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lyx_HP1\Downloads\"/>
    </mc:Choice>
  </mc:AlternateContent>
  <xr:revisionPtr revIDLastSave="0" documentId="13_ncr:1_{B41B729F-C4EE-4F03-9519-F83B3CBE88C1}" xr6:coauthVersionLast="47" xr6:coauthVersionMax="47" xr10:uidLastSave="{00000000-0000-0000-0000-000000000000}"/>
  <bookViews>
    <workbookView xWindow="-108" yWindow="-108" windowWidth="23256" windowHeight="12456" firstSheet="5" activeTab="10" xr2:uid="{49C5F293-5969-476D-97B8-65B116CBF21A}"/>
  </bookViews>
  <sheets>
    <sheet name="KMR &amp; HMR" sheetId="12" r:id="rId1"/>
    <sheet name="Exc. Wrkg. Hrs." sheetId="11" r:id="rId2"/>
    <sheet name="Quarry Report" sheetId="10" r:id="rId3"/>
    <sheet name="Boulder transport " sheetId="9" r:id="rId4"/>
    <sheet name="Plant Mis " sheetId="8" r:id="rId5"/>
    <sheet name="24 hrs Maintenance " sheetId="5" r:id="rId6"/>
    <sheet name="Site Report" sheetId="4" r:id="rId7"/>
    <sheet name="Office Dash" sheetId="3" r:id="rId8"/>
    <sheet name="Operation Mis" sheetId="1" r:id="rId9"/>
    <sheet name="Dashboard" sheetId="14" r:id="rId10"/>
    <sheet name="DieselData" sheetId="15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10" hidden="1">DieselData!$A$11:$J$73</definedName>
    <definedName name="DateList" localSheetId="9">[6]DieselData!$B$12:$B$998</definedName>
    <definedName name="DateList" localSheetId="10">DieselData!$B$12:$B$998</definedName>
    <definedName name="DateList">'[1]Date List'!$A$2:$A$9</definedName>
    <definedName name="_xlnm.Print_Area" localSheetId="10">DieselData!$A$1:$K$41</definedName>
    <definedName name="_xlnm.Print_Titles" localSheetId="10">DieselData!$1:$11</definedName>
    <definedName name="RE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98" i="15" l="1"/>
  <c r="J998" i="15"/>
  <c r="I998" i="15"/>
  <c r="G998" i="15"/>
  <c r="C998" i="15"/>
  <c r="A998" i="15"/>
  <c r="K997" i="15"/>
  <c r="J997" i="15"/>
  <c r="I997" i="15"/>
  <c r="G997" i="15"/>
  <c r="C997" i="15"/>
  <c r="A997" i="15"/>
  <c r="K996" i="15"/>
  <c r="J996" i="15"/>
  <c r="I996" i="15"/>
  <c r="G996" i="15"/>
  <c r="C996" i="15"/>
  <c r="A996" i="15"/>
  <c r="K995" i="15"/>
  <c r="J995" i="15"/>
  <c r="I995" i="15"/>
  <c r="G995" i="15"/>
  <c r="C995" i="15"/>
  <c r="A995" i="15"/>
  <c r="K994" i="15"/>
  <c r="J994" i="15"/>
  <c r="I994" i="15"/>
  <c r="G994" i="15"/>
  <c r="C994" i="15"/>
  <c r="A994" i="15"/>
  <c r="K993" i="15"/>
  <c r="J993" i="15"/>
  <c r="I993" i="15"/>
  <c r="G993" i="15"/>
  <c r="C993" i="15"/>
  <c r="A993" i="15"/>
  <c r="K992" i="15"/>
  <c r="J992" i="15"/>
  <c r="I992" i="15"/>
  <c r="G992" i="15"/>
  <c r="C992" i="15"/>
  <c r="A992" i="15"/>
  <c r="K991" i="15"/>
  <c r="J991" i="15"/>
  <c r="I991" i="15"/>
  <c r="G991" i="15"/>
  <c r="C991" i="15"/>
  <c r="A991" i="15"/>
  <c r="K990" i="15"/>
  <c r="J990" i="15"/>
  <c r="I990" i="15"/>
  <c r="G990" i="15"/>
  <c r="C990" i="15"/>
  <c r="A990" i="15"/>
  <c r="K989" i="15"/>
  <c r="J989" i="15"/>
  <c r="I989" i="15"/>
  <c r="G989" i="15"/>
  <c r="C989" i="15"/>
  <c r="A989" i="15"/>
  <c r="K988" i="15"/>
  <c r="J988" i="15"/>
  <c r="I988" i="15"/>
  <c r="G988" i="15"/>
  <c r="C988" i="15"/>
  <c r="A988" i="15"/>
  <c r="K987" i="15"/>
  <c r="J987" i="15"/>
  <c r="I987" i="15"/>
  <c r="G987" i="15"/>
  <c r="C987" i="15"/>
  <c r="A987" i="15"/>
  <c r="K986" i="15"/>
  <c r="J986" i="15"/>
  <c r="I986" i="15"/>
  <c r="G986" i="15"/>
  <c r="C986" i="15"/>
  <c r="A986" i="15"/>
  <c r="K985" i="15"/>
  <c r="J985" i="15"/>
  <c r="I985" i="15"/>
  <c r="G985" i="15"/>
  <c r="C985" i="15"/>
  <c r="A985" i="15"/>
  <c r="K984" i="15"/>
  <c r="J984" i="15"/>
  <c r="I984" i="15"/>
  <c r="G984" i="15"/>
  <c r="C984" i="15"/>
  <c r="A984" i="15"/>
  <c r="K983" i="15"/>
  <c r="J983" i="15"/>
  <c r="I983" i="15"/>
  <c r="G983" i="15"/>
  <c r="C983" i="15"/>
  <c r="A983" i="15"/>
  <c r="K982" i="15"/>
  <c r="J982" i="15"/>
  <c r="I982" i="15"/>
  <c r="G982" i="15"/>
  <c r="C982" i="15"/>
  <c r="A982" i="15"/>
  <c r="K981" i="15"/>
  <c r="J981" i="15"/>
  <c r="I981" i="15"/>
  <c r="G981" i="15"/>
  <c r="C981" i="15"/>
  <c r="A981" i="15"/>
  <c r="K980" i="15"/>
  <c r="J980" i="15"/>
  <c r="I980" i="15"/>
  <c r="G980" i="15"/>
  <c r="C980" i="15"/>
  <c r="A980" i="15"/>
  <c r="K979" i="15"/>
  <c r="J979" i="15"/>
  <c r="I979" i="15"/>
  <c r="G979" i="15"/>
  <c r="C979" i="15"/>
  <c r="A979" i="15"/>
  <c r="K978" i="15"/>
  <c r="J978" i="15"/>
  <c r="I978" i="15"/>
  <c r="G978" i="15"/>
  <c r="C978" i="15"/>
  <c r="A978" i="15"/>
  <c r="K977" i="15"/>
  <c r="J977" i="15"/>
  <c r="I977" i="15"/>
  <c r="G977" i="15"/>
  <c r="C977" i="15"/>
  <c r="A977" i="15"/>
  <c r="K976" i="15"/>
  <c r="J976" i="15"/>
  <c r="I976" i="15"/>
  <c r="G976" i="15"/>
  <c r="C976" i="15"/>
  <c r="A976" i="15"/>
  <c r="K975" i="15"/>
  <c r="J975" i="15"/>
  <c r="I975" i="15"/>
  <c r="G975" i="15"/>
  <c r="C975" i="15"/>
  <c r="A975" i="15"/>
  <c r="K974" i="15"/>
  <c r="J974" i="15"/>
  <c r="I974" i="15"/>
  <c r="G974" i="15"/>
  <c r="C974" i="15"/>
  <c r="A974" i="15"/>
  <c r="K973" i="15"/>
  <c r="J973" i="15"/>
  <c r="I973" i="15"/>
  <c r="G973" i="15"/>
  <c r="C973" i="15"/>
  <c r="A973" i="15"/>
  <c r="K972" i="15"/>
  <c r="J972" i="15"/>
  <c r="I972" i="15"/>
  <c r="G972" i="15"/>
  <c r="C972" i="15"/>
  <c r="A972" i="15"/>
  <c r="K971" i="15"/>
  <c r="J971" i="15"/>
  <c r="I971" i="15"/>
  <c r="G971" i="15"/>
  <c r="C971" i="15"/>
  <c r="A971" i="15"/>
  <c r="K970" i="15"/>
  <c r="J970" i="15"/>
  <c r="I970" i="15"/>
  <c r="G970" i="15"/>
  <c r="C970" i="15"/>
  <c r="A970" i="15"/>
  <c r="K969" i="15"/>
  <c r="J969" i="15"/>
  <c r="I969" i="15"/>
  <c r="G969" i="15"/>
  <c r="C969" i="15"/>
  <c r="A969" i="15"/>
  <c r="K968" i="15"/>
  <c r="J968" i="15"/>
  <c r="I968" i="15"/>
  <c r="G968" i="15"/>
  <c r="C968" i="15"/>
  <c r="A968" i="15"/>
  <c r="K967" i="15"/>
  <c r="J967" i="15"/>
  <c r="I967" i="15"/>
  <c r="G967" i="15"/>
  <c r="C967" i="15"/>
  <c r="A967" i="15"/>
  <c r="K966" i="15"/>
  <c r="J966" i="15"/>
  <c r="I966" i="15"/>
  <c r="G966" i="15"/>
  <c r="C966" i="15"/>
  <c r="A966" i="15"/>
  <c r="K965" i="15"/>
  <c r="J965" i="15"/>
  <c r="I965" i="15"/>
  <c r="G965" i="15"/>
  <c r="C965" i="15"/>
  <c r="A965" i="15"/>
  <c r="K964" i="15"/>
  <c r="J964" i="15"/>
  <c r="I964" i="15"/>
  <c r="G964" i="15"/>
  <c r="C964" i="15"/>
  <c r="A964" i="15"/>
  <c r="K963" i="15"/>
  <c r="J963" i="15"/>
  <c r="I963" i="15"/>
  <c r="G963" i="15"/>
  <c r="C963" i="15"/>
  <c r="A963" i="15"/>
  <c r="K962" i="15"/>
  <c r="J962" i="15"/>
  <c r="I962" i="15"/>
  <c r="G962" i="15"/>
  <c r="C962" i="15"/>
  <c r="A962" i="15"/>
  <c r="K961" i="15"/>
  <c r="J961" i="15"/>
  <c r="I961" i="15"/>
  <c r="G961" i="15"/>
  <c r="C961" i="15"/>
  <c r="A961" i="15"/>
  <c r="K960" i="15"/>
  <c r="J960" i="15"/>
  <c r="I960" i="15"/>
  <c r="G960" i="15"/>
  <c r="C960" i="15"/>
  <c r="A960" i="15"/>
  <c r="K959" i="15"/>
  <c r="J959" i="15"/>
  <c r="I959" i="15"/>
  <c r="G959" i="15"/>
  <c r="C959" i="15"/>
  <c r="A959" i="15"/>
  <c r="K958" i="15"/>
  <c r="J958" i="15"/>
  <c r="I958" i="15"/>
  <c r="G958" i="15"/>
  <c r="C958" i="15"/>
  <c r="A958" i="15"/>
  <c r="K957" i="15"/>
  <c r="J957" i="15"/>
  <c r="I957" i="15"/>
  <c r="G957" i="15"/>
  <c r="C957" i="15"/>
  <c r="A957" i="15"/>
  <c r="K956" i="15"/>
  <c r="J956" i="15"/>
  <c r="I956" i="15"/>
  <c r="G956" i="15"/>
  <c r="C956" i="15"/>
  <c r="A956" i="15"/>
  <c r="K955" i="15"/>
  <c r="J955" i="15"/>
  <c r="I955" i="15"/>
  <c r="G955" i="15"/>
  <c r="C955" i="15"/>
  <c r="A955" i="15"/>
  <c r="K954" i="15"/>
  <c r="J954" i="15"/>
  <c r="I954" i="15"/>
  <c r="G954" i="15"/>
  <c r="C954" i="15"/>
  <c r="A954" i="15"/>
  <c r="K953" i="15"/>
  <c r="J953" i="15"/>
  <c r="I953" i="15"/>
  <c r="G953" i="15"/>
  <c r="C953" i="15"/>
  <c r="A953" i="15"/>
  <c r="K952" i="15"/>
  <c r="J952" i="15"/>
  <c r="I952" i="15"/>
  <c r="G952" i="15"/>
  <c r="C952" i="15"/>
  <c r="A952" i="15"/>
  <c r="K951" i="15"/>
  <c r="J951" i="15"/>
  <c r="I951" i="15"/>
  <c r="G951" i="15"/>
  <c r="C951" i="15"/>
  <c r="A951" i="15"/>
  <c r="K950" i="15"/>
  <c r="J950" i="15"/>
  <c r="I950" i="15"/>
  <c r="G950" i="15"/>
  <c r="C950" i="15"/>
  <c r="A950" i="15"/>
  <c r="K949" i="15"/>
  <c r="J949" i="15"/>
  <c r="I949" i="15"/>
  <c r="G949" i="15"/>
  <c r="C949" i="15"/>
  <c r="A949" i="15"/>
  <c r="K948" i="15"/>
  <c r="J948" i="15"/>
  <c r="I948" i="15"/>
  <c r="G948" i="15"/>
  <c r="C948" i="15"/>
  <c r="A948" i="15"/>
  <c r="K947" i="15"/>
  <c r="J947" i="15"/>
  <c r="I947" i="15"/>
  <c r="G947" i="15"/>
  <c r="C947" i="15"/>
  <c r="A947" i="15"/>
  <c r="K946" i="15"/>
  <c r="J946" i="15"/>
  <c r="I946" i="15"/>
  <c r="G946" i="15"/>
  <c r="C946" i="15"/>
  <c r="A946" i="15"/>
  <c r="K945" i="15"/>
  <c r="J945" i="15"/>
  <c r="I945" i="15"/>
  <c r="G945" i="15"/>
  <c r="C945" i="15"/>
  <c r="A945" i="15"/>
  <c r="K944" i="15"/>
  <c r="J944" i="15"/>
  <c r="I944" i="15"/>
  <c r="G944" i="15"/>
  <c r="C944" i="15"/>
  <c r="A944" i="15"/>
  <c r="K943" i="15"/>
  <c r="J943" i="15"/>
  <c r="I943" i="15"/>
  <c r="G943" i="15"/>
  <c r="C943" i="15"/>
  <c r="A943" i="15"/>
  <c r="K942" i="15"/>
  <c r="J942" i="15"/>
  <c r="I942" i="15"/>
  <c r="G942" i="15"/>
  <c r="C942" i="15"/>
  <c r="A942" i="15"/>
  <c r="K941" i="15"/>
  <c r="J941" i="15"/>
  <c r="I941" i="15"/>
  <c r="G941" i="15"/>
  <c r="C941" i="15"/>
  <c r="A941" i="15"/>
  <c r="K940" i="15"/>
  <c r="J940" i="15"/>
  <c r="I940" i="15"/>
  <c r="G940" i="15"/>
  <c r="C940" i="15"/>
  <c r="A940" i="15"/>
  <c r="K939" i="15"/>
  <c r="J939" i="15"/>
  <c r="I939" i="15"/>
  <c r="G939" i="15"/>
  <c r="C939" i="15"/>
  <c r="A939" i="15"/>
  <c r="K938" i="15"/>
  <c r="J938" i="15"/>
  <c r="I938" i="15"/>
  <c r="G938" i="15"/>
  <c r="C938" i="15"/>
  <c r="A938" i="15"/>
  <c r="K937" i="15"/>
  <c r="J937" i="15"/>
  <c r="I937" i="15"/>
  <c r="G937" i="15"/>
  <c r="C937" i="15"/>
  <c r="A937" i="15"/>
  <c r="K936" i="15"/>
  <c r="J936" i="15"/>
  <c r="I936" i="15"/>
  <c r="G936" i="15"/>
  <c r="C936" i="15"/>
  <c r="A936" i="15"/>
  <c r="K935" i="15"/>
  <c r="J935" i="15"/>
  <c r="I935" i="15"/>
  <c r="G935" i="15"/>
  <c r="C935" i="15"/>
  <c r="A935" i="15"/>
  <c r="K934" i="15"/>
  <c r="J934" i="15"/>
  <c r="I934" i="15"/>
  <c r="G934" i="15"/>
  <c r="C934" i="15"/>
  <c r="A934" i="15"/>
  <c r="K933" i="15"/>
  <c r="J933" i="15"/>
  <c r="I933" i="15"/>
  <c r="G933" i="15"/>
  <c r="C933" i="15"/>
  <c r="A933" i="15"/>
  <c r="K932" i="15"/>
  <c r="J932" i="15"/>
  <c r="I932" i="15"/>
  <c r="G932" i="15"/>
  <c r="C932" i="15"/>
  <c r="A932" i="15"/>
  <c r="K931" i="15"/>
  <c r="J931" i="15"/>
  <c r="I931" i="15"/>
  <c r="G931" i="15"/>
  <c r="C931" i="15"/>
  <c r="A931" i="15"/>
  <c r="K930" i="15"/>
  <c r="J930" i="15"/>
  <c r="I930" i="15"/>
  <c r="G930" i="15"/>
  <c r="C930" i="15"/>
  <c r="A930" i="15"/>
  <c r="K929" i="15"/>
  <c r="J929" i="15"/>
  <c r="I929" i="15"/>
  <c r="G929" i="15"/>
  <c r="C929" i="15"/>
  <c r="A929" i="15"/>
  <c r="K928" i="15"/>
  <c r="J928" i="15"/>
  <c r="I928" i="15"/>
  <c r="G928" i="15"/>
  <c r="C928" i="15"/>
  <c r="A928" i="15"/>
  <c r="K927" i="15"/>
  <c r="J927" i="15"/>
  <c r="I927" i="15"/>
  <c r="G927" i="15"/>
  <c r="C927" i="15"/>
  <c r="A927" i="15"/>
  <c r="K926" i="15"/>
  <c r="J926" i="15"/>
  <c r="I926" i="15"/>
  <c r="G926" i="15"/>
  <c r="C926" i="15"/>
  <c r="A926" i="15"/>
  <c r="K925" i="15"/>
  <c r="J925" i="15"/>
  <c r="I925" i="15"/>
  <c r="G925" i="15"/>
  <c r="C925" i="15"/>
  <c r="A925" i="15"/>
  <c r="K924" i="15"/>
  <c r="J924" i="15"/>
  <c r="I924" i="15"/>
  <c r="G924" i="15"/>
  <c r="C924" i="15"/>
  <c r="A924" i="15"/>
  <c r="K923" i="15"/>
  <c r="J923" i="15"/>
  <c r="I923" i="15"/>
  <c r="G923" i="15"/>
  <c r="C923" i="15"/>
  <c r="A923" i="15"/>
  <c r="K922" i="15"/>
  <c r="J922" i="15"/>
  <c r="I922" i="15"/>
  <c r="G922" i="15"/>
  <c r="C922" i="15"/>
  <c r="A922" i="15"/>
  <c r="K921" i="15"/>
  <c r="J921" i="15"/>
  <c r="I921" i="15"/>
  <c r="G921" i="15"/>
  <c r="C921" i="15"/>
  <c r="A921" i="15"/>
  <c r="K920" i="15"/>
  <c r="J920" i="15"/>
  <c r="I920" i="15"/>
  <c r="G920" i="15"/>
  <c r="C920" i="15"/>
  <c r="A920" i="15"/>
  <c r="K919" i="15"/>
  <c r="J919" i="15"/>
  <c r="I919" i="15"/>
  <c r="G919" i="15"/>
  <c r="C919" i="15"/>
  <c r="A919" i="15"/>
  <c r="K918" i="15"/>
  <c r="J918" i="15"/>
  <c r="I918" i="15"/>
  <c r="G918" i="15"/>
  <c r="C918" i="15"/>
  <c r="A918" i="15"/>
  <c r="K917" i="15"/>
  <c r="J917" i="15"/>
  <c r="I917" i="15"/>
  <c r="G917" i="15"/>
  <c r="C917" i="15"/>
  <c r="A917" i="15"/>
  <c r="K916" i="15"/>
  <c r="J916" i="15"/>
  <c r="I916" i="15"/>
  <c r="G916" i="15"/>
  <c r="C916" i="15"/>
  <c r="A916" i="15"/>
  <c r="K915" i="15"/>
  <c r="J915" i="15"/>
  <c r="I915" i="15"/>
  <c r="G915" i="15"/>
  <c r="C915" i="15"/>
  <c r="A915" i="15"/>
  <c r="K914" i="15"/>
  <c r="J914" i="15"/>
  <c r="I914" i="15"/>
  <c r="G914" i="15"/>
  <c r="C914" i="15"/>
  <c r="A914" i="15"/>
  <c r="K913" i="15"/>
  <c r="J913" i="15"/>
  <c r="I913" i="15"/>
  <c r="G913" i="15"/>
  <c r="C913" i="15"/>
  <c r="A913" i="15"/>
  <c r="K912" i="15"/>
  <c r="J912" i="15"/>
  <c r="I912" i="15"/>
  <c r="G912" i="15"/>
  <c r="C912" i="15"/>
  <c r="A912" i="15"/>
  <c r="K911" i="15"/>
  <c r="J911" i="15"/>
  <c r="I911" i="15"/>
  <c r="G911" i="15"/>
  <c r="C911" i="15"/>
  <c r="A911" i="15"/>
  <c r="K910" i="15"/>
  <c r="J910" i="15"/>
  <c r="I910" i="15"/>
  <c r="G910" i="15"/>
  <c r="C910" i="15"/>
  <c r="A910" i="15"/>
  <c r="K909" i="15"/>
  <c r="J909" i="15"/>
  <c r="I909" i="15"/>
  <c r="G909" i="15"/>
  <c r="C909" i="15"/>
  <c r="A909" i="15"/>
  <c r="K908" i="15"/>
  <c r="J908" i="15"/>
  <c r="I908" i="15"/>
  <c r="G908" i="15"/>
  <c r="C908" i="15"/>
  <c r="A908" i="15"/>
  <c r="K907" i="15"/>
  <c r="J907" i="15"/>
  <c r="I907" i="15"/>
  <c r="G907" i="15"/>
  <c r="C907" i="15"/>
  <c r="A907" i="15"/>
  <c r="K906" i="15"/>
  <c r="J906" i="15"/>
  <c r="I906" i="15"/>
  <c r="G906" i="15"/>
  <c r="C906" i="15"/>
  <c r="A906" i="15"/>
  <c r="K905" i="15"/>
  <c r="J905" i="15"/>
  <c r="I905" i="15"/>
  <c r="G905" i="15"/>
  <c r="C905" i="15"/>
  <c r="A905" i="15"/>
  <c r="K904" i="15"/>
  <c r="J904" i="15"/>
  <c r="I904" i="15"/>
  <c r="G904" i="15"/>
  <c r="C904" i="15"/>
  <c r="A904" i="15"/>
  <c r="K903" i="15"/>
  <c r="J903" i="15"/>
  <c r="I903" i="15"/>
  <c r="G903" i="15"/>
  <c r="C903" i="15"/>
  <c r="A903" i="15"/>
  <c r="K902" i="15"/>
  <c r="J902" i="15"/>
  <c r="I902" i="15"/>
  <c r="G902" i="15"/>
  <c r="C902" i="15"/>
  <c r="A902" i="15"/>
  <c r="K901" i="15"/>
  <c r="J901" i="15"/>
  <c r="I901" i="15"/>
  <c r="G901" i="15"/>
  <c r="C901" i="15"/>
  <c r="A901" i="15"/>
  <c r="K900" i="15"/>
  <c r="J900" i="15"/>
  <c r="I900" i="15"/>
  <c r="G900" i="15"/>
  <c r="C900" i="15"/>
  <c r="A900" i="15"/>
  <c r="K899" i="15"/>
  <c r="J899" i="15"/>
  <c r="I899" i="15"/>
  <c r="G899" i="15"/>
  <c r="C899" i="15"/>
  <c r="A899" i="15"/>
  <c r="K898" i="15"/>
  <c r="J898" i="15"/>
  <c r="I898" i="15"/>
  <c r="G898" i="15"/>
  <c r="C898" i="15"/>
  <c r="A898" i="15"/>
  <c r="K897" i="15"/>
  <c r="J897" i="15"/>
  <c r="I897" i="15"/>
  <c r="G897" i="15"/>
  <c r="C897" i="15"/>
  <c r="A897" i="15"/>
  <c r="K896" i="15"/>
  <c r="J896" i="15"/>
  <c r="I896" i="15"/>
  <c r="G896" i="15"/>
  <c r="C896" i="15"/>
  <c r="A896" i="15"/>
  <c r="K895" i="15"/>
  <c r="J895" i="15"/>
  <c r="I895" i="15"/>
  <c r="G895" i="15"/>
  <c r="C895" i="15"/>
  <c r="A895" i="15"/>
  <c r="K894" i="15"/>
  <c r="J894" i="15"/>
  <c r="I894" i="15"/>
  <c r="G894" i="15"/>
  <c r="C894" i="15"/>
  <c r="A894" i="15"/>
  <c r="K893" i="15"/>
  <c r="J893" i="15"/>
  <c r="I893" i="15"/>
  <c r="G893" i="15"/>
  <c r="C893" i="15"/>
  <c r="A893" i="15"/>
  <c r="K892" i="15"/>
  <c r="J892" i="15"/>
  <c r="I892" i="15"/>
  <c r="G892" i="15"/>
  <c r="C892" i="15"/>
  <c r="A892" i="15"/>
  <c r="K891" i="15"/>
  <c r="J891" i="15"/>
  <c r="I891" i="15"/>
  <c r="G891" i="15"/>
  <c r="C891" i="15"/>
  <c r="A891" i="15"/>
  <c r="K890" i="15"/>
  <c r="J890" i="15"/>
  <c r="I890" i="15"/>
  <c r="G890" i="15"/>
  <c r="C890" i="15"/>
  <c r="A890" i="15"/>
  <c r="K889" i="15"/>
  <c r="J889" i="15"/>
  <c r="I889" i="15"/>
  <c r="G889" i="15"/>
  <c r="C889" i="15"/>
  <c r="A889" i="15"/>
  <c r="K888" i="15"/>
  <c r="J888" i="15"/>
  <c r="I888" i="15"/>
  <c r="G888" i="15"/>
  <c r="C888" i="15"/>
  <c r="A888" i="15"/>
  <c r="K887" i="15"/>
  <c r="J887" i="15"/>
  <c r="I887" i="15"/>
  <c r="G887" i="15"/>
  <c r="C887" i="15"/>
  <c r="A887" i="15"/>
  <c r="K886" i="15"/>
  <c r="J886" i="15"/>
  <c r="I886" i="15"/>
  <c r="G886" i="15"/>
  <c r="C886" i="15"/>
  <c r="A886" i="15"/>
  <c r="K885" i="15"/>
  <c r="J885" i="15"/>
  <c r="I885" i="15"/>
  <c r="G885" i="15"/>
  <c r="C885" i="15"/>
  <c r="A885" i="15"/>
  <c r="K884" i="15"/>
  <c r="J884" i="15"/>
  <c r="I884" i="15"/>
  <c r="G884" i="15"/>
  <c r="C884" i="15"/>
  <c r="A884" i="15"/>
  <c r="K883" i="15"/>
  <c r="J883" i="15"/>
  <c r="I883" i="15"/>
  <c r="G883" i="15"/>
  <c r="C883" i="15"/>
  <c r="A883" i="15"/>
  <c r="K882" i="15"/>
  <c r="J882" i="15"/>
  <c r="I882" i="15"/>
  <c r="G882" i="15"/>
  <c r="C882" i="15"/>
  <c r="A882" i="15"/>
  <c r="K881" i="15"/>
  <c r="J881" i="15"/>
  <c r="I881" i="15"/>
  <c r="G881" i="15"/>
  <c r="C881" i="15"/>
  <c r="A881" i="15"/>
  <c r="K880" i="15"/>
  <c r="J880" i="15"/>
  <c r="I880" i="15"/>
  <c r="G880" i="15"/>
  <c r="C880" i="15"/>
  <c r="A880" i="15"/>
  <c r="K879" i="15"/>
  <c r="J879" i="15"/>
  <c r="I879" i="15"/>
  <c r="G879" i="15"/>
  <c r="C879" i="15"/>
  <c r="A879" i="15"/>
  <c r="K878" i="15"/>
  <c r="J878" i="15"/>
  <c r="I878" i="15"/>
  <c r="G878" i="15"/>
  <c r="C878" i="15"/>
  <c r="A878" i="15"/>
  <c r="K877" i="15"/>
  <c r="J877" i="15"/>
  <c r="I877" i="15"/>
  <c r="G877" i="15"/>
  <c r="C877" i="15"/>
  <c r="A877" i="15"/>
  <c r="K876" i="15"/>
  <c r="J876" i="15"/>
  <c r="I876" i="15"/>
  <c r="G876" i="15"/>
  <c r="C876" i="15"/>
  <c r="A876" i="15"/>
  <c r="K875" i="15"/>
  <c r="J875" i="15"/>
  <c r="I875" i="15"/>
  <c r="G875" i="15"/>
  <c r="C875" i="15"/>
  <c r="A875" i="15"/>
  <c r="K874" i="15"/>
  <c r="J874" i="15"/>
  <c r="I874" i="15"/>
  <c r="G874" i="15"/>
  <c r="C874" i="15"/>
  <c r="A874" i="15"/>
  <c r="K873" i="15"/>
  <c r="J873" i="15"/>
  <c r="I873" i="15"/>
  <c r="G873" i="15"/>
  <c r="C873" i="15"/>
  <c r="A873" i="15"/>
  <c r="K872" i="15"/>
  <c r="J872" i="15"/>
  <c r="I872" i="15"/>
  <c r="G872" i="15"/>
  <c r="C872" i="15"/>
  <c r="A872" i="15"/>
  <c r="K871" i="15"/>
  <c r="J871" i="15"/>
  <c r="I871" i="15"/>
  <c r="G871" i="15"/>
  <c r="C871" i="15"/>
  <c r="A871" i="15"/>
  <c r="K870" i="15"/>
  <c r="J870" i="15"/>
  <c r="I870" i="15"/>
  <c r="G870" i="15"/>
  <c r="C870" i="15"/>
  <c r="A870" i="15"/>
  <c r="K869" i="15"/>
  <c r="J869" i="15"/>
  <c r="I869" i="15"/>
  <c r="G869" i="15"/>
  <c r="C869" i="15"/>
  <c r="A869" i="15"/>
  <c r="K868" i="15"/>
  <c r="J868" i="15"/>
  <c r="I868" i="15"/>
  <c r="G868" i="15"/>
  <c r="C868" i="15"/>
  <c r="A868" i="15"/>
  <c r="K867" i="15"/>
  <c r="J867" i="15"/>
  <c r="I867" i="15"/>
  <c r="G867" i="15"/>
  <c r="C867" i="15"/>
  <c r="A867" i="15"/>
  <c r="K866" i="15"/>
  <c r="J866" i="15"/>
  <c r="I866" i="15"/>
  <c r="G866" i="15"/>
  <c r="C866" i="15"/>
  <c r="A866" i="15"/>
  <c r="K865" i="15"/>
  <c r="J865" i="15"/>
  <c r="I865" i="15"/>
  <c r="G865" i="15"/>
  <c r="C865" i="15"/>
  <c r="A865" i="15"/>
  <c r="K864" i="15"/>
  <c r="J864" i="15"/>
  <c r="I864" i="15"/>
  <c r="G864" i="15"/>
  <c r="C864" i="15"/>
  <c r="A864" i="15"/>
  <c r="K863" i="15"/>
  <c r="J863" i="15"/>
  <c r="I863" i="15"/>
  <c r="G863" i="15"/>
  <c r="C863" i="15"/>
  <c r="A863" i="15"/>
  <c r="K862" i="15"/>
  <c r="J862" i="15"/>
  <c r="I862" i="15"/>
  <c r="G862" i="15"/>
  <c r="C862" i="15"/>
  <c r="A862" i="15"/>
  <c r="K861" i="15"/>
  <c r="J861" i="15"/>
  <c r="I861" i="15"/>
  <c r="G861" i="15"/>
  <c r="C861" i="15"/>
  <c r="A861" i="15"/>
  <c r="K860" i="15"/>
  <c r="J860" i="15"/>
  <c r="I860" i="15"/>
  <c r="G860" i="15"/>
  <c r="C860" i="15"/>
  <c r="A860" i="15"/>
  <c r="K859" i="15"/>
  <c r="J859" i="15"/>
  <c r="I859" i="15"/>
  <c r="G859" i="15"/>
  <c r="C859" i="15"/>
  <c r="A859" i="15"/>
  <c r="K858" i="15"/>
  <c r="J858" i="15"/>
  <c r="I858" i="15"/>
  <c r="G858" i="15"/>
  <c r="C858" i="15"/>
  <c r="A858" i="15"/>
  <c r="K857" i="15"/>
  <c r="J857" i="15"/>
  <c r="I857" i="15"/>
  <c r="G857" i="15"/>
  <c r="C857" i="15"/>
  <c r="A857" i="15"/>
  <c r="K856" i="15"/>
  <c r="J856" i="15"/>
  <c r="I856" i="15"/>
  <c r="G856" i="15"/>
  <c r="C856" i="15"/>
  <c r="A856" i="15"/>
  <c r="K855" i="15"/>
  <c r="J855" i="15"/>
  <c r="I855" i="15"/>
  <c r="G855" i="15"/>
  <c r="C855" i="15"/>
  <c r="A855" i="15"/>
  <c r="K854" i="15"/>
  <c r="J854" i="15"/>
  <c r="I854" i="15"/>
  <c r="G854" i="15"/>
  <c r="C854" i="15"/>
  <c r="A854" i="15"/>
  <c r="K853" i="15"/>
  <c r="J853" i="15"/>
  <c r="I853" i="15"/>
  <c r="G853" i="15"/>
  <c r="C853" i="15"/>
  <c r="A853" i="15"/>
  <c r="K852" i="15"/>
  <c r="J852" i="15"/>
  <c r="I852" i="15"/>
  <c r="G852" i="15"/>
  <c r="C852" i="15"/>
  <c r="A852" i="15"/>
  <c r="K851" i="15"/>
  <c r="J851" i="15"/>
  <c r="I851" i="15"/>
  <c r="G851" i="15"/>
  <c r="C851" i="15"/>
  <c r="A851" i="15"/>
  <c r="K850" i="15"/>
  <c r="J850" i="15"/>
  <c r="I850" i="15"/>
  <c r="G850" i="15"/>
  <c r="C850" i="15"/>
  <c r="A850" i="15"/>
  <c r="K849" i="15"/>
  <c r="J849" i="15"/>
  <c r="I849" i="15"/>
  <c r="G849" i="15"/>
  <c r="C849" i="15"/>
  <c r="A849" i="15"/>
  <c r="K848" i="15"/>
  <c r="J848" i="15"/>
  <c r="I848" i="15"/>
  <c r="G848" i="15"/>
  <c r="C848" i="15"/>
  <c r="A848" i="15"/>
  <c r="K847" i="15"/>
  <c r="J847" i="15"/>
  <c r="I847" i="15"/>
  <c r="G847" i="15"/>
  <c r="C847" i="15"/>
  <c r="A847" i="15"/>
  <c r="K846" i="15"/>
  <c r="J846" i="15"/>
  <c r="I846" i="15"/>
  <c r="G846" i="15"/>
  <c r="C846" i="15"/>
  <c r="A846" i="15"/>
  <c r="K845" i="15"/>
  <c r="J845" i="15"/>
  <c r="I845" i="15"/>
  <c r="G845" i="15"/>
  <c r="C845" i="15"/>
  <c r="A845" i="15"/>
  <c r="K844" i="15"/>
  <c r="J844" i="15"/>
  <c r="I844" i="15"/>
  <c r="G844" i="15"/>
  <c r="C844" i="15"/>
  <c r="A844" i="15"/>
  <c r="K843" i="15"/>
  <c r="J843" i="15"/>
  <c r="I843" i="15"/>
  <c r="G843" i="15"/>
  <c r="C843" i="15"/>
  <c r="A843" i="15"/>
  <c r="K842" i="15"/>
  <c r="J842" i="15"/>
  <c r="I842" i="15"/>
  <c r="G842" i="15"/>
  <c r="C842" i="15"/>
  <c r="A842" i="15"/>
  <c r="K841" i="15"/>
  <c r="J841" i="15"/>
  <c r="I841" i="15"/>
  <c r="G841" i="15"/>
  <c r="C841" i="15"/>
  <c r="A841" i="15"/>
  <c r="K840" i="15"/>
  <c r="J840" i="15"/>
  <c r="I840" i="15"/>
  <c r="G840" i="15"/>
  <c r="C840" i="15"/>
  <c r="A840" i="15"/>
  <c r="K839" i="15"/>
  <c r="J839" i="15"/>
  <c r="I839" i="15"/>
  <c r="G839" i="15"/>
  <c r="C839" i="15"/>
  <c r="A839" i="15"/>
  <c r="K838" i="15"/>
  <c r="J838" i="15"/>
  <c r="I838" i="15"/>
  <c r="G838" i="15"/>
  <c r="C838" i="15"/>
  <c r="A838" i="15"/>
  <c r="K837" i="15"/>
  <c r="J837" i="15"/>
  <c r="I837" i="15"/>
  <c r="G837" i="15"/>
  <c r="C837" i="15"/>
  <c r="A837" i="15"/>
  <c r="K836" i="15"/>
  <c r="J836" i="15"/>
  <c r="I836" i="15"/>
  <c r="G836" i="15"/>
  <c r="C836" i="15"/>
  <c r="A836" i="15"/>
  <c r="K835" i="15"/>
  <c r="J835" i="15"/>
  <c r="I835" i="15"/>
  <c r="G835" i="15"/>
  <c r="C835" i="15"/>
  <c r="A835" i="15"/>
  <c r="K834" i="15"/>
  <c r="J834" i="15"/>
  <c r="I834" i="15"/>
  <c r="G834" i="15"/>
  <c r="C834" i="15"/>
  <c r="A834" i="15"/>
  <c r="K833" i="15"/>
  <c r="J833" i="15"/>
  <c r="I833" i="15"/>
  <c r="G833" i="15"/>
  <c r="C833" i="15"/>
  <c r="A833" i="15"/>
  <c r="K832" i="15"/>
  <c r="J832" i="15"/>
  <c r="I832" i="15"/>
  <c r="G832" i="15"/>
  <c r="C832" i="15"/>
  <c r="A832" i="15"/>
  <c r="K831" i="15"/>
  <c r="J831" i="15"/>
  <c r="I831" i="15"/>
  <c r="G831" i="15"/>
  <c r="C831" i="15"/>
  <c r="A831" i="15"/>
  <c r="K830" i="15"/>
  <c r="J830" i="15"/>
  <c r="I830" i="15"/>
  <c r="G830" i="15"/>
  <c r="C830" i="15"/>
  <c r="A830" i="15"/>
  <c r="K829" i="15"/>
  <c r="J829" i="15"/>
  <c r="I829" i="15"/>
  <c r="G829" i="15"/>
  <c r="C829" i="15"/>
  <c r="A829" i="15"/>
  <c r="K828" i="15"/>
  <c r="J828" i="15"/>
  <c r="I828" i="15"/>
  <c r="G828" i="15"/>
  <c r="C828" i="15"/>
  <c r="A828" i="15"/>
  <c r="K827" i="15"/>
  <c r="J827" i="15"/>
  <c r="I827" i="15"/>
  <c r="G827" i="15"/>
  <c r="C827" i="15"/>
  <c r="A827" i="15"/>
  <c r="K826" i="15"/>
  <c r="J826" i="15"/>
  <c r="I826" i="15"/>
  <c r="G826" i="15"/>
  <c r="C826" i="15"/>
  <c r="A826" i="15"/>
  <c r="K825" i="15"/>
  <c r="J825" i="15"/>
  <c r="I825" i="15"/>
  <c r="G825" i="15"/>
  <c r="C825" i="15"/>
  <c r="A825" i="15"/>
  <c r="K824" i="15"/>
  <c r="J824" i="15"/>
  <c r="I824" i="15"/>
  <c r="G824" i="15"/>
  <c r="C824" i="15"/>
  <c r="A824" i="15"/>
  <c r="K823" i="15"/>
  <c r="J823" i="15"/>
  <c r="I823" i="15"/>
  <c r="G823" i="15"/>
  <c r="C823" i="15"/>
  <c r="A823" i="15"/>
  <c r="K822" i="15"/>
  <c r="J822" i="15"/>
  <c r="I822" i="15"/>
  <c r="G822" i="15"/>
  <c r="C822" i="15"/>
  <c r="A822" i="15"/>
  <c r="K821" i="15"/>
  <c r="J821" i="15"/>
  <c r="I821" i="15"/>
  <c r="G821" i="15"/>
  <c r="C821" i="15"/>
  <c r="A821" i="15"/>
  <c r="K820" i="15"/>
  <c r="J820" i="15"/>
  <c r="I820" i="15"/>
  <c r="G820" i="15"/>
  <c r="C820" i="15"/>
  <c r="A820" i="15"/>
  <c r="K819" i="15"/>
  <c r="J819" i="15"/>
  <c r="I819" i="15"/>
  <c r="G819" i="15"/>
  <c r="C819" i="15"/>
  <c r="A819" i="15"/>
  <c r="K818" i="15"/>
  <c r="J818" i="15"/>
  <c r="I818" i="15"/>
  <c r="G818" i="15"/>
  <c r="C818" i="15"/>
  <c r="A818" i="15"/>
  <c r="K817" i="15"/>
  <c r="J817" i="15"/>
  <c r="I817" i="15"/>
  <c r="G817" i="15"/>
  <c r="C817" i="15"/>
  <c r="A817" i="15"/>
  <c r="K816" i="15"/>
  <c r="J816" i="15"/>
  <c r="I816" i="15"/>
  <c r="G816" i="15"/>
  <c r="C816" i="15"/>
  <c r="A816" i="15"/>
  <c r="K815" i="15"/>
  <c r="J815" i="15"/>
  <c r="I815" i="15"/>
  <c r="G815" i="15"/>
  <c r="C815" i="15"/>
  <c r="A815" i="15"/>
  <c r="K814" i="15"/>
  <c r="J814" i="15"/>
  <c r="I814" i="15"/>
  <c r="G814" i="15"/>
  <c r="C814" i="15"/>
  <c r="A814" i="15"/>
  <c r="K813" i="15"/>
  <c r="J813" i="15"/>
  <c r="I813" i="15"/>
  <c r="G813" i="15"/>
  <c r="C813" i="15"/>
  <c r="A813" i="15"/>
  <c r="K812" i="15"/>
  <c r="J812" i="15"/>
  <c r="I812" i="15"/>
  <c r="G812" i="15"/>
  <c r="C812" i="15"/>
  <c r="A812" i="15"/>
  <c r="K811" i="15"/>
  <c r="J811" i="15"/>
  <c r="I811" i="15"/>
  <c r="G811" i="15"/>
  <c r="C811" i="15"/>
  <c r="A811" i="15"/>
  <c r="K810" i="15"/>
  <c r="J810" i="15"/>
  <c r="I810" i="15"/>
  <c r="G810" i="15"/>
  <c r="C810" i="15"/>
  <c r="A810" i="15"/>
  <c r="K809" i="15"/>
  <c r="J809" i="15"/>
  <c r="I809" i="15"/>
  <c r="G809" i="15"/>
  <c r="C809" i="15"/>
  <c r="A809" i="15"/>
  <c r="K808" i="15"/>
  <c r="J808" i="15"/>
  <c r="I808" i="15"/>
  <c r="G808" i="15"/>
  <c r="C808" i="15"/>
  <c r="A808" i="15"/>
  <c r="K807" i="15"/>
  <c r="J807" i="15"/>
  <c r="I807" i="15"/>
  <c r="G807" i="15"/>
  <c r="C807" i="15"/>
  <c r="A807" i="15"/>
  <c r="K806" i="15"/>
  <c r="J806" i="15"/>
  <c r="I806" i="15"/>
  <c r="G806" i="15"/>
  <c r="C806" i="15"/>
  <c r="A806" i="15"/>
  <c r="K805" i="15"/>
  <c r="J805" i="15"/>
  <c r="I805" i="15"/>
  <c r="G805" i="15"/>
  <c r="C805" i="15"/>
  <c r="A805" i="15"/>
  <c r="K804" i="15"/>
  <c r="J804" i="15"/>
  <c r="I804" i="15"/>
  <c r="G804" i="15"/>
  <c r="C804" i="15"/>
  <c r="A804" i="15"/>
  <c r="K803" i="15"/>
  <c r="J803" i="15"/>
  <c r="I803" i="15"/>
  <c r="G803" i="15"/>
  <c r="C803" i="15"/>
  <c r="A803" i="15"/>
  <c r="K802" i="15"/>
  <c r="J802" i="15"/>
  <c r="I802" i="15"/>
  <c r="G802" i="15"/>
  <c r="C802" i="15"/>
  <c r="A802" i="15"/>
  <c r="K801" i="15"/>
  <c r="J801" i="15"/>
  <c r="I801" i="15"/>
  <c r="G801" i="15"/>
  <c r="C801" i="15"/>
  <c r="A801" i="15"/>
  <c r="K800" i="15"/>
  <c r="J800" i="15"/>
  <c r="I800" i="15"/>
  <c r="G800" i="15"/>
  <c r="C800" i="15"/>
  <c r="A800" i="15"/>
  <c r="K799" i="15"/>
  <c r="J799" i="15"/>
  <c r="I799" i="15"/>
  <c r="G799" i="15"/>
  <c r="C799" i="15"/>
  <c r="A799" i="15"/>
  <c r="K798" i="15"/>
  <c r="J798" i="15"/>
  <c r="I798" i="15"/>
  <c r="G798" i="15"/>
  <c r="C798" i="15"/>
  <c r="A798" i="15"/>
  <c r="K797" i="15"/>
  <c r="J797" i="15"/>
  <c r="I797" i="15"/>
  <c r="G797" i="15"/>
  <c r="C797" i="15"/>
  <c r="A797" i="15"/>
  <c r="K796" i="15"/>
  <c r="J796" i="15"/>
  <c r="I796" i="15"/>
  <c r="G796" i="15"/>
  <c r="C796" i="15"/>
  <c r="A796" i="15"/>
  <c r="K795" i="15"/>
  <c r="J795" i="15"/>
  <c r="I795" i="15"/>
  <c r="G795" i="15"/>
  <c r="C795" i="15"/>
  <c r="A795" i="15"/>
  <c r="K794" i="15"/>
  <c r="J794" i="15"/>
  <c r="I794" i="15"/>
  <c r="G794" i="15"/>
  <c r="C794" i="15"/>
  <c r="A794" i="15"/>
  <c r="K793" i="15"/>
  <c r="J793" i="15"/>
  <c r="I793" i="15"/>
  <c r="G793" i="15"/>
  <c r="C793" i="15"/>
  <c r="A793" i="15"/>
  <c r="K792" i="15"/>
  <c r="J792" i="15"/>
  <c r="I792" i="15"/>
  <c r="G792" i="15"/>
  <c r="C792" i="15"/>
  <c r="A792" i="15"/>
  <c r="K791" i="15"/>
  <c r="J791" i="15"/>
  <c r="I791" i="15"/>
  <c r="G791" i="15"/>
  <c r="C791" i="15"/>
  <c r="A791" i="15"/>
  <c r="K790" i="15"/>
  <c r="J790" i="15"/>
  <c r="I790" i="15"/>
  <c r="G790" i="15"/>
  <c r="C790" i="15"/>
  <c r="A790" i="15"/>
  <c r="K789" i="15"/>
  <c r="J789" i="15"/>
  <c r="I789" i="15"/>
  <c r="G789" i="15"/>
  <c r="C789" i="15"/>
  <c r="A789" i="15"/>
  <c r="K788" i="15"/>
  <c r="J788" i="15"/>
  <c r="I788" i="15"/>
  <c r="G788" i="15"/>
  <c r="C788" i="15"/>
  <c r="A788" i="15"/>
  <c r="K787" i="15"/>
  <c r="J787" i="15"/>
  <c r="I787" i="15"/>
  <c r="G787" i="15"/>
  <c r="C787" i="15"/>
  <c r="A787" i="15"/>
  <c r="K786" i="15"/>
  <c r="J786" i="15"/>
  <c r="I786" i="15"/>
  <c r="G786" i="15"/>
  <c r="C786" i="15"/>
  <c r="A786" i="15"/>
  <c r="K785" i="15"/>
  <c r="J785" i="15"/>
  <c r="I785" i="15"/>
  <c r="G785" i="15"/>
  <c r="C785" i="15"/>
  <c r="A785" i="15"/>
  <c r="K784" i="15"/>
  <c r="J784" i="15"/>
  <c r="I784" i="15"/>
  <c r="G784" i="15"/>
  <c r="C784" i="15"/>
  <c r="A784" i="15"/>
  <c r="K783" i="15"/>
  <c r="J783" i="15"/>
  <c r="I783" i="15"/>
  <c r="G783" i="15"/>
  <c r="C783" i="15"/>
  <c r="A783" i="15"/>
  <c r="K782" i="15"/>
  <c r="J782" i="15"/>
  <c r="I782" i="15"/>
  <c r="G782" i="15"/>
  <c r="C782" i="15"/>
  <c r="A782" i="15"/>
  <c r="K781" i="15"/>
  <c r="J781" i="15"/>
  <c r="I781" i="15"/>
  <c r="G781" i="15"/>
  <c r="C781" i="15"/>
  <c r="A781" i="15"/>
  <c r="K780" i="15"/>
  <c r="J780" i="15"/>
  <c r="I780" i="15"/>
  <c r="G780" i="15"/>
  <c r="C780" i="15"/>
  <c r="A780" i="15"/>
  <c r="K779" i="15"/>
  <c r="J779" i="15"/>
  <c r="I779" i="15"/>
  <c r="G779" i="15"/>
  <c r="C779" i="15"/>
  <c r="A779" i="15"/>
  <c r="K778" i="15"/>
  <c r="J778" i="15"/>
  <c r="I778" i="15"/>
  <c r="G778" i="15"/>
  <c r="C778" i="15"/>
  <c r="A778" i="15"/>
  <c r="K777" i="15"/>
  <c r="J777" i="15"/>
  <c r="I777" i="15"/>
  <c r="G777" i="15"/>
  <c r="C777" i="15"/>
  <c r="A777" i="15"/>
  <c r="K776" i="15"/>
  <c r="J776" i="15"/>
  <c r="I776" i="15"/>
  <c r="G776" i="15"/>
  <c r="C776" i="15"/>
  <c r="A776" i="15"/>
  <c r="K775" i="15"/>
  <c r="J775" i="15"/>
  <c r="I775" i="15"/>
  <c r="G775" i="15"/>
  <c r="C775" i="15"/>
  <c r="A775" i="15"/>
  <c r="K774" i="15"/>
  <c r="J774" i="15"/>
  <c r="I774" i="15"/>
  <c r="G774" i="15"/>
  <c r="C774" i="15"/>
  <c r="A774" i="15"/>
  <c r="K773" i="15"/>
  <c r="J773" i="15"/>
  <c r="I773" i="15"/>
  <c r="G773" i="15"/>
  <c r="C773" i="15"/>
  <c r="A773" i="15"/>
  <c r="K772" i="15"/>
  <c r="J772" i="15"/>
  <c r="I772" i="15"/>
  <c r="G772" i="15"/>
  <c r="C772" i="15"/>
  <c r="A772" i="15"/>
  <c r="K771" i="15"/>
  <c r="J771" i="15"/>
  <c r="I771" i="15"/>
  <c r="G771" i="15"/>
  <c r="C771" i="15"/>
  <c r="A771" i="15"/>
  <c r="K770" i="15"/>
  <c r="J770" i="15"/>
  <c r="I770" i="15"/>
  <c r="G770" i="15"/>
  <c r="C770" i="15"/>
  <c r="A770" i="15"/>
  <c r="K769" i="15"/>
  <c r="J769" i="15"/>
  <c r="I769" i="15"/>
  <c r="G769" i="15"/>
  <c r="C769" i="15"/>
  <c r="A769" i="15"/>
  <c r="K768" i="15"/>
  <c r="J768" i="15"/>
  <c r="I768" i="15"/>
  <c r="G768" i="15"/>
  <c r="C768" i="15"/>
  <c r="A768" i="15"/>
  <c r="K767" i="15"/>
  <c r="J767" i="15"/>
  <c r="I767" i="15"/>
  <c r="G767" i="15"/>
  <c r="C767" i="15"/>
  <c r="A767" i="15"/>
  <c r="K766" i="15"/>
  <c r="J766" i="15"/>
  <c r="I766" i="15"/>
  <c r="G766" i="15"/>
  <c r="C766" i="15"/>
  <c r="A766" i="15"/>
  <c r="K765" i="15"/>
  <c r="J765" i="15"/>
  <c r="I765" i="15"/>
  <c r="G765" i="15"/>
  <c r="C765" i="15"/>
  <c r="A765" i="15"/>
  <c r="K764" i="15"/>
  <c r="J764" i="15"/>
  <c r="I764" i="15"/>
  <c r="G764" i="15"/>
  <c r="C764" i="15"/>
  <c r="A764" i="15"/>
  <c r="K763" i="15"/>
  <c r="J763" i="15"/>
  <c r="I763" i="15"/>
  <c r="G763" i="15"/>
  <c r="C763" i="15"/>
  <c r="A763" i="15"/>
  <c r="K762" i="15"/>
  <c r="J762" i="15"/>
  <c r="I762" i="15"/>
  <c r="G762" i="15"/>
  <c r="C762" i="15"/>
  <c r="A762" i="15"/>
  <c r="K761" i="15"/>
  <c r="J761" i="15"/>
  <c r="I761" i="15"/>
  <c r="G761" i="15"/>
  <c r="C761" i="15"/>
  <c r="A761" i="15"/>
  <c r="K760" i="15"/>
  <c r="J760" i="15"/>
  <c r="I760" i="15"/>
  <c r="G760" i="15"/>
  <c r="C760" i="15"/>
  <c r="A760" i="15"/>
  <c r="K759" i="15"/>
  <c r="J759" i="15"/>
  <c r="I759" i="15"/>
  <c r="G759" i="15"/>
  <c r="C759" i="15"/>
  <c r="A759" i="15"/>
  <c r="K758" i="15"/>
  <c r="J758" i="15"/>
  <c r="I758" i="15"/>
  <c r="G758" i="15"/>
  <c r="C758" i="15"/>
  <c r="A758" i="15"/>
  <c r="K757" i="15"/>
  <c r="J757" i="15"/>
  <c r="I757" i="15"/>
  <c r="G757" i="15"/>
  <c r="C757" i="15"/>
  <c r="A757" i="15"/>
  <c r="K756" i="15"/>
  <c r="J756" i="15"/>
  <c r="I756" i="15"/>
  <c r="G756" i="15"/>
  <c r="C756" i="15"/>
  <c r="A756" i="15"/>
  <c r="K755" i="15"/>
  <c r="J755" i="15"/>
  <c r="I755" i="15"/>
  <c r="G755" i="15"/>
  <c r="C755" i="15"/>
  <c r="A755" i="15"/>
  <c r="K754" i="15"/>
  <c r="J754" i="15"/>
  <c r="I754" i="15"/>
  <c r="G754" i="15"/>
  <c r="C754" i="15"/>
  <c r="A754" i="15"/>
  <c r="K753" i="15"/>
  <c r="J753" i="15"/>
  <c r="I753" i="15"/>
  <c r="G753" i="15"/>
  <c r="C753" i="15"/>
  <c r="A753" i="15"/>
  <c r="K752" i="15"/>
  <c r="J752" i="15"/>
  <c r="I752" i="15"/>
  <c r="G752" i="15"/>
  <c r="C752" i="15"/>
  <c r="A752" i="15"/>
  <c r="K751" i="15"/>
  <c r="J751" i="15"/>
  <c r="I751" i="15"/>
  <c r="G751" i="15"/>
  <c r="C751" i="15"/>
  <c r="A751" i="15"/>
  <c r="K750" i="15"/>
  <c r="J750" i="15"/>
  <c r="I750" i="15"/>
  <c r="G750" i="15"/>
  <c r="C750" i="15"/>
  <c r="A750" i="15"/>
  <c r="K749" i="15"/>
  <c r="J749" i="15"/>
  <c r="I749" i="15"/>
  <c r="G749" i="15"/>
  <c r="C749" i="15"/>
  <c r="A749" i="15"/>
  <c r="K748" i="15"/>
  <c r="J748" i="15"/>
  <c r="I748" i="15"/>
  <c r="G748" i="15"/>
  <c r="C748" i="15"/>
  <c r="A748" i="15"/>
  <c r="K747" i="15"/>
  <c r="J747" i="15"/>
  <c r="I747" i="15"/>
  <c r="G747" i="15"/>
  <c r="C747" i="15"/>
  <c r="A747" i="15"/>
  <c r="K746" i="15"/>
  <c r="J746" i="15"/>
  <c r="I746" i="15"/>
  <c r="G746" i="15"/>
  <c r="C746" i="15"/>
  <c r="A746" i="15"/>
  <c r="K745" i="15"/>
  <c r="J745" i="15"/>
  <c r="I745" i="15"/>
  <c r="G745" i="15"/>
  <c r="C745" i="15"/>
  <c r="A745" i="15"/>
  <c r="K744" i="15"/>
  <c r="J744" i="15"/>
  <c r="I744" i="15"/>
  <c r="G744" i="15"/>
  <c r="C744" i="15"/>
  <c r="A744" i="15"/>
  <c r="K743" i="15"/>
  <c r="J743" i="15"/>
  <c r="I743" i="15"/>
  <c r="G743" i="15"/>
  <c r="C743" i="15"/>
  <c r="A743" i="15"/>
  <c r="K742" i="15"/>
  <c r="J742" i="15"/>
  <c r="I742" i="15"/>
  <c r="G742" i="15"/>
  <c r="C742" i="15"/>
  <c r="A742" i="15"/>
  <c r="K741" i="15"/>
  <c r="J741" i="15"/>
  <c r="I741" i="15"/>
  <c r="G741" i="15"/>
  <c r="C741" i="15"/>
  <c r="A741" i="15"/>
  <c r="K740" i="15"/>
  <c r="J740" i="15"/>
  <c r="I740" i="15"/>
  <c r="G740" i="15"/>
  <c r="C740" i="15"/>
  <c r="A740" i="15"/>
  <c r="K739" i="15"/>
  <c r="J739" i="15"/>
  <c r="I739" i="15"/>
  <c r="G739" i="15"/>
  <c r="C739" i="15"/>
  <c r="A739" i="15"/>
  <c r="K738" i="15"/>
  <c r="J738" i="15"/>
  <c r="I738" i="15"/>
  <c r="G738" i="15"/>
  <c r="C738" i="15"/>
  <c r="A738" i="15"/>
  <c r="K737" i="15"/>
  <c r="J737" i="15"/>
  <c r="I737" i="15"/>
  <c r="G737" i="15"/>
  <c r="C737" i="15"/>
  <c r="A737" i="15"/>
  <c r="K736" i="15"/>
  <c r="J736" i="15"/>
  <c r="I736" i="15"/>
  <c r="G736" i="15"/>
  <c r="C736" i="15"/>
  <c r="A736" i="15"/>
  <c r="K735" i="15"/>
  <c r="J735" i="15"/>
  <c r="I735" i="15"/>
  <c r="G735" i="15"/>
  <c r="C735" i="15"/>
  <c r="A735" i="15"/>
  <c r="K734" i="15"/>
  <c r="J734" i="15"/>
  <c r="I734" i="15"/>
  <c r="G734" i="15"/>
  <c r="C734" i="15"/>
  <c r="A734" i="15"/>
  <c r="K733" i="15"/>
  <c r="J733" i="15"/>
  <c r="I733" i="15"/>
  <c r="G733" i="15"/>
  <c r="C733" i="15"/>
  <c r="A733" i="15"/>
  <c r="K732" i="15"/>
  <c r="J732" i="15"/>
  <c r="I732" i="15"/>
  <c r="G732" i="15"/>
  <c r="C732" i="15"/>
  <c r="A732" i="15"/>
  <c r="K731" i="15"/>
  <c r="J731" i="15"/>
  <c r="I731" i="15"/>
  <c r="G731" i="15"/>
  <c r="C731" i="15"/>
  <c r="A731" i="15"/>
  <c r="K730" i="15"/>
  <c r="J730" i="15"/>
  <c r="I730" i="15"/>
  <c r="G730" i="15"/>
  <c r="C730" i="15"/>
  <c r="A730" i="15"/>
  <c r="K729" i="15"/>
  <c r="J729" i="15"/>
  <c r="I729" i="15"/>
  <c r="G729" i="15"/>
  <c r="C729" i="15"/>
  <c r="A729" i="15"/>
  <c r="K728" i="15"/>
  <c r="J728" i="15"/>
  <c r="I728" i="15"/>
  <c r="G728" i="15"/>
  <c r="C728" i="15"/>
  <c r="A728" i="15"/>
  <c r="K727" i="15"/>
  <c r="J727" i="15"/>
  <c r="I727" i="15"/>
  <c r="G727" i="15"/>
  <c r="C727" i="15"/>
  <c r="A727" i="15"/>
  <c r="K726" i="15"/>
  <c r="J726" i="15"/>
  <c r="I726" i="15"/>
  <c r="G726" i="15"/>
  <c r="C726" i="15"/>
  <c r="A726" i="15"/>
  <c r="K725" i="15"/>
  <c r="J725" i="15"/>
  <c r="I725" i="15"/>
  <c r="G725" i="15"/>
  <c r="C725" i="15"/>
  <c r="A725" i="15"/>
  <c r="K724" i="15"/>
  <c r="J724" i="15"/>
  <c r="I724" i="15"/>
  <c r="G724" i="15"/>
  <c r="C724" i="15"/>
  <c r="A724" i="15"/>
  <c r="K723" i="15"/>
  <c r="J723" i="15"/>
  <c r="I723" i="15"/>
  <c r="G723" i="15"/>
  <c r="C723" i="15"/>
  <c r="A723" i="15"/>
  <c r="K722" i="15"/>
  <c r="J722" i="15"/>
  <c r="I722" i="15"/>
  <c r="G722" i="15"/>
  <c r="C722" i="15"/>
  <c r="A722" i="15"/>
  <c r="K721" i="15"/>
  <c r="J721" i="15"/>
  <c r="I721" i="15"/>
  <c r="G721" i="15"/>
  <c r="C721" i="15"/>
  <c r="A721" i="15"/>
  <c r="K720" i="15"/>
  <c r="J720" i="15"/>
  <c r="I720" i="15"/>
  <c r="G720" i="15"/>
  <c r="C720" i="15"/>
  <c r="A720" i="15"/>
  <c r="K719" i="15"/>
  <c r="J719" i="15"/>
  <c r="I719" i="15"/>
  <c r="G719" i="15"/>
  <c r="C719" i="15"/>
  <c r="A719" i="15"/>
  <c r="K718" i="15"/>
  <c r="J718" i="15"/>
  <c r="I718" i="15"/>
  <c r="G718" i="15"/>
  <c r="C718" i="15"/>
  <c r="A718" i="15"/>
  <c r="K717" i="15"/>
  <c r="J717" i="15"/>
  <c r="I717" i="15"/>
  <c r="G717" i="15"/>
  <c r="C717" i="15"/>
  <c r="A717" i="15"/>
  <c r="K716" i="15"/>
  <c r="J716" i="15"/>
  <c r="I716" i="15"/>
  <c r="G716" i="15"/>
  <c r="C716" i="15"/>
  <c r="A716" i="15"/>
  <c r="K715" i="15"/>
  <c r="J715" i="15"/>
  <c r="I715" i="15"/>
  <c r="G715" i="15"/>
  <c r="C715" i="15"/>
  <c r="A715" i="15"/>
  <c r="K714" i="15"/>
  <c r="J714" i="15"/>
  <c r="I714" i="15"/>
  <c r="G714" i="15"/>
  <c r="C714" i="15"/>
  <c r="A714" i="15"/>
  <c r="K713" i="15"/>
  <c r="J713" i="15"/>
  <c r="I713" i="15"/>
  <c r="G713" i="15"/>
  <c r="C713" i="15"/>
  <c r="A713" i="15"/>
  <c r="K712" i="15"/>
  <c r="J712" i="15"/>
  <c r="I712" i="15"/>
  <c r="G712" i="15"/>
  <c r="C712" i="15"/>
  <c r="A712" i="15"/>
  <c r="K711" i="15"/>
  <c r="J711" i="15"/>
  <c r="I711" i="15"/>
  <c r="G711" i="15"/>
  <c r="C711" i="15"/>
  <c r="A711" i="15"/>
  <c r="K710" i="15"/>
  <c r="J710" i="15"/>
  <c r="I710" i="15"/>
  <c r="G710" i="15"/>
  <c r="C710" i="15"/>
  <c r="A710" i="15"/>
  <c r="K709" i="15"/>
  <c r="J709" i="15"/>
  <c r="I709" i="15"/>
  <c r="G709" i="15"/>
  <c r="C709" i="15"/>
  <c r="A709" i="15"/>
  <c r="K708" i="15"/>
  <c r="J708" i="15"/>
  <c r="I708" i="15"/>
  <c r="G708" i="15"/>
  <c r="C708" i="15"/>
  <c r="A708" i="15"/>
  <c r="K707" i="15"/>
  <c r="J707" i="15"/>
  <c r="I707" i="15"/>
  <c r="G707" i="15"/>
  <c r="C707" i="15"/>
  <c r="A707" i="15"/>
  <c r="K706" i="15"/>
  <c r="J706" i="15"/>
  <c r="I706" i="15"/>
  <c r="G706" i="15"/>
  <c r="C706" i="15"/>
  <c r="A706" i="15"/>
  <c r="K705" i="15"/>
  <c r="J705" i="15"/>
  <c r="I705" i="15"/>
  <c r="G705" i="15"/>
  <c r="C705" i="15"/>
  <c r="A705" i="15"/>
  <c r="K704" i="15"/>
  <c r="J704" i="15"/>
  <c r="I704" i="15"/>
  <c r="G704" i="15"/>
  <c r="C704" i="15"/>
  <c r="A704" i="15"/>
  <c r="K703" i="15"/>
  <c r="J703" i="15"/>
  <c r="I703" i="15"/>
  <c r="G703" i="15"/>
  <c r="C703" i="15"/>
  <c r="A703" i="15"/>
  <c r="K702" i="15"/>
  <c r="J702" i="15"/>
  <c r="I702" i="15"/>
  <c r="G702" i="15"/>
  <c r="C702" i="15"/>
  <c r="A702" i="15"/>
  <c r="K701" i="15"/>
  <c r="J701" i="15"/>
  <c r="I701" i="15"/>
  <c r="G701" i="15"/>
  <c r="C701" i="15"/>
  <c r="A701" i="15"/>
  <c r="K700" i="15"/>
  <c r="J700" i="15"/>
  <c r="I700" i="15"/>
  <c r="G700" i="15"/>
  <c r="C700" i="15"/>
  <c r="A700" i="15"/>
  <c r="K699" i="15"/>
  <c r="J699" i="15"/>
  <c r="I699" i="15"/>
  <c r="G699" i="15"/>
  <c r="C699" i="15"/>
  <c r="A699" i="15"/>
  <c r="K698" i="15"/>
  <c r="J698" i="15"/>
  <c r="I698" i="15"/>
  <c r="G698" i="15"/>
  <c r="C698" i="15"/>
  <c r="A698" i="15"/>
  <c r="K697" i="15"/>
  <c r="J697" i="15"/>
  <c r="I697" i="15"/>
  <c r="G697" i="15"/>
  <c r="C697" i="15"/>
  <c r="A697" i="15"/>
  <c r="K696" i="15"/>
  <c r="J696" i="15"/>
  <c r="I696" i="15"/>
  <c r="G696" i="15"/>
  <c r="C696" i="15"/>
  <c r="A696" i="15"/>
  <c r="K695" i="15"/>
  <c r="J695" i="15"/>
  <c r="I695" i="15"/>
  <c r="G695" i="15"/>
  <c r="C695" i="15"/>
  <c r="A695" i="15"/>
  <c r="K694" i="15"/>
  <c r="J694" i="15"/>
  <c r="I694" i="15"/>
  <c r="G694" i="15"/>
  <c r="C694" i="15"/>
  <c r="A694" i="15"/>
  <c r="K693" i="15"/>
  <c r="J693" i="15"/>
  <c r="I693" i="15"/>
  <c r="G693" i="15"/>
  <c r="C693" i="15"/>
  <c r="A693" i="15"/>
  <c r="K692" i="15"/>
  <c r="J692" i="15"/>
  <c r="I692" i="15"/>
  <c r="G692" i="15"/>
  <c r="C692" i="15"/>
  <c r="A692" i="15"/>
  <c r="K691" i="15"/>
  <c r="J691" i="15"/>
  <c r="I691" i="15"/>
  <c r="G691" i="15"/>
  <c r="C691" i="15"/>
  <c r="A691" i="15"/>
  <c r="K690" i="15"/>
  <c r="J690" i="15"/>
  <c r="I690" i="15"/>
  <c r="G690" i="15"/>
  <c r="C690" i="15"/>
  <c r="A690" i="15"/>
  <c r="K689" i="15"/>
  <c r="J689" i="15"/>
  <c r="I689" i="15"/>
  <c r="G689" i="15"/>
  <c r="C689" i="15"/>
  <c r="A689" i="15"/>
  <c r="K688" i="15"/>
  <c r="J688" i="15"/>
  <c r="I688" i="15"/>
  <c r="G688" i="15"/>
  <c r="C688" i="15"/>
  <c r="A688" i="15"/>
  <c r="K687" i="15"/>
  <c r="J687" i="15"/>
  <c r="I687" i="15"/>
  <c r="G687" i="15"/>
  <c r="C687" i="15"/>
  <c r="A687" i="15"/>
  <c r="K686" i="15"/>
  <c r="J686" i="15"/>
  <c r="I686" i="15"/>
  <c r="G686" i="15"/>
  <c r="C686" i="15"/>
  <c r="A686" i="15"/>
  <c r="K685" i="15"/>
  <c r="J685" i="15"/>
  <c r="I685" i="15"/>
  <c r="G685" i="15"/>
  <c r="C685" i="15"/>
  <c r="A685" i="15"/>
  <c r="K684" i="15"/>
  <c r="J684" i="15"/>
  <c r="I684" i="15"/>
  <c r="G684" i="15"/>
  <c r="C684" i="15"/>
  <c r="A684" i="15"/>
  <c r="K683" i="15"/>
  <c r="J683" i="15"/>
  <c r="I683" i="15"/>
  <c r="G683" i="15"/>
  <c r="C683" i="15"/>
  <c r="A683" i="15"/>
  <c r="K682" i="15"/>
  <c r="J682" i="15"/>
  <c r="I682" i="15"/>
  <c r="G682" i="15"/>
  <c r="C682" i="15"/>
  <c r="A682" i="15"/>
  <c r="K681" i="15"/>
  <c r="J681" i="15"/>
  <c r="I681" i="15"/>
  <c r="G681" i="15"/>
  <c r="C681" i="15"/>
  <c r="A681" i="15"/>
  <c r="K680" i="15"/>
  <c r="J680" i="15"/>
  <c r="I680" i="15"/>
  <c r="G680" i="15"/>
  <c r="C680" i="15"/>
  <c r="A680" i="15"/>
  <c r="K679" i="15"/>
  <c r="J679" i="15"/>
  <c r="I679" i="15"/>
  <c r="G679" i="15"/>
  <c r="C679" i="15"/>
  <c r="A679" i="15"/>
  <c r="K678" i="15"/>
  <c r="J678" i="15"/>
  <c r="I678" i="15"/>
  <c r="G678" i="15"/>
  <c r="C678" i="15"/>
  <c r="A678" i="15"/>
  <c r="K677" i="15"/>
  <c r="J677" i="15"/>
  <c r="I677" i="15"/>
  <c r="G677" i="15"/>
  <c r="C677" i="15"/>
  <c r="A677" i="15"/>
  <c r="K676" i="15"/>
  <c r="J676" i="15"/>
  <c r="I676" i="15"/>
  <c r="G676" i="15"/>
  <c r="C676" i="15"/>
  <c r="A676" i="15"/>
  <c r="K675" i="15"/>
  <c r="J675" i="15"/>
  <c r="I675" i="15"/>
  <c r="G675" i="15"/>
  <c r="C675" i="15"/>
  <c r="A675" i="15"/>
  <c r="K674" i="15"/>
  <c r="J674" i="15"/>
  <c r="I674" i="15"/>
  <c r="G674" i="15"/>
  <c r="C674" i="15"/>
  <c r="A674" i="15"/>
  <c r="K673" i="15"/>
  <c r="J673" i="15"/>
  <c r="I673" i="15"/>
  <c r="G673" i="15"/>
  <c r="C673" i="15"/>
  <c r="A673" i="15"/>
  <c r="K672" i="15"/>
  <c r="J672" i="15"/>
  <c r="I672" i="15"/>
  <c r="G672" i="15"/>
  <c r="C672" i="15"/>
  <c r="A672" i="15"/>
  <c r="K671" i="15"/>
  <c r="J671" i="15"/>
  <c r="I671" i="15"/>
  <c r="G671" i="15"/>
  <c r="C671" i="15"/>
  <c r="A671" i="15"/>
  <c r="K670" i="15"/>
  <c r="J670" i="15"/>
  <c r="I670" i="15"/>
  <c r="G670" i="15"/>
  <c r="C670" i="15"/>
  <c r="A670" i="15"/>
  <c r="K669" i="15"/>
  <c r="J669" i="15"/>
  <c r="I669" i="15"/>
  <c r="G669" i="15"/>
  <c r="C669" i="15"/>
  <c r="A669" i="15"/>
  <c r="K668" i="15"/>
  <c r="J668" i="15"/>
  <c r="I668" i="15"/>
  <c r="G668" i="15"/>
  <c r="C668" i="15"/>
  <c r="A668" i="15"/>
  <c r="K667" i="15"/>
  <c r="J667" i="15"/>
  <c r="I667" i="15"/>
  <c r="G667" i="15"/>
  <c r="C667" i="15"/>
  <c r="A667" i="15"/>
  <c r="K666" i="15"/>
  <c r="J666" i="15"/>
  <c r="I666" i="15"/>
  <c r="G666" i="15"/>
  <c r="C666" i="15"/>
  <c r="A666" i="15"/>
  <c r="K665" i="15"/>
  <c r="J665" i="15"/>
  <c r="I665" i="15"/>
  <c r="G665" i="15"/>
  <c r="C665" i="15"/>
  <c r="A665" i="15"/>
  <c r="K664" i="15"/>
  <c r="J664" i="15"/>
  <c r="I664" i="15"/>
  <c r="G664" i="15"/>
  <c r="C664" i="15"/>
  <c r="A664" i="15"/>
  <c r="K663" i="15"/>
  <c r="J663" i="15"/>
  <c r="I663" i="15"/>
  <c r="G663" i="15"/>
  <c r="C663" i="15"/>
  <c r="A663" i="15"/>
  <c r="K662" i="15"/>
  <c r="J662" i="15"/>
  <c r="I662" i="15"/>
  <c r="G662" i="15"/>
  <c r="C662" i="15"/>
  <c r="A662" i="15"/>
  <c r="K661" i="15"/>
  <c r="J661" i="15"/>
  <c r="I661" i="15"/>
  <c r="G661" i="15"/>
  <c r="C661" i="15"/>
  <c r="A661" i="15"/>
  <c r="K660" i="15"/>
  <c r="J660" i="15"/>
  <c r="I660" i="15"/>
  <c r="G660" i="15"/>
  <c r="C660" i="15"/>
  <c r="A660" i="15"/>
  <c r="K659" i="15"/>
  <c r="J659" i="15"/>
  <c r="I659" i="15"/>
  <c r="G659" i="15"/>
  <c r="C659" i="15"/>
  <c r="A659" i="15"/>
  <c r="K658" i="15"/>
  <c r="J658" i="15"/>
  <c r="I658" i="15"/>
  <c r="G658" i="15"/>
  <c r="C658" i="15"/>
  <c r="A658" i="15"/>
  <c r="K657" i="15"/>
  <c r="J657" i="15"/>
  <c r="I657" i="15"/>
  <c r="G657" i="15"/>
  <c r="C657" i="15"/>
  <c r="A657" i="15"/>
  <c r="K656" i="15"/>
  <c r="J656" i="15"/>
  <c r="I656" i="15"/>
  <c r="G656" i="15"/>
  <c r="C656" i="15"/>
  <c r="A656" i="15"/>
  <c r="K655" i="15"/>
  <c r="J655" i="15"/>
  <c r="I655" i="15"/>
  <c r="G655" i="15"/>
  <c r="C655" i="15"/>
  <c r="A655" i="15"/>
  <c r="K654" i="15"/>
  <c r="J654" i="15"/>
  <c r="I654" i="15"/>
  <c r="G654" i="15"/>
  <c r="C654" i="15"/>
  <c r="A654" i="15"/>
  <c r="K653" i="15"/>
  <c r="J653" i="15"/>
  <c r="I653" i="15"/>
  <c r="G653" i="15"/>
  <c r="C653" i="15"/>
  <c r="A653" i="15"/>
  <c r="K652" i="15"/>
  <c r="J652" i="15"/>
  <c r="I652" i="15"/>
  <c r="G652" i="15"/>
  <c r="C652" i="15"/>
  <c r="A652" i="15"/>
  <c r="K651" i="15"/>
  <c r="J651" i="15"/>
  <c r="I651" i="15"/>
  <c r="G651" i="15"/>
  <c r="C651" i="15"/>
  <c r="A651" i="15"/>
  <c r="K650" i="15"/>
  <c r="J650" i="15"/>
  <c r="I650" i="15"/>
  <c r="G650" i="15"/>
  <c r="C650" i="15"/>
  <c r="A650" i="15"/>
  <c r="K649" i="15"/>
  <c r="J649" i="15"/>
  <c r="I649" i="15"/>
  <c r="G649" i="15"/>
  <c r="C649" i="15"/>
  <c r="A649" i="15"/>
  <c r="K648" i="15"/>
  <c r="J648" i="15"/>
  <c r="I648" i="15"/>
  <c r="G648" i="15"/>
  <c r="C648" i="15"/>
  <c r="A648" i="15"/>
  <c r="K647" i="15"/>
  <c r="J647" i="15"/>
  <c r="I647" i="15"/>
  <c r="G647" i="15"/>
  <c r="C647" i="15"/>
  <c r="A647" i="15"/>
  <c r="K646" i="15"/>
  <c r="J646" i="15"/>
  <c r="I646" i="15"/>
  <c r="G646" i="15"/>
  <c r="C646" i="15"/>
  <c r="A646" i="15"/>
  <c r="K645" i="15"/>
  <c r="J645" i="15"/>
  <c r="I645" i="15"/>
  <c r="G645" i="15"/>
  <c r="C645" i="15"/>
  <c r="A645" i="15"/>
  <c r="K644" i="15"/>
  <c r="J644" i="15"/>
  <c r="I644" i="15"/>
  <c r="G644" i="15"/>
  <c r="C644" i="15"/>
  <c r="A644" i="15"/>
  <c r="K643" i="15"/>
  <c r="J643" i="15"/>
  <c r="I643" i="15"/>
  <c r="G643" i="15"/>
  <c r="C643" i="15"/>
  <c r="A643" i="15"/>
  <c r="K642" i="15"/>
  <c r="J642" i="15"/>
  <c r="I642" i="15"/>
  <c r="G642" i="15"/>
  <c r="C642" i="15"/>
  <c r="A642" i="15"/>
  <c r="K641" i="15"/>
  <c r="J641" i="15"/>
  <c r="I641" i="15"/>
  <c r="G641" i="15"/>
  <c r="C641" i="15"/>
  <c r="A641" i="15"/>
  <c r="K640" i="15"/>
  <c r="J640" i="15"/>
  <c r="I640" i="15"/>
  <c r="G640" i="15"/>
  <c r="C640" i="15"/>
  <c r="A640" i="15"/>
  <c r="K639" i="15"/>
  <c r="J639" i="15"/>
  <c r="I639" i="15"/>
  <c r="G639" i="15"/>
  <c r="C639" i="15"/>
  <c r="A639" i="15"/>
  <c r="K638" i="15"/>
  <c r="J638" i="15"/>
  <c r="I638" i="15"/>
  <c r="G638" i="15"/>
  <c r="C638" i="15"/>
  <c r="A638" i="15"/>
  <c r="K637" i="15"/>
  <c r="J637" i="15"/>
  <c r="I637" i="15"/>
  <c r="G637" i="15"/>
  <c r="C637" i="15"/>
  <c r="A637" i="15"/>
  <c r="K636" i="15"/>
  <c r="J636" i="15"/>
  <c r="I636" i="15"/>
  <c r="G636" i="15"/>
  <c r="C636" i="15"/>
  <c r="A636" i="15"/>
  <c r="K635" i="15"/>
  <c r="J635" i="15"/>
  <c r="I635" i="15"/>
  <c r="G635" i="15"/>
  <c r="C635" i="15"/>
  <c r="A635" i="15"/>
  <c r="K634" i="15"/>
  <c r="J634" i="15"/>
  <c r="I634" i="15"/>
  <c r="G634" i="15"/>
  <c r="C634" i="15"/>
  <c r="A634" i="15"/>
  <c r="K633" i="15"/>
  <c r="J633" i="15"/>
  <c r="I633" i="15"/>
  <c r="G633" i="15"/>
  <c r="C633" i="15"/>
  <c r="A633" i="15"/>
  <c r="K632" i="15"/>
  <c r="J632" i="15"/>
  <c r="I632" i="15"/>
  <c r="G632" i="15"/>
  <c r="C632" i="15"/>
  <c r="A632" i="15"/>
  <c r="K631" i="15"/>
  <c r="J631" i="15"/>
  <c r="I631" i="15"/>
  <c r="G631" i="15"/>
  <c r="C631" i="15"/>
  <c r="A631" i="15"/>
  <c r="K630" i="15"/>
  <c r="J630" i="15"/>
  <c r="I630" i="15"/>
  <c r="G630" i="15"/>
  <c r="C630" i="15"/>
  <c r="A630" i="15"/>
  <c r="K629" i="15"/>
  <c r="J629" i="15"/>
  <c r="I629" i="15"/>
  <c r="G629" i="15"/>
  <c r="C629" i="15"/>
  <c r="A629" i="15"/>
  <c r="K628" i="15"/>
  <c r="J628" i="15"/>
  <c r="I628" i="15"/>
  <c r="G628" i="15"/>
  <c r="C628" i="15"/>
  <c r="A628" i="15"/>
  <c r="K627" i="15"/>
  <c r="J627" i="15"/>
  <c r="I627" i="15"/>
  <c r="G627" i="15"/>
  <c r="C627" i="15"/>
  <c r="A627" i="15"/>
  <c r="K626" i="15"/>
  <c r="J626" i="15"/>
  <c r="I626" i="15"/>
  <c r="G626" i="15"/>
  <c r="C626" i="15"/>
  <c r="A626" i="15"/>
  <c r="K625" i="15"/>
  <c r="J625" i="15"/>
  <c r="I625" i="15"/>
  <c r="G625" i="15"/>
  <c r="C625" i="15"/>
  <c r="A625" i="15"/>
  <c r="K624" i="15"/>
  <c r="J624" i="15"/>
  <c r="I624" i="15"/>
  <c r="G624" i="15"/>
  <c r="C624" i="15"/>
  <c r="A624" i="15"/>
  <c r="K623" i="15"/>
  <c r="J623" i="15"/>
  <c r="I623" i="15"/>
  <c r="G623" i="15"/>
  <c r="C623" i="15"/>
  <c r="A623" i="15"/>
  <c r="K622" i="15"/>
  <c r="J622" i="15"/>
  <c r="I622" i="15"/>
  <c r="G622" i="15"/>
  <c r="C622" i="15"/>
  <c r="A622" i="15"/>
  <c r="K621" i="15"/>
  <c r="J621" i="15"/>
  <c r="I621" i="15"/>
  <c r="G621" i="15"/>
  <c r="C621" i="15"/>
  <c r="A621" i="15"/>
  <c r="K620" i="15"/>
  <c r="J620" i="15"/>
  <c r="I620" i="15"/>
  <c r="G620" i="15"/>
  <c r="C620" i="15"/>
  <c r="A620" i="15"/>
  <c r="K619" i="15"/>
  <c r="J619" i="15"/>
  <c r="I619" i="15"/>
  <c r="G619" i="15"/>
  <c r="C619" i="15"/>
  <c r="A619" i="15"/>
  <c r="K618" i="15"/>
  <c r="J618" i="15"/>
  <c r="I618" i="15"/>
  <c r="G618" i="15"/>
  <c r="C618" i="15"/>
  <c r="A618" i="15"/>
  <c r="K617" i="15"/>
  <c r="J617" i="15"/>
  <c r="I617" i="15"/>
  <c r="G617" i="15"/>
  <c r="C617" i="15"/>
  <c r="A617" i="15"/>
  <c r="K616" i="15"/>
  <c r="J616" i="15"/>
  <c r="I616" i="15"/>
  <c r="G616" i="15"/>
  <c r="C616" i="15"/>
  <c r="A616" i="15"/>
  <c r="K615" i="15"/>
  <c r="J615" i="15"/>
  <c r="I615" i="15"/>
  <c r="G615" i="15"/>
  <c r="C615" i="15"/>
  <c r="A615" i="15"/>
  <c r="K614" i="15"/>
  <c r="J614" i="15"/>
  <c r="I614" i="15"/>
  <c r="G614" i="15"/>
  <c r="C614" i="15"/>
  <c r="A614" i="15"/>
  <c r="K613" i="15"/>
  <c r="J613" i="15"/>
  <c r="I613" i="15"/>
  <c r="G613" i="15"/>
  <c r="C613" i="15"/>
  <c r="A613" i="15"/>
  <c r="K612" i="15"/>
  <c r="J612" i="15"/>
  <c r="I612" i="15"/>
  <c r="G612" i="15"/>
  <c r="C612" i="15"/>
  <c r="A612" i="15"/>
  <c r="K611" i="15"/>
  <c r="J611" i="15"/>
  <c r="I611" i="15"/>
  <c r="G611" i="15"/>
  <c r="C611" i="15"/>
  <c r="A611" i="15"/>
  <c r="K610" i="15"/>
  <c r="J610" i="15"/>
  <c r="I610" i="15"/>
  <c r="G610" i="15"/>
  <c r="C610" i="15"/>
  <c r="A610" i="15"/>
  <c r="K609" i="15"/>
  <c r="J609" i="15"/>
  <c r="I609" i="15"/>
  <c r="G609" i="15"/>
  <c r="C609" i="15"/>
  <c r="A609" i="15"/>
  <c r="K608" i="15"/>
  <c r="J608" i="15"/>
  <c r="I608" i="15"/>
  <c r="G608" i="15"/>
  <c r="C608" i="15"/>
  <c r="A608" i="15"/>
  <c r="K607" i="15"/>
  <c r="J607" i="15"/>
  <c r="I607" i="15"/>
  <c r="G607" i="15"/>
  <c r="C607" i="15"/>
  <c r="A607" i="15"/>
  <c r="K606" i="15"/>
  <c r="J606" i="15"/>
  <c r="I606" i="15"/>
  <c r="G606" i="15"/>
  <c r="C606" i="15"/>
  <c r="A606" i="15"/>
  <c r="K605" i="15"/>
  <c r="J605" i="15"/>
  <c r="I605" i="15"/>
  <c r="G605" i="15"/>
  <c r="C605" i="15"/>
  <c r="A605" i="15"/>
  <c r="K604" i="15"/>
  <c r="J604" i="15"/>
  <c r="I604" i="15"/>
  <c r="G604" i="15"/>
  <c r="C604" i="15"/>
  <c r="A604" i="15"/>
  <c r="K603" i="15"/>
  <c r="J603" i="15"/>
  <c r="I603" i="15"/>
  <c r="G603" i="15"/>
  <c r="C603" i="15"/>
  <c r="A603" i="15"/>
  <c r="K602" i="15"/>
  <c r="J602" i="15"/>
  <c r="I602" i="15"/>
  <c r="G602" i="15"/>
  <c r="C602" i="15"/>
  <c r="A602" i="15"/>
  <c r="K601" i="15"/>
  <c r="J601" i="15"/>
  <c r="I601" i="15"/>
  <c r="G601" i="15"/>
  <c r="C601" i="15"/>
  <c r="A601" i="15"/>
  <c r="K600" i="15"/>
  <c r="J600" i="15"/>
  <c r="I600" i="15"/>
  <c r="G600" i="15"/>
  <c r="C600" i="15"/>
  <c r="A600" i="15"/>
  <c r="K599" i="15"/>
  <c r="J599" i="15"/>
  <c r="I599" i="15"/>
  <c r="G599" i="15"/>
  <c r="C599" i="15"/>
  <c r="A599" i="15"/>
  <c r="K598" i="15"/>
  <c r="J598" i="15"/>
  <c r="I598" i="15"/>
  <c r="G598" i="15"/>
  <c r="C598" i="15"/>
  <c r="A598" i="15"/>
  <c r="K597" i="15"/>
  <c r="J597" i="15"/>
  <c r="I597" i="15"/>
  <c r="G597" i="15"/>
  <c r="C597" i="15"/>
  <c r="A597" i="15"/>
  <c r="K596" i="15"/>
  <c r="J596" i="15"/>
  <c r="I596" i="15"/>
  <c r="G596" i="15"/>
  <c r="C596" i="15"/>
  <c r="A596" i="15"/>
  <c r="K595" i="15"/>
  <c r="J595" i="15"/>
  <c r="I595" i="15"/>
  <c r="G595" i="15"/>
  <c r="C595" i="15"/>
  <c r="A595" i="15"/>
  <c r="K594" i="15"/>
  <c r="J594" i="15"/>
  <c r="I594" i="15"/>
  <c r="G594" i="15"/>
  <c r="C594" i="15"/>
  <c r="A594" i="15"/>
  <c r="K593" i="15"/>
  <c r="J593" i="15"/>
  <c r="I593" i="15"/>
  <c r="G593" i="15"/>
  <c r="C593" i="15"/>
  <c r="A593" i="15"/>
  <c r="K592" i="15"/>
  <c r="J592" i="15"/>
  <c r="I592" i="15"/>
  <c r="G592" i="15"/>
  <c r="C592" i="15"/>
  <c r="A592" i="15"/>
  <c r="K591" i="15"/>
  <c r="J591" i="15"/>
  <c r="I591" i="15"/>
  <c r="G591" i="15"/>
  <c r="C591" i="15"/>
  <c r="A591" i="15"/>
  <c r="K590" i="15"/>
  <c r="J590" i="15"/>
  <c r="I590" i="15"/>
  <c r="G590" i="15"/>
  <c r="C590" i="15"/>
  <c r="A590" i="15"/>
  <c r="K589" i="15"/>
  <c r="J589" i="15"/>
  <c r="I589" i="15"/>
  <c r="G589" i="15"/>
  <c r="C589" i="15"/>
  <c r="A589" i="15"/>
  <c r="K588" i="15"/>
  <c r="J588" i="15"/>
  <c r="I588" i="15"/>
  <c r="G588" i="15"/>
  <c r="C588" i="15"/>
  <c r="A588" i="15"/>
  <c r="K587" i="15"/>
  <c r="J587" i="15"/>
  <c r="I587" i="15"/>
  <c r="G587" i="15"/>
  <c r="C587" i="15"/>
  <c r="A587" i="15"/>
  <c r="K586" i="15"/>
  <c r="J586" i="15"/>
  <c r="I586" i="15"/>
  <c r="G586" i="15"/>
  <c r="C586" i="15"/>
  <c r="A586" i="15"/>
  <c r="K585" i="15"/>
  <c r="J585" i="15"/>
  <c r="I585" i="15"/>
  <c r="G585" i="15"/>
  <c r="C585" i="15"/>
  <c r="A585" i="15"/>
  <c r="K584" i="15"/>
  <c r="J584" i="15"/>
  <c r="I584" i="15"/>
  <c r="G584" i="15"/>
  <c r="C584" i="15"/>
  <c r="A584" i="15"/>
  <c r="K583" i="15"/>
  <c r="J583" i="15"/>
  <c r="I583" i="15"/>
  <c r="G583" i="15"/>
  <c r="C583" i="15"/>
  <c r="A583" i="15"/>
  <c r="K582" i="15"/>
  <c r="J582" i="15"/>
  <c r="I582" i="15"/>
  <c r="G582" i="15"/>
  <c r="C582" i="15"/>
  <c r="A582" i="15"/>
  <c r="K581" i="15"/>
  <c r="J581" i="15"/>
  <c r="I581" i="15"/>
  <c r="G581" i="15"/>
  <c r="C581" i="15"/>
  <c r="A581" i="15"/>
  <c r="K580" i="15"/>
  <c r="J580" i="15"/>
  <c r="I580" i="15"/>
  <c r="G580" i="15"/>
  <c r="C580" i="15"/>
  <c r="A580" i="15"/>
  <c r="K579" i="15"/>
  <c r="J579" i="15"/>
  <c r="I579" i="15"/>
  <c r="G579" i="15"/>
  <c r="C579" i="15"/>
  <c r="A579" i="15"/>
  <c r="K578" i="15"/>
  <c r="J578" i="15"/>
  <c r="I578" i="15"/>
  <c r="G578" i="15"/>
  <c r="C578" i="15"/>
  <c r="A578" i="15"/>
  <c r="K577" i="15"/>
  <c r="J577" i="15"/>
  <c r="I577" i="15"/>
  <c r="G577" i="15"/>
  <c r="C577" i="15"/>
  <c r="A577" i="15"/>
  <c r="K576" i="15"/>
  <c r="J576" i="15"/>
  <c r="I576" i="15"/>
  <c r="G576" i="15"/>
  <c r="C576" i="15"/>
  <c r="A576" i="15"/>
  <c r="K575" i="15"/>
  <c r="J575" i="15"/>
  <c r="I575" i="15"/>
  <c r="G575" i="15"/>
  <c r="C575" i="15"/>
  <c r="A575" i="15"/>
  <c r="K574" i="15"/>
  <c r="J574" i="15"/>
  <c r="I574" i="15"/>
  <c r="G574" i="15"/>
  <c r="C574" i="15"/>
  <c r="A574" i="15"/>
  <c r="K573" i="15"/>
  <c r="J573" i="15"/>
  <c r="I573" i="15"/>
  <c r="G573" i="15"/>
  <c r="C573" i="15"/>
  <c r="A573" i="15"/>
  <c r="K572" i="15"/>
  <c r="J572" i="15"/>
  <c r="I572" i="15"/>
  <c r="G572" i="15"/>
  <c r="C572" i="15"/>
  <c r="A572" i="15"/>
  <c r="K571" i="15"/>
  <c r="J571" i="15"/>
  <c r="I571" i="15"/>
  <c r="G571" i="15"/>
  <c r="C571" i="15"/>
  <c r="A571" i="15"/>
  <c r="K570" i="15"/>
  <c r="J570" i="15"/>
  <c r="I570" i="15"/>
  <c r="G570" i="15"/>
  <c r="C570" i="15"/>
  <c r="A570" i="15"/>
  <c r="K569" i="15"/>
  <c r="J569" i="15"/>
  <c r="I569" i="15"/>
  <c r="G569" i="15"/>
  <c r="C569" i="15"/>
  <c r="A569" i="15"/>
  <c r="K568" i="15"/>
  <c r="J568" i="15"/>
  <c r="I568" i="15"/>
  <c r="G568" i="15"/>
  <c r="C568" i="15"/>
  <c r="A568" i="15"/>
  <c r="K567" i="15"/>
  <c r="J567" i="15"/>
  <c r="I567" i="15"/>
  <c r="G567" i="15"/>
  <c r="C567" i="15"/>
  <c r="A567" i="15"/>
  <c r="K566" i="15"/>
  <c r="J566" i="15"/>
  <c r="I566" i="15"/>
  <c r="G566" i="15"/>
  <c r="C566" i="15"/>
  <c r="A566" i="15"/>
  <c r="K565" i="15"/>
  <c r="J565" i="15"/>
  <c r="I565" i="15"/>
  <c r="G565" i="15"/>
  <c r="C565" i="15"/>
  <c r="A565" i="15"/>
  <c r="K564" i="15"/>
  <c r="J564" i="15"/>
  <c r="I564" i="15"/>
  <c r="G564" i="15"/>
  <c r="C564" i="15"/>
  <c r="A564" i="15"/>
  <c r="K563" i="15"/>
  <c r="J563" i="15"/>
  <c r="I563" i="15"/>
  <c r="G563" i="15"/>
  <c r="C563" i="15"/>
  <c r="A563" i="15"/>
  <c r="K562" i="15"/>
  <c r="J562" i="15"/>
  <c r="I562" i="15"/>
  <c r="G562" i="15"/>
  <c r="C562" i="15"/>
  <c r="A562" i="15"/>
  <c r="K561" i="15"/>
  <c r="J561" i="15"/>
  <c r="I561" i="15"/>
  <c r="G561" i="15"/>
  <c r="C561" i="15"/>
  <c r="A561" i="15"/>
  <c r="K560" i="15"/>
  <c r="J560" i="15"/>
  <c r="I560" i="15"/>
  <c r="G560" i="15"/>
  <c r="C560" i="15"/>
  <c r="A560" i="15"/>
  <c r="K559" i="15"/>
  <c r="J559" i="15"/>
  <c r="I559" i="15"/>
  <c r="G559" i="15"/>
  <c r="C559" i="15"/>
  <c r="A559" i="15"/>
  <c r="K558" i="15"/>
  <c r="J558" i="15"/>
  <c r="I558" i="15"/>
  <c r="G558" i="15"/>
  <c r="C558" i="15"/>
  <c r="A558" i="15"/>
  <c r="K557" i="15"/>
  <c r="J557" i="15"/>
  <c r="I557" i="15"/>
  <c r="G557" i="15"/>
  <c r="C557" i="15"/>
  <c r="A557" i="15"/>
  <c r="K556" i="15"/>
  <c r="J556" i="15"/>
  <c r="I556" i="15"/>
  <c r="G556" i="15"/>
  <c r="C556" i="15"/>
  <c r="A556" i="15"/>
  <c r="K555" i="15"/>
  <c r="J555" i="15"/>
  <c r="I555" i="15"/>
  <c r="G555" i="15"/>
  <c r="C555" i="15"/>
  <c r="A555" i="15"/>
  <c r="K554" i="15"/>
  <c r="J554" i="15"/>
  <c r="I554" i="15"/>
  <c r="G554" i="15"/>
  <c r="C554" i="15"/>
  <c r="A554" i="15"/>
  <c r="K553" i="15"/>
  <c r="J553" i="15"/>
  <c r="I553" i="15"/>
  <c r="G553" i="15"/>
  <c r="C553" i="15"/>
  <c r="A553" i="15"/>
  <c r="K552" i="15"/>
  <c r="J552" i="15"/>
  <c r="I552" i="15"/>
  <c r="G552" i="15"/>
  <c r="C552" i="15"/>
  <c r="A552" i="15"/>
  <c r="K551" i="15"/>
  <c r="J551" i="15"/>
  <c r="I551" i="15"/>
  <c r="G551" i="15"/>
  <c r="C551" i="15"/>
  <c r="A551" i="15"/>
  <c r="K550" i="15"/>
  <c r="J550" i="15"/>
  <c r="I550" i="15"/>
  <c r="G550" i="15"/>
  <c r="C550" i="15"/>
  <c r="A550" i="15"/>
  <c r="K549" i="15"/>
  <c r="J549" i="15"/>
  <c r="I549" i="15"/>
  <c r="G549" i="15"/>
  <c r="C549" i="15"/>
  <c r="A549" i="15"/>
  <c r="K548" i="15"/>
  <c r="J548" i="15"/>
  <c r="I548" i="15"/>
  <c r="G548" i="15"/>
  <c r="C548" i="15"/>
  <c r="A548" i="15"/>
  <c r="K547" i="15"/>
  <c r="J547" i="15"/>
  <c r="I547" i="15"/>
  <c r="G547" i="15"/>
  <c r="C547" i="15"/>
  <c r="A547" i="15"/>
  <c r="K546" i="15"/>
  <c r="J546" i="15"/>
  <c r="I546" i="15"/>
  <c r="G546" i="15"/>
  <c r="C546" i="15"/>
  <c r="A546" i="15"/>
  <c r="K545" i="15"/>
  <c r="J545" i="15"/>
  <c r="I545" i="15"/>
  <c r="G545" i="15"/>
  <c r="C545" i="15"/>
  <c r="A545" i="15"/>
  <c r="K544" i="15"/>
  <c r="J544" i="15"/>
  <c r="I544" i="15"/>
  <c r="G544" i="15"/>
  <c r="C544" i="15"/>
  <c r="A544" i="15"/>
  <c r="K543" i="15"/>
  <c r="J543" i="15"/>
  <c r="I543" i="15"/>
  <c r="G543" i="15"/>
  <c r="C543" i="15"/>
  <c r="A543" i="15"/>
  <c r="K542" i="15"/>
  <c r="J542" i="15"/>
  <c r="I542" i="15"/>
  <c r="G542" i="15"/>
  <c r="C542" i="15"/>
  <c r="A542" i="15"/>
  <c r="K541" i="15"/>
  <c r="J541" i="15"/>
  <c r="I541" i="15"/>
  <c r="G541" i="15"/>
  <c r="C541" i="15"/>
  <c r="A541" i="15"/>
  <c r="K540" i="15"/>
  <c r="J540" i="15"/>
  <c r="I540" i="15"/>
  <c r="G540" i="15"/>
  <c r="C540" i="15"/>
  <c r="A540" i="15"/>
  <c r="K539" i="15"/>
  <c r="J539" i="15"/>
  <c r="I539" i="15"/>
  <c r="G539" i="15"/>
  <c r="C539" i="15"/>
  <c r="A539" i="15"/>
  <c r="K538" i="15"/>
  <c r="J538" i="15"/>
  <c r="I538" i="15"/>
  <c r="G538" i="15"/>
  <c r="C538" i="15"/>
  <c r="A538" i="15"/>
  <c r="K537" i="15"/>
  <c r="J537" i="15"/>
  <c r="I537" i="15"/>
  <c r="G537" i="15"/>
  <c r="C537" i="15"/>
  <c r="A537" i="15"/>
  <c r="K536" i="15"/>
  <c r="J536" i="15"/>
  <c r="I536" i="15"/>
  <c r="G536" i="15"/>
  <c r="C536" i="15"/>
  <c r="A536" i="15"/>
  <c r="K535" i="15"/>
  <c r="J535" i="15"/>
  <c r="I535" i="15"/>
  <c r="G535" i="15"/>
  <c r="C535" i="15"/>
  <c r="A535" i="15"/>
  <c r="K534" i="15"/>
  <c r="J534" i="15"/>
  <c r="I534" i="15"/>
  <c r="G534" i="15"/>
  <c r="C534" i="15"/>
  <c r="A534" i="15"/>
  <c r="K533" i="15"/>
  <c r="J533" i="15"/>
  <c r="I533" i="15"/>
  <c r="G533" i="15"/>
  <c r="C533" i="15"/>
  <c r="A533" i="15"/>
  <c r="K532" i="15"/>
  <c r="J532" i="15"/>
  <c r="I532" i="15"/>
  <c r="G532" i="15"/>
  <c r="C532" i="15"/>
  <c r="A532" i="15"/>
  <c r="K531" i="15"/>
  <c r="J531" i="15"/>
  <c r="I531" i="15"/>
  <c r="G531" i="15"/>
  <c r="C531" i="15"/>
  <c r="A531" i="15"/>
  <c r="K530" i="15"/>
  <c r="J530" i="15"/>
  <c r="I530" i="15"/>
  <c r="G530" i="15"/>
  <c r="C530" i="15"/>
  <c r="A530" i="15"/>
  <c r="K529" i="15"/>
  <c r="J529" i="15"/>
  <c r="I529" i="15"/>
  <c r="G529" i="15"/>
  <c r="C529" i="15"/>
  <c r="A529" i="15"/>
  <c r="K528" i="15"/>
  <c r="J528" i="15"/>
  <c r="I528" i="15"/>
  <c r="G528" i="15"/>
  <c r="C528" i="15"/>
  <c r="A528" i="15"/>
  <c r="K527" i="15"/>
  <c r="J527" i="15"/>
  <c r="I527" i="15"/>
  <c r="G527" i="15"/>
  <c r="C527" i="15"/>
  <c r="A527" i="15"/>
  <c r="K526" i="15"/>
  <c r="J526" i="15"/>
  <c r="I526" i="15"/>
  <c r="G526" i="15"/>
  <c r="C526" i="15"/>
  <c r="A526" i="15"/>
  <c r="K525" i="15"/>
  <c r="J525" i="15"/>
  <c r="I525" i="15"/>
  <c r="G525" i="15"/>
  <c r="C525" i="15"/>
  <c r="A525" i="15"/>
  <c r="K524" i="15"/>
  <c r="J524" i="15"/>
  <c r="I524" i="15"/>
  <c r="G524" i="15"/>
  <c r="C524" i="15"/>
  <c r="A524" i="15"/>
  <c r="K523" i="15"/>
  <c r="J523" i="15"/>
  <c r="I523" i="15"/>
  <c r="G523" i="15"/>
  <c r="C523" i="15"/>
  <c r="A523" i="15"/>
  <c r="K522" i="15"/>
  <c r="J522" i="15"/>
  <c r="I522" i="15"/>
  <c r="G522" i="15"/>
  <c r="C522" i="15"/>
  <c r="A522" i="15"/>
  <c r="K521" i="15"/>
  <c r="J521" i="15"/>
  <c r="I521" i="15"/>
  <c r="G521" i="15"/>
  <c r="C521" i="15"/>
  <c r="A521" i="15"/>
  <c r="K520" i="15"/>
  <c r="J520" i="15"/>
  <c r="I520" i="15"/>
  <c r="G520" i="15"/>
  <c r="C520" i="15"/>
  <c r="A520" i="15"/>
  <c r="K519" i="15"/>
  <c r="J519" i="15"/>
  <c r="I519" i="15"/>
  <c r="G519" i="15"/>
  <c r="C519" i="15"/>
  <c r="A519" i="15"/>
  <c r="K518" i="15"/>
  <c r="J518" i="15"/>
  <c r="I518" i="15"/>
  <c r="G518" i="15"/>
  <c r="C518" i="15"/>
  <c r="A518" i="15"/>
  <c r="K517" i="15"/>
  <c r="J517" i="15"/>
  <c r="I517" i="15"/>
  <c r="G517" i="15"/>
  <c r="C517" i="15"/>
  <c r="A517" i="15"/>
  <c r="K516" i="15"/>
  <c r="J516" i="15"/>
  <c r="I516" i="15"/>
  <c r="G516" i="15"/>
  <c r="C516" i="15"/>
  <c r="A516" i="15"/>
  <c r="K515" i="15"/>
  <c r="J515" i="15"/>
  <c r="I515" i="15"/>
  <c r="G515" i="15"/>
  <c r="C515" i="15"/>
  <c r="A515" i="15"/>
  <c r="K514" i="15"/>
  <c r="J514" i="15"/>
  <c r="I514" i="15"/>
  <c r="G514" i="15"/>
  <c r="C514" i="15"/>
  <c r="A514" i="15"/>
  <c r="K513" i="15"/>
  <c r="J513" i="15"/>
  <c r="I513" i="15"/>
  <c r="G513" i="15"/>
  <c r="C513" i="15"/>
  <c r="A513" i="15"/>
  <c r="K512" i="15"/>
  <c r="J512" i="15"/>
  <c r="I512" i="15"/>
  <c r="G512" i="15"/>
  <c r="C512" i="15"/>
  <c r="A512" i="15"/>
  <c r="K511" i="15"/>
  <c r="J511" i="15"/>
  <c r="I511" i="15"/>
  <c r="G511" i="15"/>
  <c r="C511" i="15"/>
  <c r="A511" i="15"/>
  <c r="K510" i="15"/>
  <c r="J510" i="15"/>
  <c r="I510" i="15"/>
  <c r="G510" i="15"/>
  <c r="C510" i="15"/>
  <c r="A510" i="15"/>
  <c r="K509" i="15"/>
  <c r="J509" i="15"/>
  <c r="I509" i="15"/>
  <c r="G509" i="15"/>
  <c r="C509" i="15"/>
  <c r="A509" i="15"/>
  <c r="K508" i="15"/>
  <c r="J508" i="15"/>
  <c r="I508" i="15"/>
  <c r="G508" i="15"/>
  <c r="C508" i="15"/>
  <c r="A508" i="15"/>
  <c r="K507" i="15"/>
  <c r="J507" i="15"/>
  <c r="I507" i="15"/>
  <c r="G507" i="15"/>
  <c r="C507" i="15"/>
  <c r="A507" i="15"/>
  <c r="K506" i="15"/>
  <c r="J506" i="15"/>
  <c r="I506" i="15"/>
  <c r="G506" i="15"/>
  <c r="C506" i="15"/>
  <c r="A506" i="15"/>
  <c r="K505" i="15"/>
  <c r="J505" i="15"/>
  <c r="I505" i="15"/>
  <c r="G505" i="15"/>
  <c r="C505" i="15"/>
  <c r="A505" i="15"/>
  <c r="K504" i="15"/>
  <c r="J504" i="15"/>
  <c r="I504" i="15"/>
  <c r="G504" i="15"/>
  <c r="C504" i="15"/>
  <c r="A504" i="15"/>
  <c r="K503" i="15"/>
  <c r="J503" i="15"/>
  <c r="I503" i="15"/>
  <c r="G503" i="15"/>
  <c r="C503" i="15"/>
  <c r="A503" i="15"/>
  <c r="K502" i="15"/>
  <c r="J502" i="15"/>
  <c r="I502" i="15"/>
  <c r="G502" i="15"/>
  <c r="C502" i="15"/>
  <c r="A502" i="15"/>
  <c r="K501" i="15"/>
  <c r="J501" i="15"/>
  <c r="I501" i="15"/>
  <c r="G501" i="15"/>
  <c r="C501" i="15"/>
  <c r="A501" i="15"/>
  <c r="K500" i="15"/>
  <c r="J500" i="15"/>
  <c r="I500" i="15"/>
  <c r="G500" i="15"/>
  <c r="C500" i="15"/>
  <c r="A500" i="15"/>
  <c r="K499" i="15"/>
  <c r="J499" i="15"/>
  <c r="I499" i="15"/>
  <c r="G499" i="15"/>
  <c r="C499" i="15"/>
  <c r="A499" i="15"/>
  <c r="K498" i="15"/>
  <c r="J498" i="15"/>
  <c r="I498" i="15"/>
  <c r="G498" i="15"/>
  <c r="C498" i="15"/>
  <c r="A498" i="15"/>
  <c r="K497" i="15"/>
  <c r="J497" i="15"/>
  <c r="I497" i="15"/>
  <c r="G497" i="15"/>
  <c r="C497" i="15"/>
  <c r="A497" i="15"/>
  <c r="K496" i="15"/>
  <c r="J496" i="15"/>
  <c r="I496" i="15"/>
  <c r="G496" i="15"/>
  <c r="C496" i="15"/>
  <c r="A496" i="15"/>
  <c r="K495" i="15"/>
  <c r="J495" i="15"/>
  <c r="I495" i="15"/>
  <c r="G495" i="15"/>
  <c r="C495" i="15"/>
  <c r="A495" i="15"/>
  <c r="K494" i="15"/>
  <c r="J494" i="15"/>
  <c r="I494" i="15"/>
  <c r="G494" i="15"/>
  <c r="C494" i="15"/>
  <c r="A494" i="15"/>
  <c r="K493" i="15"/>
  <c r="J493" i="15"/>
  <c r="I493" i="15"/>
  <c r="G493" i="15"/>
  <c r="C493" i="15"/>
  <c r="A493" i="15"/>
  <c r="K492" i="15"/>
  <c r="J492" i="15"/>
  <c r="I492" i="15"/>
  <c r="G492" i="15"/>
  <c r="C492" i="15"/>
  <c r="A492" i="15"/>
  <c r="K491" i="15"/>
  <c r="J491" i="15"/>
  <c r="I491" i="15"/>
  <c r="G491" i="15"/>
  <c r="C491" i="15"/>
  <c r="A491" i="15"/>
  <c r="K490" i="15"/>
  <c r="J490" i="15"/>
  <c r="I490" i="15"/>
  <c r="G490" i="15"/>
  <c r="C490" i="15"/>
  <c r="A490" i="15"/>
  <c r="K489" i="15"/>
  <c r="J489" i="15"/>
  <c r="I489" i="15"/>
  <c r="G489" i="15"/>
  <c r="C489" i="15"/>
  <c r="A489" i="15"/>
  <c r="K488" i="15"/>
  <c r="J488" i="15"/>
  <c r="I488" i="15"/>
  <c r="G488" i="15"/>
  <c r="C488" i="15"/>
  <c r="A488" i="15"/>
  <c r="K487" i="15"/>
  <c r="J487" i="15"/>
  <c r="I487" i="15"/>
  <c r="G487" i="15"/>
  <c r="C487" i="15"/>
  <c r="A487" i="15"/>
  <c r="K486" i="15"/>
  <c r="J486" i="15"/>
  <c r="I486" i="15"/>
  <c r="G486" i="15"/>
  <c r="C486" i="15"/>
  <c r="A486" i="15"/>
  <c r="K485" i="15"/>
  <c r="J485" i="15"/>
  <c r="I485" i="15"/>
  <c r="G485" i="15"/>
  <c r="C485" i="15"/>
  <c r="A485" i="15"/>
  <c r="K484" i="15"/>
  <c r="J484" i="15"/>
  <c r="I484" i="15"/>
  <c r="G484" i="15"/>
  <c r="C484" i="15"/>
  <c r="A484" i="15"/>
  <c r="K483" i="15"/>
  <c r="J483" i="15"/>
  <c r="I483" i="15"/>
  <c r="G483" i="15"/>
  <c r="C483" i="15"/>
  <c r="A483" i="15"/>
  <c r="K482" i="15"/>
  <c r="J482" i="15"/>
  <c r="I482" i="15"/>
  <c r="G482" i="15"/>
  <c r="C482" i="15"/>
  <c r="A482" i="15"/>
  <c r="K481" i="15"/>
  <c r="J481" i="15"/>
  <c r="I481" i="15"/>
  <c r="G481" i="15"/>
  <c r="C481" i="15"/>
  <c r="A481" i="15"/>
  <c r="K480" i="15"/>
  <c r="J480" i="15"/>
  <c r="I480" i="15"/>
  <c r="G480" i="15"/>
  <c r="C480" i="15"/>
  <c r="A480" i="15"/>
  <c r="K479" i="15"/>
  <c r="J479" i="15"/>
  <c r="I479" i="15"/>
  <c r="G479" i="15"/>
  <c r="C479" i="15"/>
  <c r="A479" i="15"/>
  <c r="K478" i="15"/>
  <c r="J478" i="15"/>
  <c r="I478" i="15"/>
  <c r="G478" i="15"/>
  <c r="C478" i="15"/>
  <c r="A478" i="15"/>
  <c r="K477" i="15"/>
  <c r="J477" i="15"/>
  <c r="I477" i="15"/>
  <c r="G477" i="15"/>
  <c r="C477" i="15"/>
  <c r="A477" i="15"/>
  <c r="K476" i="15"/>
  <c r="J476" i="15"/>
  <c r="I476" i="15"/>
  <c r="G476" i="15"/>
  <c r="C476" i="15"/>
  <c r="A476" i="15"/>
  <c r="K475" i="15"/>
  <c r="J475" i="15"/>
  <c r="I475" i="15"/>
  <c r="G475" i="15"/>
  <c r="C475" i="15"/>
  <c r="A475" i="15"/>
  <c r="K474" i="15"/>
  <c r="J474" i="15"/>
  <c r="I474" i="15"/>
  <c r="G474" i="15"/>
  <c r="C474" i="15"/>
  <c r="A474" i="15"/>
  <c r="K473" i="15"/>
  <c r="J473" i="15"/>
  <c r="I473" i="15"/>
  <c r="G473" i="15"/>
  <c r="C473" i="15"/>
  <c r="A473" i="15"/>
  <c r="K472" i="15"/>
  <c r="J472" i="15"/>
  <c r="I472" i="15"/>
  <c r="G472" i="15"/>
  <c r="C472" i="15"/>
  <c r="A472" i="15"/>
  <c r="K471" i="15"/>
  <c r="J471" i="15"/>
  <c r="I471" i="15"/>
  <c r="G471" i="15"/>
  <c r="C471" i="15"/>
  <c r="A471" i="15"/>
  <c r="K470" i="15"/>
  <c r="J470" i="15"/>
  <c r="I470" i="15"/>
  <c r="G470" i="15"/>
  <c r="C470" i="15"/>
  <c r="A470" i="15"/>
  <c r="K469" i="15"/>
  <c r="J469" i="15"/>
  <c r="I469" i="15"/>
  <c r="G469" i="15"/>
  <c r="C469" i="15"/>
  <c r="A469" i="15"/>
  <c r="K468" i="15"/>
  <c r="J468" i="15"/>
  <c r="I468" i="15"/>
  <c r="G468" i="15"/>
  <c r="C468" i="15"/>
  <c r="A468" i="15"/>
  <c r="K467" i="15"/>
  <c r="J467" i="15"/>
  <c r="I467" i="15"/>
  <c r="G467" i="15"/>
  <c r="C467" i="15"/>
  <c r="A467" i="15"/>
  <c r="K466" i="15"/>
  <c r="J466" i="15"/>
  <c r="I466" i="15"/>
  <c r="G466" i="15"/>
  <c r="C466" i="15"/>
  <c r="A466" i="15"/>
  <c r="K465" i="15"/>
  <c r="J465" i="15"/>
  <c r="I465" i="15"/>
  <c r="G465" i="15"/>
  <c r="C465" i="15"/>
  <c r="A465" i="15"/>
  <c r="K464" i="15"/>
  <c r="J464" i="15"/>
  <c r="I464" i="15"/>
  <c r="G464" i="15"/>
  <c r="C464" i="15"/>
  <c r="A464" i="15"/>
  <c r="K463" i="15"/>
  <c r="J463" i="15"/>
  <c r="I463" i="15"/>
  <c r="G463" i="15"/>
  <c r="C463" i="15"/>
  <c r="A463" i="15"/>
  <c r="K462" i="15"/>
  <c r="J462" i="15"/>
  <c r="I462" i="15"/>
  <c r="G462" i="15"/>
  <c r="C462" i="15"/>
  <c r="A462" i="15"/>
  <c r="K461" i="15"/>
  <c r="J461" i="15"/>
  <c r="I461" i="15"/>
  <c r="G461" i="15"/>
  <c r="C461" i="15"/>
  <c r="A461" i="15"/>
  <c r="K460" i="15"/>
  <c r="J460" i="15"/>
  <c r="I460" i="15"/>
  <c r="G460" i="15"/>
  <c r="C460" i="15"/>
  <c r="A460" i="15"/>
  <c r="K459" i="15"/>
  <c r="J459" i="15"/>
  <c r="I459" i="15"/>
  <c r="G459" i="15"/>
  <c r="C459" i="15"/>
  <c r="A459" i="15"/>
  <c r="K458" i="15"/>
  <c r="J458" i="15"/>
  <c r="I458" i="15"/>
  <c r="G458" i="15"/>
  <c r="C458" i="15"/>
  <c r="A458" i="15"/>
  <c r="K457" i="15"/>
  <c r="J457" i="15"/>
  <c r="I457" i="15"/>
  <c r="G457" i="15"/>
  <c r="C457" i="15"/>
  <c r="A457" i="15"/>
  <c r="K456" i="15"/>
  <c r="J456" i="15"/>
  <c r="I456" i="15"/>
  <c r="G456" i="15"/>
  <c r="C456" i="15"/>
  <c r="A456" i="15"/>
  <c r="K455" i="15"/>
  <c r="J455" i="15"/>
  <c r="I455" i="15"/>
  <c r="G455" i="15"/>
  <c r="C455" i="15"/>
  <c r="A455" i="15"/>
  <c r="K454" i="15"/>
  <c r="J454" i="15"/>
  <c r="I454" i="15"/>
  <c r="G454" i="15"/>
  <c r="C454" i="15"/>
  <c r="A454" i="15"/>
  <c r="K453" i="15"/>
  <c r="J453" i="15"/>
  <c r="I453" i="15"/>
  <c r="G453" i="15"/>
  <c r="C453" i="15"/>
  <c r="A453" i="15"/>
  <c r="K452" i="15"/>
  <c r="J452" i="15"/>
  <c r="I452" i="15"/>
  <c r="G452" i="15"/>
  <c r="C452" i="15"/>
  <c r="A452" i="15"/>
  <c r="K451" i="15"/>
  <c r="J451" i="15"/>
  <c r="I451" i="15"/>
  <c r="G451" i="15"/>
  <c r="C451" i="15"/>
  <c r="A451" i="15"/>
  <c r="K450" i="15"/>
  <c r="J450" i="15"/>
  <c r="I450" i="15"/>
  <c r="G450" i="15"/>
  <c r="C450" i="15"/>
  <c r="A450" i="15"/>
  <c r="K449" i="15"/>
  <c r="J449" i="15"/>
  <c r="I449" i="15"/>
  <c r="G449" i="15"/>
  <c r="C449" i="15"/>
  <c r="A449" i="15"/>
  <c r="K448" i="15"/>
  <c r="J448" i="15"/>
  <c r="I448" i="15"/>
  <c r="G448" i="15"/>
  <c r="C448" i="15"/>
  <c r="A448" i="15"/>
  <c r="K447" i="15"/>
  <c r="J447" i="15"/>
  <c r="I447" i="15"/>
  <c r="G447" i="15"/>
  <c r="C447" i="15"/>
  <c r="A447" i="15"/>
  <c r="K446" i="15"/>
  <c r="J446" i="15"/>
  <c r="I446" i="15"/>
  <c r="G446" i="15"/>
  <c r="C446" i="15"/>
  <c r="A446" i="15"/>
  <c r="K445" i="15"/>
  <c r="J445" i="15"/>
  <c r="I445" i="15"/>
  <c r="G445" i="15"/>
  <c r="C445" i="15"/>
  <c r="A445" i="15"/>
  <c r="K444" i="15"/>
  <c r="J444" i="15"/>
  <c r="I444" i="15"/>
  <c r="G444" i="15"/>
  <c r="C444" i="15"/>
  <c r="A444" i="15"/>
  <c r="K443" i="15"/>
  <c r="J443" i="15"/>
  <c r="I443" i="15"/>
  <c r="G443" i="15"/>
  <c r="C443" i="15"/>
  <c r="A443" i="15"/>
  <c r="K442" i="15"/>
  <c r="J442" i="15"/>
  <c r="I442" i="15"/>
  <c r="G442" i="15"/>
  <c r="C442" i="15"/>
  <c r="A442" i="15"/>
  <c r="K441" i="15"/>
  <c r="J441" i="15"/>
  <c r="I441" i="15"/>
  <c r="G441" i="15"/>
  <c r="C441" i="15"/>
  <c r="A441" i="15"/>
  <c r="K440" i="15"/>
  <c r="J440" i="15"/>
  <c r="I440" i="15"/>
  <c r="G440" i="15"/>
  <c r="C440" i="15"/>
  <c r="A440" i="15"/>
  <c r="K439" i="15"/>
  <c r="J439" i="15"/>
  <c r="I439" i="15"/>
  <c r="G439" i="15"/>
  <c r="C439" i="15"/>
  <c r="A439" i="15"/>
  <c r="K438" i="15"/>
  <c r="J438" i="15"/>
  <c r="I438" i="15"/>
  <c r="G438" i="15"/>
  <c r="C438" i="15"/>
  <c r="A438" i="15"/>
  <c r="K437" i="15"/>
  <c r="J437" i="15"/>
  <c r="I437" i="15"/>
  <c r="G437" i="15"/>
  <c r="C437" i="15"/>
  <c r="A437" i="15"/>
  <c r="K436" i="15"/>
  <c r="J436" i="15"/>
  <c r="I436" i="15"/>
  <c r="G436" i="15"/>
  <c r="C436" i="15"/>
  <c r="A436" i="15"/>
  <c r="K435" i="15"/>
  <c r="J435" i="15"/>
  <c r="I435" i="15"/>
  <c r="G435" i="15"/>
  <c r="C435" i="15"/>
  <c r="A435" i="15"/>
  <c r="K434" i="15"/>
  <c r="J434" i="15"/>
  <c r="I434" i="15"/>
  <c r="G434" i="15"/>
  <c r="C434" i="15"/>
  <c r="A434" i="15"/>
  <c r="K433" i="15"/>
  <c r="J433" i="15"/>
  <c r="I433" i="15"/>
  <c r="G433" i="15"/>
  <c r="C433" i="15"/>
  <c r="A433" i="15"/>
  <c r="K432" i="15"/>
  <c r="J432" i="15"/>
  <c r="I432" i="15"/>
  <c r="G432" i="15"/>
  <c r="C432" i="15"/>
  <c r="A432" i="15"/>
  <c r="K431" i="15"/>
  <c r="J431" i="15"/>
  <c r="I431" i="15"/>
  <c r="G431" i="15"/>
  <c r="C431" i="15"/>
  <c r="A431" i="15"/>
  <c r="K430" i="15"/>
  <c r="J430" i="15"/>
  <c r="I430" i="15"/>
  <c r="G430" i="15"/>
  <c r="C430" i="15"/>
  <c r="A430" i="15"/>
  <c r="K429" i="15"/>
  <c r="J429" i="15"/>
  <c r="I429" i="15"/>
  <c r="G429" i="15"/>
  <c r="C429" i="15"/>
  <c r="A429" i="15"/>
  <c r="K428" i="15"/>
  <c r="J428" i="15"/>
  <c r="I428" i="15"/>
  <c r="G428" i="15"/>
  <c r="C428" i="15"/>
  <c r="A428" i="15"/>
  <c r="K427" i="15"/>
  <c r="J427" i="15"/>
  <c r="I427" i="15"/>
  <c r="G427" i="15"/>
  <c r="C427" i="15"/>
  <c r="A427" i="15"/>
  <c r="K426" i="15"/>
  <c r="J426" i="15"/>
  <c r="I426" i="15"/>
  <c r="G426" i="15"/>
  <c r="C426" i="15"/>
  <c r="A426" i="15"/>
  <c r="K425" i="15"/>
  <c r="J425" i="15"/>
  <c r="I425" i="15"/>
  <c r="G425" i="15"/>
  <c r="C425" i="15"/>
  <c r="A425" i="15"/>
  <c r="K424" i="15"/>
  <c r="J424" i="15"/>
  <c r="I424" i="15"/>
  <c r="G424" i="15"/>
  <c r="C424" i="15"/>
  <c r="A424" i="15"/>
  <c r="K423" i="15"/>
  <c r="J423" i="15"/>
  <c r="I423" i="15"/>
  <c r="G423" i="15"/>
  <c r="C423" i="15"/>
  <c r="A423" i="15"/>
  <c r="K422" i="15"/>
  <c r="J422" i="15"/>
  <c r="I422" i="15"/>
  <c r="G422" i="15"/>
  <c r="C422" i="15"/>
  <c r="A422" i="15"/>
  <c r="K421" i="15"/>
  <c r="J421" i="15"/>
  <c r="I421" i="15"/>
  <c r="G421" i="15"/>
  <c r="C421" i="15"/>
  <c r="A421" i="15"/>
  <c r="K420" i="15"/>
  <c r="J420" i="15"/>
  <c r="I420" i="15"/>
  <c r="G420" i="15"/>
  <c r="C420" i="15"/>
  <c r="A420" i="15"/>
  <c r="K419" i="15"/>
  <c r="J419" i="15"/>
  <c r="I419" i="15"/>
  <c r="G419" i="15"/>
  <c r="C419" i="15"/>
  <c r="A419" i="15"/>
  <c r="K418" i="15"/>
  <c r="J418" i="15"/>
  <c r="I418" i="15"/>
  <c r="G418" i="15"/>
  <c r="C418" i="15"/>
  <c r="A418" i="15"/>
  <c r="K417" i="15"/>
  <c r="J417" i="15"/>
  <c r="I417" i="15"/>
  <c r="G417" i="15"/>
  <c r="C417" i="15"/>
  <c r="A417" i="15"/>
  <c r="K416" i="15"/>
  <c r="J416" i="15"/>
  <c r="I416" i="15"/>
  <c r="G416" i="15"/>
  <c r="C416" i="15"/>
  <c r="A416" i="15"/>
  <c r="K415" i="15"/>
  <c r="J415" i="15"/>
  <c r="I415" i="15"/>
  <c r="G415" i="15"/>
  <c r="C415" i="15"/>
  <c r="A415" i="15"/>
  <c r="K414" i="15"/>
  <c r="J414" i="15"/>
  <c r="I414" i="15"/>
  <c r="G414" i="15"/>
  <c r="C414" i="15"/>
  <c r="A414" i="15"/>
  <c r="K413" i="15"/>
  <c r="J413" i="15"/>
  <c r="I413" i="15"/>
  <c r="G413" i="15"/>
  <c r="C413" i="15"/>
  <c r="A413" i="15"/>
  <c r="K412" i="15"/>
  <c r="J412" i="15"/>
  <c r="I412" i="15"/>
  <c r="G412" i="15"/>
  <c r="C412" i="15"/>
  <c r="A412" i="15"/>
  <c r="K411" i="15"/>
  <c r="J411" i="15"/>
  <c r="I411" i="15"/>
  <c r="G411" i="15"/>
  <c r="C411" i="15"/>
  <c r="A411" i="15"/>
  <c r="K410" i="15"/>
  <c r="J410" i="15"/>
  <c r="I410" i="15"/>
  <c r="G410" i="15"/>
  <c r="C410" i="15"/>
  <c r="A410" i="15"/>
  <c r="K409" i="15"/>
  <c r="J409" i="15"/>
  <c r="I409" i="15"/>
  <c r="G409" i="15"/>
  <c r="C409" i="15"/>
  <c r="A409" i="15"/>
  <c r="K408" i="15"/>
  <c r="J408" i="15"/>
  <c r="I408" i="15"/>
  <c r="G408" i="15"/>
  <c r="C408" i="15"/>
  <c r="A408" i="15"/>
  <c r="K407" i="15"/>
  <c r="J407" i="15"/>
  <c r="I407" i="15"/>
  <c r="G407" i="15"/>
  <c r="C407" i="15"/>
  <c r="A407" i="15"/>
  <c r="K406" i="15"/>
  <c r="J406" i="15"/>
  <c r="I406" i="15"/>
  <c r="G406" i="15"/>
  <c r="C406" i="15"/>
  <c r="A406" i="15"/>
  <c r="K405" i="15"/>
  <c r="J405" i="15"/>
  <c r="I405" i="15"/>
  <c r="G405" i="15"/>
  <c r="C405" i="15"/>
  <c r="A405" i="15"/>
  <c r="K404" i="15"/>
  <c r="J404" i="15"/>
  <c r="I404" i="15"/>
  <c r="G404" i="15"/>
  <c r="C404" i="15"/>
  <c r="A404" i="15"/>
  <c r="K403" i="15"/>
  <c r="J403" i="15"/>
  <c r="I403" i="15"/>
  <c r="G403" i="15"/>
  <c r="C403" i="15"/>
  <c r="A403" i="15"/>
  <c r="K402" i="15"/>
  <c r="J402" i="15"/>
  <c r="I402" i="15"/>
  <c r="G402" i="15"/>
  <c r="C402" i="15"/>
  <c r="A402" i="15"/>
  <c r="K401" i="15"/>
  <c r="J401" i="15"/>
  <c r="I401" i="15"/>
  <c r="G401" i="15"/>
  <c r="C401" i="15"/>
  <c r="A401" i="15"/>
  <c r="K400" i="15"/>
  <c r="J400" i="15"/>
  <c r="I400" i="15"/>
  <c r="G400" i="15"/>
  <c r="C400" i="15"/>
  <c r="A400" i="15"/>
  <c r="K399" i="15"/>
  <c r="J399" i="15"/>
  <c r="I399" i="15"/>
  <c r="G399" i="15"/>
  <c r="C399" i="15"/>
  <c r="A399" i="15"/>
  <c r="K398" i="15"/>
  <c r="J398" i="15"/>
  <c r="I398" i="15"/>
  <c r="G398" i="15"/>
  <c r="C398" i="15"/>
  <c r="A398" i="15"/>
  <c r="K397" i="15"/>
  <c r="J397" i="15"/>
  <c r="I397" i="15"/>
  <c r="G397" i="15"/>
  <c r="C397" i="15"/>
  <c r="A397" i="15"/>
  <c r="K396" i="15"/>
  <c r="J396" i="15"/>
  <c r="I396" i="15"/>
  <c r="G396" i="15"/>
  <c r="C396" i="15"/>
  <c r="A396" i="15"/>
  <c r="K395" i="15"/>
  <c r="J395" i="15"/>
  <c r="I395" i="15"/>
  <c r="G395" i="15"/>
  <c r="C395" i="15"/>
  <c r="A395" i="15"/>
  <c r="K394" i="15"/>
  <c r="J394" i="15"/>
  <c r="I394" i="15"/>
  <c r="G394" i="15"/>
  <c r="C394" i="15"/>
  <c r="A394" i="15"/>
  <c r="K393" i="15"/>
  <c r="J393" i="15"/>
  <c r="I393" i="15"/>
  <c r="G393" i="15"/>
  <c r="C393" i="15"/>
  <c r="A393" i="15"/>
  <c r="K392" i="15"/>
  <c r="J392" i="15"/>
  <c r="I392" i="15"/>
  <c r="G392" i="15"/>
  <c r="C392" i="15"/>
  <c r="A392" i="15"/>
  <c r="K391" i="15"/>
  <c r="J391" i="15"/>
  <c r="I391" i="15"/>
  <c r="G391" i="15"/>
  <c r="C391" i="15"/>
  <c r="A391" i="15"/>
  <c r="K390" i="15"/>
  <c r="J390" i="15"/>
  <c r="I390" i="15"/>
  <c r="G390" i="15"/>
  <c r="C390" i="15"/>
  <c r="A390" i="15"/>
  <c r="K389" i="15"/>
  <c r="J389" i="15"/>
  <c r="I389" i="15"/>
  <c r="G389" i="15"/>
  <c r="C389" i="15"/>
  <c r="A389" i="15"/>
  <c r="K388" i="15"/>
  <c r="J388" i="15"/>
  <c r="I388" i="15"/>
  <c r="G388" i="15"/>
  <c r="C388" i="15"/>
  <c r="A388" i="15"/>
  <c r="K387" i="15"/>
  <c r="J387" i="15"/>
  <c r="I387" i="15"/>
  <c r="G387" i="15"/>
  <c r="C387" i="15"/>
  <c r="A387" i="15"/>
  <c r="K386" i="15"/>
  <c r="J386" i="15"/>
  <c r="I386" i="15"/>
  <c r="G386" i="15"/>
  <c r="C386" i="15"/>
  <c r="A386" i="15"/>
  <c r="K385" i="15"/>
  <c r="J385" i="15"/>
  <c r="I385" i="15"/>
  <c r="G385" i="15"/>
  <c r="C385" i="15"/>
  <c r="A385" i="15"/>
  <c r="K384" i="15"/>
  <c r="J384" i="15"/>
  <c r="I384" i="15"/>
  <c r="G384" i="15"/>
  <c r="C384" i="15"/>
  <c r="A384" i="15"/>
  <c r="K383" i="15"/>
  <c r="J383" i="15"/>
  <c r="I383" i="15"/>
  <c r="G383" i="15"/>
  <c r="C383" i="15"/>
  <c r="A383" i="15"/>
  <c r="K382" i="15"/>
  <c r="J382" i="15"/>
  <c r="I382" i="15"/>
  <c r="G382" i="15"/>
  <c r="C382" i="15"/>
  <c r="A382" i="15"/>
  <c r="K381" i="15"/>
  <c r="J381" i="15"/>
  <c r="I381" i="15"/>
  <c r="G381" i="15"/>
  <c r="C381" i="15"/>
  <c r="A381" i="15"/>
  <c r="K380" i="15"/>
  <c r="J380" i="15"/>
  <c r="I380" i="15"/>
  <c r="G380" i="15"/>
  <c r="C380" i="15"/>
  <c r="A380" i="15"/>
  <c r="K379" i="15"/>
  <c r="J379" i="15"/>
  <c r="I379" i="15"/>
  <c r="G379" i="15"/>
  <c r="C379" i="15"/>
  <c r="A379" i="15"/>
  <c r="K378" i="15"/>
  <c r="J378" i="15"/>
  <c r="I378" i="15"/>
  <c r="G378" i="15"/>
  <c r="C378" i="15"/>
  <c r="A378" i="15"/>
  <c r="K377" i="15"/>
  <c r="J377" i="15"/>
  <c r="I377" i="15"/>
  <c r="G377" i="15"/>
  <c r="C377" i="15"/>
  <c r="A377" i="15"/>
  <c r="K376" i="15"/>
  <c r="J376" i="15"/>
  <c r="I376" i="15"/>
  <c r="G376" i="15"/>
  <c r="C376" i="15"/>
  <c r="A376" i="15"/>
  <c r="K375" i="15"/>
  <c r="J375" i="15"/>
  <c r="I375" i="15"/>
  <c r="G375" i="15"/>
  <c r="C375" i="15"/>
  <c r="A375" i="15"/>
  <c r="K374" i="15"/>
  <c r="J374" i="15"/>
  <c r="I374" i="15"/>
  <c r="G374" i="15"/>
  <c r="C374" i="15"/>
  <c r="A374" i="15"/>
  <c r="K373" i="15"/>
  <c r="J373" i="15"/>
  <c r="I373" i="15"/>
  <c r="G373" i="15"/>
  <c r="C373" i="15"/>
  <c r="A373" i="15"/>
  <c r="K372" i="15"/>
  <c r="J372" i="15"/>
  <c r="I372" i="15"/>
  <c r="G372" i="15"/>
  <c r="C372" i="15"/>
  <c r="A372" i="15"/>
  <c r="K371" i="15"/>
  <c r="J371" i="15"/>
  <c r="I371" i="15"/>
  <c r="G371" i="15"/>
  <c r="C371" i="15"/>
  <c r="A371" i="15"/>
  <c r="K370" i="15"/>
  <c r="J370" i="15"/>
  <c r="I370" i="15"/>
  <c r="G370" i="15"/>
  <c r="C370" i="15"/>
  <c r="A370" i="15"/>
  <c r="K369" i="15"/>
  <c r="J369" i="15"/>
  <c r="I369" i="15"/>
  <c r="G369" i="15"/>
  <c r="C369" i="15"/>
  <c r="A369" i="15"/>
  <c r="K368" i="15"/>
  <c r="J368" i="15"/>
  <c r="I368" i="15"/>
  <c r="G368" i="15"/>
  <c r="C368" i="15"/>
  <c r="A368" i="15"/>
  <c r="K367" i="15"/>
  <c r="J367" i="15"/>
  <c r="I367" i="15"/>
  <c r="G367" i="15"/>
  <c r="C367" i="15"/>
  <c r="A367" i="15"/>
  <c r="K366" i="15"/>
  <c r="J366" i="15"/>
  <c r="I366" i="15"/>
  <c r="G366" i="15"/>
  <c r="C366" i="15"/>
  <c r="A366" i="15"/>
  <c r="K365" i="15"/>
  <c r="J365" i="15"/>
  <c r="I365" i="15"/>
  <c r="G365" i="15"/>
  <c r="C365" i="15"/>
  <c r="A365" i="15"/>
  <c r="K364" i="15"/>
  <c r="J364" i="15"/>
  <c r="I364" i="15"/>
  <c r="G364" i="15"/>
  <c r="C364" i="15"/>
  <c r="A364" i="15"/>
  <c r="K363" i="15"/>
  <c r="J363" i="15"/>
  <c r="I363" i="15"/>
  <c r="G363" i="15"/>
  <c r="C363" i="15"/>
  <c r="A363" i="15"/>
  <c r="K362" i="15"/>
  <c r="J362" i="15"/>
  <c r="I362" i="15"/>
  <c r="G362" i="15"/>
  <c r="C362" i="15"/>
  <c r="A362" i="15"/>
  <c r="K361" i="15"/>
  <c r="J361" i="15"/>
  <c r="I361" i="15"/>
  <c r="G361" i="15"/>
  <c r="C361" i="15"/>
  <c r="A361" i="15"/>
  <c r="K360" i="15"/>
  <c r="J360" i="15"/>
  <c r="I360" i="15"/>
  <c r="G360" i="15"/>
  <c r="C360" i="15"/>
  <c r="A360" i="15"/>
  <c r="K359" i="15"/>
  <c r="J359" i="15"/>
  <c r="I359" i="15"/>
  <c r="G359" i="15"/>
  <c r="C359" i="15"/>
  <c r="A359" i="15"/>
  <c r="K358" i="15"/>
  <c r="J358" i="15"/>
  <c r="I358" i="15"/>
  <c r="G358" i="15"/>
  <c r="C358" i="15"/>
  <c r="A358" i="15"/>
  <c r="K357" i="15"/>
  <c r="J357" i="15"/>
  <c r="I357" i="15"/>
  <c r="G357" i="15"/>
  <c r="C357" i="15"/>
  <c r="A357" i="15"/>
  <c r="K356" i="15"/>
  <c r="J356" i="15"/>
  <c r="I356" i="15"/>
  <c r="G356" i="15"/>
  <c r="C356" i="15"/>
  <c r="A356" i="15"/>
  <c r="K355" i="15"/>
  <c r="J355" i="15"/>
  <c r="I355" i="15"/>
  <c r="G355" i="15"/>
  <c r="C355" i="15"/>
  <c r="A355" i="15"/>
  <c r="K354" i="15"/>
  <c r="J354" i="15"/>
  <c r="I354" i="15"/>
  <c r="G354" i="15"/>
  <c r="C354" i="15"/>
  <c r="A354" i="15"/>
  <c r="K353" i="15"/>
  <c r="J353" i="15"/>
  <c r="I353" i="15"/>
  <c r="G353" i="15"/>
  <c r="C353" i="15"/>
  <c r="A353" i="15"/>
  <c r="K352" i="15"/>
  <c r="J352" i="15"/>
  <c r="I352" i="15"/>
  <c r="G352" i="15"/>
  <c r="C352" i="15"/>
  <c r="A352" i="15"/>
  <c r="K351" i="15"/>
  <c r="J351" i="15"/>
  <c r="I351" i="15"/>
  <c r="G351" i="15"/>
  <c r="C351" i="15"/>
  <c r="A351" i="15"/>
  <c r="K350" i="15"/>
  <c r="J350" i="15"/>
  <c r="I350" i="15"/>
  <c r="G350" i="15"/>
  <c r="C350" i="15"/>
  <c r="A350" i="15"/>
  <c r="K349" i="15"/>
  <c r="J349" i="15"/>
  <c r="I349" i="15"/>
  <c r="G349" i="15"/>
  <c r="C349" i="15"/>
  <c r="A349" i="15"/>
  <c r="K348" i="15"/>
  <c r="J348" i="15"/>
  <c r="I348" i="15"/>
  <c r="G348" i="15"/>
  <c r="C348" i="15"/>
  <c r="A348" i="15"/>
  <c r="K347" i="15"/>
  <c r="J347" i="15"/>
  <c r="I347" i="15"/>
  <c r="G347" i="15"/>
  <c r="C347" i="15"/>
  <c r="A347" i="15"/>
  <c r="K346" i="15"/>
  <c r="J346" i="15"/>
  <c r="I346" i="15"/>
  <c r="G346" i="15"/>
  <c r="C346" i="15"/>
  <c r="A346" i="15"/>
  <c r="K345" i="15"/>
  <c r="J345" i="15"/>
  <c r="I345" i="15"/>
  <c r="G345" i="15"/>
  <c r="C345" i="15"/>
  <c r="A345" i="15"/>
  <c r="K344" i="15"/>
  <c r="J344" i="15"/>
  <c r="I344" i="15"/>
  <c r="G344" i="15"/>
  <c r="C344" i="15"/>
  <c r="A344" i="15"/>
  <c r="K343" i="15"/>
  <c r="J343" i="15"/>
  <c r="I343" i="15"/>
  <c r="G343" i="15"/>
  <c r="C343" i="15"/>
  <c r="A343" i="15"/>
  <c r="K342" i="15"/>
  <c r="J342" i="15"/>
  <c r="I342" i="15"/>
  <c r="G342" i="15"/>
  <c r="C342" i="15"/>
  <c r="A342" i="15"/>
  <c r="K341" i="15"/>
  <c r="J341" i="15"/>
  <c r="I341" i="15"/>
  <c r="G341" i="15"/>
  <c r="C341" i="15"/>
  <c r="A341" i="15"/>
  <c r="K340" i="15"/>
  <c r="J340" i="15"/>
  <c r="I340" i="15"/>
  <c r="G340" i="15"/>
  <c r="C340" i="15"/>
  <c r="A340" i="15"/>
  <c r="K339" i="15"/>
  <c r="J339" i="15"/>
  <c r="I339" i="15"/>
  <c r="G339" i="15"/>
  <c r="C339" i="15"/>
  <c r="A339" i="15"/>
  <c r="K338" i="15"/>
  <c r="J338" i="15"/>
  <c r="I338" i="15"/>
  <c r="G338" i="15"/>
  <c r="C338" i="15"/>
  <c r="A338" i="15"/>
  <c r="K337" i="15"/>
  <c r="J337" i="15"/>
  <c r="I337" i="15"/>
  <c r="G337" i="15"/>
  <c r="C337" i="15"/>
  <c r="A337" i="15"/>
  <c r="K336" i="15"/>
  <c r="J336" i="15"/>
  <c r="I336" i="15"/>
  <c r="G336" i="15"/>
  <c r="C336" i="15"/>
  <c r="A336" i="15"/>
  <c r="K335" i="15"/>
  <c r="J335" i="15"/>
  <c r="I335" i="15"/>
  <c r="G335" i="15"/>
  <c r="C335" i="15"/>
  <c r="A335" i="15"/>
  <c r="K334" i="15"/>
  <c r="J334" i="15"/>
  <c r="I334" i="15"/>
  <c r="G334" i="15"/>
  <c r="C334" i="15"/>
  <c r="A334" i="15"/>
  <c r="K333" i="15"/>
  <c r="J333" i="15"/>
  <c r="I333" i="15"/>
  <c r="G333" i="15"/>
  <c r="C333" i="15"/>
  <c r="A333" i="15"/>
  <c r="K332" i="15"/>
  <c r="J332" i="15"/>
  <c r="I332" i="15"/>
  <c r="G332" i="15"/>
  <c r="C332" i="15"/>
  <c r="A332" i="15"/>
  <c r="K331" i="15"/>
  <c r="J331" i="15"/>
  <c r="I331" i="15"/>
  <c r="G331" i="15"/>
  <c r="C331" i="15"/>
  <c r="A331" i="15"/>
  <c r="K330" i="15"/>
  <c r="J330" i="15"/>
  <c r="I330" i="15"/>
  <c r="G330" i="15"/>
  <c r="C330" i="15"/>
  <c r="A330" i="15"/>
  <c r="K329" i="15"/>
  <c r="J329" i="15"/>
  <c r="I329" i="15"/>
  <c r="G329" i="15"/>
  <c r="C329" i="15"/>
  <c r="A329" i="15"/>
  <c r="K328" i="15"/>
  <c r="J328" i="15"/>
  <c r="I328" i="15"/>
  <c r="G328" i="15"/>
  <c r="C328" i="15"/>
  <c r="A328" i="15"/>
  <c r="K327" i="15"/>
  <c r="J327" i="15"/>
  <c r="I327" i="15"/>
  <c r="G327" i="15"/>
  <c r="C327" i="15"/>
  <c r="A327" i="15"/>
  <c r="K326" i="15"/>
  <c r="J326" i="15"/>
  <c r="I326" i="15"/>
  <c r="G326" i="15"/>
  <c r="C326" i="15"/>
  <c r="A326" i="15"/>
  <c r="K325" i="15"/>
  <c r="J325" i="15"/>
  <c r="I325" i="15"/>
  <c r="G325" i="15"/>
  <c r="C325" i="15"/>
  <c r="A325" i="15"/>
  <c r="K324" i="15"/>
  <c r="J324" i="15"/>
  <c r="I324" i="15"/>
  <c r="G324" i="15"/>
  <c r="C324" i="15"/>
  <c r="A324" i="15"/>
  <c r="K323" i="15"/>
  <c r="J323" i="15"/>
  <c r="I323" i="15"/>
  <c r="G323" i="15"/>
  <c r="C323" i="15"/>
  <c r="A323" i="15"/>
  <c r="K322" i="15"/>
  <c r="J322" i="15"/>
  <c r="I322" i="15"/>
  <c r="G322" i="15"/>
  <c r="C322" i="15"/>
  <c r="A322" i="15"/>
  <c r="K321" i="15"/>
  <c r="J321" i="15"/>
  <c r="I321" i="15"/>
  <c r="G321" i="15"/>
  <c r="C321" i="15"/>
  <c r="A321" i="15"/>
  <c r="K320" i="15"/>
  <c r="J320" i="15"/>
  <c r="I320" i="15"/>
  <c r="G320" i="15"/>
  <c r="C320" i="15"/>
  <c r="A320" i="15"/>
  <c r="K319" i="15"/>
  <c r="J319" i="15"/>
  <c r="I319" i="15"/>
  <c r="G319" i="15"/>
  <c r="C319" i="15"/>
  <c r="A319" i="15"/>
  <c r="K318" i="15"/>
  <c r="J318" i="15"/>
  <c r="I318" i="15"/>
  <c r="G318" i="15"/>
  <c r="C318" i="15"/>
  <c r="A318" i="15"/>
  <c r="K317" i="15"/>
  <c r="J317" i="15"/>
  <c r="I317" i="15"/>
  <c r="G317" i="15"/>
  <c r="C317" i="15"/>
  <c r="A317" i="15"/>
  <c r="K316" i="15"/>
  <c r="J316" i="15"/>
  <c r="I316" i="15"/>
  <c r="G316" i="15"/>
  <c r="C316" i="15"/>
  <c r="A316" i="15"/>
  <c r="K315" i="15"/>
  <c r="J315" i="15"/>
  <c r="I315" i="15"/>
  <c r="G315" i="15"/>
  <c r="C315" i="15"/>
  <c r="A315" i="15"/>
  <c r="K314" i="15"/>
  <c r="J314" i="15"/>
  <c r="I314" i="15"/>
  <c r="G314" i="15"/>
  <c r="C314" i="15"/>
  <c r="A314" i="15"/>
  <c r="K313" i="15"/>
  <c r="J313" i="15"/>
  <c r="I313" i="15"/>
  <c r="G313" i="15"/>
  <c r="C313" i="15"/>
  <c r="A313" i="15"/>
  <c r="K312" i="15"/>
  <c r="J312" i="15"/>
  <c r="I312" i="15"/>
  <c r="G312" i="15"/>
  <c r="C312" i="15"/>
  <c r="A312" i="15"/>
  <c r="K311" i="15"/>
  <c r="J311" i="15"/>
  <c r="I311" i="15"/>
  <c r="G311" i="15"/>
  <c r="C311" i="15"/>
  <c r="A311" i="15"/>
  <c r="K310" i="15"/>
  <c r="J310" i="15"/>
  <c r="I310" i="15"/>
  <c r="G310" i="15"/>
  <c r="C310" i="15"/>
  <c r="A310" i="15"/>
  <c r="K309" i="15"/>
  <c r="J309" i="15"/>
  <c r="I309" i="15"/>
  <c r="G309" i="15"/>
  <c r="C309" i="15"/>
  <c r="A309" i="15"/>
  <c r="K308" i="15"/>
  <c r="J308" i="15"/>
  <c r="I308" i="15"/>
  <c r="G308" i="15"/>
  <c r="C308" i="15"/>
  <c r="A308" i="15"/>
  <c r="K307" i="15"/>
  <c r="J307" i="15"/>
  <c r="I307" i="15"/>
  <c r="G307" i="15"/>
  <c r="C307" i="15"/>
  <c r="A307" i="15"/>
  <c r="K306" i="15"/>
  <c r="J306" i="15"/>
  <c r="I306" i="15"/>
  <c r="G306" i="15"/>
  <c r="C306" i="15"/>
  <c r="A306" i="15"/>
  <c r="K305" i="15"/>
  <c r="J305" i="15"/>
  <c r="I305" i="15"/>
  <c r="G305" i="15"/>
  <c r="C305" i="15"/>
  <c r="A305" i="15"/>
  <c r="K304" i="15"/>
  <c r="J304" i="15"/>
  <c r="I304" i="15"/>
  <c r="G304" i="15"/>
  <c r="C304" i="15"/>
  <c r="A304" i="15"/>
  <c r="K303" i="15"/>
  <c r="J303" i="15"/>
  <c r="I303" i="15"/>
  <c r="G303" i="15"/>
  <c r="C303" i="15"/>
  <c r="A303" i="15"/>
  <c r="K302" i="15"/>
  <c r="J302" i="15"/>
  <c r="I302" i="15"/>
  <c r="G302" i="15"/>
  <c r="C302" i="15"/>
  <c r="A302" i="15"/>
  <c r="K301" i="15"/>
  <c r="J301" i="15"/>
  <c r="I301" i="15"/>
  <c r="G301" i="15"/>
  <c r="C301" i="15"/>
  <c r="A301" i="15"/>
  <c r="K300" i="15"/>
  <c r="J300" i="15"/>
  <c r="I300" i="15"/>
  <c r="G300" i="15"/>
  <c r="C300" i="15"/>
  <c r="A300" i="15"/>
  <c r="K299" i="15"/>
  <c r="J299" i="15"/>
  <c r="I299" i="15"/>
  <c r="G299" i="15"/>
  <c r="C299" i="15"/>
  <c r="A299" i="15"/>
  <c r="K298" i="15"/>
  <c r="J298" i="15"/>
  <c r="I298" i="15"/>
  <c r="G298" i="15"/>
  <c r="C298" i="15"/>
  <c r="A298" i="15"/>
  <c r="K297" i="15"/>
  <c r="J297" i="15"/>
  <c r="I297" i="15"/>
  <c r="G297" i="15"/>
  <c r="C297" i="15"/>
  <c r="A297" i="15"/>
  <c r="K296" i="15"/>
  <c r="J296" i="15"/>
  <c r="I296" i="15"/>
  <c r="G296" i="15"/>
  <c r="C296" i="15"/>
  <c r="A296" i="15"/>
  <c r="K295" i="15"/>
  <c r="J295" i="15"/>
  <c r="I295" i="15"/>
  <c r="G295" i="15"/>
  <c r="C295" i="15"/>
  <c r="A295" i="15"/>
  <c r="K294" i="15"/>
  <c r="J294" i="15"/>
  <c r="I294" i="15"/>
  <c r="G294" i="15"/>
  <c r="C294" i="15"/>
  <c r="A294" i="15"/>
  <c r="K293" i="15"/>
  <c r="J293" i="15"/>
  <c r="I293" i="15"/>
  <c r="G293" i="15"/>
  <c r="C293" i="15"/>
  <c r="A293" i="15"/>
  <c r="K292" i="15"/>
  <c r="J292" i="15"/>
  <c r="I292" i="15"/>
  <c r="G292" i="15"/>
  <c r="C292" i="15"/>
  <c r="A292" i="15"/>
  <c r="K291" i="15"/>
  <c r="J291" i="15"/>
  <c r="I291" i="15"/>
  <c r="G291" i="15"/>
  <c r="C291" i="15"/>
  <c r="A291" i="15"/>
  <c r="K290" i="15"/>
  <c r="J290" i="15"/>
  <c r="I290" i="15"/>
  <c r="G290" i="15"/>
  <c r="C290" i="15"/>
  <c r="A290" i="15"/>
  <c r="K289" i="15"/>
  <c r="J289" i="15"/>
  <c r="I289" i="15"/>
  <c r="G289" i="15"/>
  <c r="C289" i="15"/>
  <c r="A289" i="15"/>
  <c r="K288" i="15"/>
  <c r="J288" i="15"/>
  <c r="I288" i="15"/>
  <c r="G288" i="15"/>
  <c r="C288" i="15"/>
  <c r="A288" i="15"/>
  <c r="K287" i="15"/>
  <c r="J287" i="15"/>
  <c r="I287" i="15"/>
  <c r="G287" i="15"/>
  <c r="C287" i="15"/>
  <c r="A287" i="15"/>
  <c r="K286" i="15"/>
  <c r="J286" i="15"/>
  <c r="I286" i="15"/>
  <c r="G286" i="15"/>
  <c r="C286" i="15"/>
  <c r="A286" i="15"/>
  <c r="K285" i="15"/>
  <c r="J285" i="15"/>
  <c r="I285" i="15"/>
  <c r="G285" i="15"/>
  <c r="C285" i="15"/>
  <c r="A285" i="15"/>
  <c r="K284" i="15"/>
  <c r="J284" i="15"/>
  <c r="I284" i="15"/>
  <c r="G284" i="15"/>
  <c r="C284" i="15"/>
  <c r="A284" i="15"/>
  <c r="K283" i="15"/>
  <c r="J283" i="15"/>
  <c r="I283" i="15"/>
  <c r="G283" i="15"/>
  <c r="C283" i="15"/>
  <c r="A283" i="15"/>
  <c r="K282" i="15"/>
  <c r="J282" i="15"/>
  <c r="I282" i="15"/>
  <c r="G282" i="15"/>
  <c r="C282" i="15"/>
  <c r="A282" i="15"/>
  <c r="K281" i="15"/>
  <c r="J281" i="15"/>
  <c r="I281" i="15"/>
  <c r="G281" i="15"/>
  <c r="C281" i="15"/>
  <c r="A281" i="15"/>
  <c r="K280" i="15"/>
  <c r="J280" i="15"/>
  <c r="I280" i="15"/>
  <c r="G280" i="15"/>
  <c r="C280" i="15"/>
  <c r="A280" i="15"/>
  <c r="K279" i="15"/>
  <c r="J279" i="15"/>
  <c r="I279" i="15"/>
  <c r="G279" i="15"/>
  <c r="C279" i="15"/>
  <c r="A279" i="15"/>
  <c r="K278" i="15"/>
  <c r="J278" i="15"/>
  <c r="I278" i="15"/>
  <c r="G278" i="15"/>
  <c r="C278" i="15"/>
  <c r="A278" i="15"/>
  <c r="K277" i="15"/>
  <c r="J277" i="15"/>
  <c r="I277" i="15"/>
  <c r="G277" i="15"/>
  <c r="C277" i="15"/>
  <c r="A277" i="15"/>
  <c r="K276" i="15"/>
  <c r="J276" i="15"/>
  <c r="I276" i="15"/>
  <c r="G276" i="15"/>
  <c r="C276" i="15"/>
  <c r="A276" i="15"/>
  <c r="K275" i="15"/>
  <c r="J275" i="15"/>
  <c r="I275" i="15"/>
  <c r="G275" i="15"/>
  <c r="C275" i="15"/>
  <c r="A275" i="15"/>
  <c r="K274" i="15"/>
  <c r="J274" i="15"/>
  <c r="I274" i="15"/>
  <c r="G274" i="15"/>
  <c r="C274" i="15"/>
  <c r="A274" i="15"/>
  <c r="K273" i="15"/>
  <c r="J273" i="15"/>
  <c r="I273" i="15"/>
  <c r="G273" i="15"/>
  <c r="C273" i="15"/>
  <c r="A273" i="15"/>
  <c r="K272" i="15"/>
  <c r="J272" i="15"/>
  <c r="I272" i="15"/>
  <c r="G272" i="15"/>
  <c r="C272" i="15"/>
  <c r="A272" i="15"/>
  <c r="K271" i="15"/>
  <c r="J271" i="15"/>
  <c r="I271" i="15"/>
  <c r="G271" i="15"/>
  <c r="C271" i="15"/>
  <c r="A271" i="15"/>
  <c r="K270" i="15"/>
  <c r="J270" i="15"/>
  <c r="I270" i="15"/>
  <c r="G270" i="15"/>
  <c r="C270" i="15"/>
  <c r="A270" i="15"/>
  <c r="K269" i="15"/>
  <c r="J269" i="15"/>
  <c r="I269" i="15"/>
  <c r="G269" i="15"/>
  <c r="C269" i="15"/>
  <c r="A269" i="15"/>
  <c r="K268" i="15"/>
  <c r="J268" i="15"/>
  <c r="I268" i="15"/>
  <c r="G268" i="15"/>
  <c r="C268" i="15"/>
  <c r="A268" i="15"/>
  <c r="K267" i="15"/>
  <c r="J267" i="15"/>
  <c r="I267" i="15"/>
  <c r="G267" i="15"/>
  <c r="C267" i="15"/>
  <c r="A267" i="15"/>
  <c r="K266" i="15"/>
  <c r="J266" i="15"/>
  <c r="I266" i="15"/>
  <c r="G266" i="15"/>
  <c r="C266" i="15"/>
  <c r="A266" i="15"/>
  <c r="K265" i="15"/>
  <c r="J265" i="15"/>
  <c r="I265" i="15"/>
  <c r="G265" i="15"/>
  <c r="C265" i="15"/>
  <c r="A265" i="15"/>
  <c r="K264" i="15"/>
  <c r="J264" i="15"/>
  <c r="I264" i="15"/>
  <c r="G264" i="15"/>
  <c r="C264" i="15"/>
  <c r="A264" i="15"/>
  <c r="K263" i="15"/>
  <c r="J263" i="15"/>
  <c r="I263" i="15"/>
  <c r="G263" i="15"/>
  <c r="C263" i="15"/>
  <c r="A263" i="15"/>
  <c r="K262" i="15"/>
  <c r="J262" i="15"/>
  <c r="I262" i="15"/>
  <c r="G262" i="15"/>
  <c r="C262" i="15"/>
  <c r="A262" i="15"/>
  <c r="K261" i="15"/>
  <c r="J261" i="15"/>
  <c r="I261" i="15"/>
  <c r="G261" i="15"/>
  <c r="C261" i="15"/>
  <c r="A261" i="15"/>
  <c r="K260" i="15"/>
  <c r="J260" i="15"/>
  <c r="I260" i="15"/>
  <c r="G260" i="15"/>
  <c r="C260" i="15"/>
  <c r="A260" i="15"/>
  <c r="K259" i="15"/>
  <c r="J259" i="15"/>
  <c r="I259" i="15"/>
  <c r="G259" i="15"/>
  <c r="C259" i="15"/>
  <c r="A259" i="15"/>
  <c r="K258" i="15"/>
  <c r="J258" i="15"/>
  <c r="I258" i="15"/>
  <c r="G258" i="15"/>
  <c r="C258" i="15"/>
  <c r="A258" i="15"/>
  <c r="K257" i="15"/>
  <c r="J257" i="15"/>
  <c r="I257" i="15"/>
  <c r="G257" i="15"/>
  <c r="C257" i="15"/>
  <c r="A257" i="15"/>
  <c r="K256" i="15"/>
  <c r="J256" i="15"/>
  <c r="I256" i="15"/>
  <c r="G256" i="15"/>
  <c r="C256" i="15"/>
  <c r="A256" i="15"/>
  <c r="K255" i="15"/>
  <c r="J255" i="15"/>
  <c r="I255" i="15"/>
  <c r="G255" i="15"/>
  <c r="C255" i="15"/>
  <c r="A255" i="15"/>
  <c r="K254" i="15"/>
  <c r="J254" i="15"/>
  <c r="I254" i="15"/>
  <c r="G254" i="15"/>
  <c r="C254" i="15"/>
  <c r="A254" i="15"/>
  <c r="K253" i="15"/>
  <c r="J253" i="15"/>
  <c r="I253" i="15"/>
  <c r="G253" i="15"/>
  <c r="C253" i="15"/>
  <c r="A253" i="15"/>
  <c r="K252" i="15"/>
  <c r="J252" i="15"/>
  <c r="I252" i="15"/>
  <c r="G252" i="15"/>
  <c r="C252" i="15"/>
  <c r="A252" i="15"/>
  <c r="K251" i="15"/>
  <c r="J251" i="15"/>
  <c r="I251" i="15"/>
  <c r="G251" i="15"/>
  <c r="C251" i="15"/>
  <c r="A251" i="15"/>
  <c r="K250" i="15"/>
  <c r="J250" i="15"/>
  <c r="I250" i="15"/>
  <c r="G250" i="15"/>
  <c r="C250" i="15"/>
  <c r="A250" i="15"/>
  <c r="K249" i="15"/>
  <c r="J249" i="15"/>
  <c r="I249" i="15"/>
  <c r="G249" i="15"/>
  <c r="C249" i="15"/>
  <c r="A249" i="15"/>
  <c r="K248" i="15"/>
  <c r="J248" i="15"/>
  <c r="I248" i="15"/>
  <c r="G248" i="15"/>
  <c r="C248" i="15"/>
  <c r="A248" i="15"/>
  <c r="K247" i="15"/>
  <c r="J247" i="15"/>
  <c r="I247" i="15"/>
  <c r="G247" i="15"/>
  <c r="C247" i="15"/>
  <c r="A247" i="15"/>
  <c r="K246" i="15"/>
  <c r="J246" i="15"/>
  <c r="I246" i="15"/>
  <c r="G246" i="15"/>
  <c r="C246" i="15"/>
  <c r="A246" i="15"/>
  <c r="K245" i="15"/>
  <c r="J245" i="15"/>
  <c r="I245" i="15"/>
  <c r="G245" i="15"/>
  <c r="C245" i="15"/>
  <c r="A245" i="15"/>
  <c r="K244" i="15"/>
  <c r="J244" i="15"/>
  <c r="I244" i="15"/>
  <c r="G244" i="15"/>
  <c r="C244" i="15"/>
  <c r="A244" i="15"/>
  <c r="K243" i="15"/>
  <c r="J243" i="15"/>
  <c r="I243" i="15"/>
  <c r="G243" i="15"/>
  <c r="C243" i="15"/>
  <c r="A243" i="15"/>
  <c r="K242" i="15"/>
  <c r="J242" i="15"/>
  <c r="I242" i="15"/>
  <c r="G242" i="15"/>
  <c r="C242" i="15"/>
  <c r="A242" i="15"/>
  <c r="K241" i="15"/>
  <c r="J241" i="15"/>
  <c r="I241" i="15"/>
  <c r="G241" i="15"/>
  <c r="C241" i="15"/>
  <c r="A241" i="15"/>
  <c r="K240" i="15"/>
  <c r="J240" i="15"/>
  <c r="I240" i="15"/>
  <c r="G240" i="15"/>
  <c r="C240" i="15"/>
  <c r="A240" i="15"/>
  <c r="K239" i="15"/>
  <c r="J239" i="15"/>
  <c r="I239" i="15"/>
  <c r="G239" i="15"/>
  <c r="C239" i="15"/>
  <c r="A239" i="15"/>
  <c r="K238" i="15"/>
  <c r="J238" i="15"/>
  <c r="I238" i="15"/>
  <c r="G238" i="15"/>
  <c r="C238" i="15"/>
  <c r="A238" i="15"/>
  <c r="K237" i="15"/>
  <c r="J237" i="15"/>
  <c r="I237" i="15"/>
  <c r="G237" i="15"/>
  <c r="C237" i="15"/>
  <c r="A237" i="15"/>
  <c r="K236" i="15"/>
  <c r="J236" i="15"/>
  <c r="I236" i="15"/>
  <c r="G236" i="15"/>
  <c r="C236" i="15"/>
  <c r="A236" i="15"/>
  <c r="K235" i="15"/>
  <c r="J235" i="15"/>
  <c r="I235" i="15"/>
  <c r="G235" i="15"/>
  <c r="C235" i="15"/>
  <c r="A235" i="15"/>
  <c r="K234" i="15"/>
  <c r="J234" i="15"/>
  <c r="I234" i="15"/>
  <c r="G234" i="15"/>
  <c r="C234" i="15"/>
  <c r="A234" i="15"/>
  <c r="K233" i="15"/>
  <c r="J233" i="15"/>
  <c r="I233" i="15"/>
  <c r="G233" i="15"/>
  <c r="C233" i="15"/>
  <c r="A233" i="15"/>
  <c r="K232" i="15"/>
  <c r="J232" i="15"/>
  <c r="I232" i="15"/>
  <c r="G232" i="15"/>
  <c r="C232" i="15"/>
  <c r="A232" i="15"/>
  <c r="K231" i="15"/>
  <c r="J231" i="15"/>
  <c r="I231" i="15"/>
  <c r="G231" i="15"/>
  <c r="C231" i="15"/>
  <c r="A231" i="15"/>
  <c r="K230" i="15"/>
  <c r="J230" i="15"/>
  <c r="I230" i="15"/>
  <c r="G230" i="15"/>
  <c r="C230" i="15"/>
  <c r="A230" i="15"/>
  <c r="K229" i="15"/>
  <c r="J229" i="15"/>
  <c r="I229" i="15"/>
  <c r="G229" i="15"/>
  <c r="C229" i="15"/>
  <c r="A229" i="15"/>
  <c r="K228" i="15"/>
  <c r="J228" i="15"/>
  <c r="I228" i="15"/>
  <c r="G228" i="15"/>
  <c r="C228" i="15"/>
  <c r="A228" i="15"/>
  <c r="K227" i="15"/>
  <c r="J227" i="15"/>
  <c r="I227" i="15"/>
  <c r="G227" i="15"/>
  <c r="C227" i="15"/>
  <c r="A227" i="15"/>
  <c r="K226" i="15"/>
  <c r="J226" i="15"/>
  <c r="I226" i="15"/>
  <c r="G226" i="15"/>
  <c r="C226" i="15"/>
  <c r="A226" i="15"/>
  <c r="K225" i="15"/>
  <c r="J225" i="15"/>
  <c r="I225" i="15"/>
  <c r="G225" i="15"/>
  <c r="C225" i="15"/>
  <c r="A225" i="15"/>
  <c r="K224" i="15"/>
  <c r="J224" i="15"/>
  <c r="I224" i="15"/>
  <c r="G224" i="15"/>
  <c r="C224" i="15"/>
  <c r="A224" i="15"/>
  <c r="K223" i="15"/>
  <c r="J223" i="15"/>
  <c r="I223" i="15"/>
  <c r="G223" i="15"/>
  <c r="C223" i="15"/>
  <c r="A223" i="15"/>
  <c r="K222" i="15"/>
  <c r="J222" i="15"/>
  <c r="I222" i="15"/>
  <c r="G222" i="15"/>
  <c r="C222" i="15"/>
  <c r="A222" i="15"/>
  <c r="K221" i="15"/>
  <c r="J221" i="15"/>
  <c r="I221" i="15"/>
  <c r="G221" i="15"/>
  <c r="C221" i="15"/>
  <c r="A221" i="15"/>
  <c r="K220" i="15"/>
  <c r="J220" i="15"/>
  <c r="I220" i="15"/>
  <c r="G220" i="15"/>
  <c r="C220" i="15"/>
  <c r="A220" i="15"/>
  <c r="K219" i="15"/>
  <c r="J219" i="15"/>
  <c r="I219" i="15"/>
  <c r="G219" i="15"/>
  <c r="C219" i="15"/>
  <c r="A219" i="15"/>
  <c r="K218" i="15"/>
  <c r="J218" i="15"/>
  <c r="I218" i="15"/>
  <c r="G218" i="15"/>
  <c r="C218" i="15"/>
  <c r="A218" i="15"/>
  <c r="K217" i="15"/>
  <c r="J217" i="15"/>
  <c r="I217" i="15"/>
  <c r="G217" i="15"/>
  <c r="C217" i="15"/>
  <c r="A217" i="15"/>
  <c r="K216" i="15"/>
  <c r="J216" i="15"/>
  <c r="I216" i="15"/>
  <c r="G216" i="15"/>
  <c r="C216" i="15"/>
  <c r="A216" i="15"/>
  <c r="K215" i="15"/>
  <c r="J215" i="15"/>
  <c r="I215" i="15"/>
  <c r="G215" i="15"/>
  <c r="C215" i="15"/>
  <c r="A215" i="15"/>
  <c r="K214" i="15"/>
  <c r="J214" i="15"/>
  <c r="I214" i="15"/>
  <c r="G214" i="15"/>
  <c r="C214" i="15"/>
  <c r="A214" i="15"/>
  <c r="K213" i="15"/>
  <c r="J213" i="15"/>
  <c r="I213" i="15"/>
  <c r="G213" i="15"/>
  <c r="C213" i="15"/>
  <c r="A213" i="15"/>
  <c r="K212" i="15"/>
  <c r="J212" i="15"/>
  <c r="I212" i="15"/>
  <c r="G212" i="15"/>
  <c r="C212" i="15"/>
  <c r="A212" i="15"/>
  <c r="K211" i="15"/>
  <c r="J211" i="15"/>
  <c r="I211" i="15"/>
  <c r="G211" i="15"/>
  <c r="C211" i="15"/>
  <c r="A211" i="15"/>
  <c r="K210" i="15"/>
  <c r="J210" i="15"/>
  <c r="I210" i="15"/>
  <c r="G210" i="15"/>
  <c r="C210" i="15"/>
  <c r="A210" i="15"/>
  <c r="K209" i="15"/>
  <c r="J209" i="15"/>
  <c r="I209" i="15"/>
  <c r="G209" i="15"/>
  <c r="C209" i="15"/>
  <c r="A209" i="15"/>
  <c r="K208" i="15"/>
  <c r="J208" i="15"/>
  <c r="I208" i="15"/>
  <c r="G208" i="15"/>
  <c r="C208" i="15"/>
  <c r="A208" i="15"/>
  <c r="K207" i="15"/>
  <c r="J207" i="15"/>
  <c r="I207" i="15"/>
  <c r="G207" i="15"/>
  <c r="C207" i="15"/>
  <c r="A207" i="15"/>
  <c r="K206" i="15"/>
  <c r="J206" i="15"/>
  <c r="I206" i="15"/>
  <c r="G206" i="15"/>
  <c r="C206" i="15"/>
  <c r="A206" i="15"/>
  <c r="K205" i="15"/>
  <c r="J205" i="15"/>
  <c r="I205" i="15"/>
  <c r="G205" i="15"/>
  <c r="C205" i="15"/>
  <c r="A205" i="15"/>
  <c r="K204" i="15"/>
  <c r="J204" i="15"/>
  <c r="I204" i="15"/>
  <c r="G204" i="15"/>
  <c r="C204" i="15"/>
  <c r="A204" i="15"/>
  <c r="K203" i="15"/>
  <c r="J203" i="15"/>
  <c r="I203" i="15"/>
  <c r="G203" i="15"/>
  <c r="C203" i="15"/>
  <c r="A203" i="15"/>
  <c r="K202" i="15"/>
  <c r="J202" i="15"/>
  <c r="I202" i="15"/>
  <c r="G202" i="15"/>
  <c r="C202" i="15"/>
  <c r="A202" i="15"/>
  <c r="K201" i="15"/>
  <c r="J201" i="15"/>
  <c r="I201" i="15"/>
  <c r="G201" i="15"/>
  <c r="C201" i="15"/>
  <c r="A201" i="15"/>
  <c r="K200" i="15"/>
  <c r="J200" i="15"/>
  <c r="I200" i="15"/>
  <c r="G200" i="15"/>
  <c r="C200" i="15"/>
  <c r="A200" i="15"/>
  <c r="K199" i="15"/>
  <c r="J199" i="15"/>
  <c r="I199" i="15"/>
  <c r="G199" i="15"/>
  <c r="C199" i="15"/>
  <c r="A199" i="15"/>
  <c r="K198" i="15"/>
  <c r="J198" i="15"/>
  <c r="I198" i="15"/>
  <c r="G198" i="15"/>
  <c r="C198" i="15"/>
  <c r="A198" i="15"/>
  <c r="K197" i="15"/>
  <c r="J197" i="15"/>
  <c r="I197" i="15"/>
  <c r="G197" i="15"/>
  <c r="C197" i="15"/>
  <c r="A197" i="15"/>
  <c r="K196" i="15"/>
  <c r="J196" i="15"/>
  <c r="I196" i="15"/>
  <c r="G196" i="15"/>
  <c r="C196" i="15"/>
  <c r="A196" i="15"/>
  <c r="K195" i="15"/>
  <c r="J195" i="15"/>
  <c r="I195" i="15"/>
  <c r="G195" i="15"/>
  <c r="C195" i="15"/>
  <c r="A195" i="15"/>
  <c r="K194" i="15"/>
  <c r="J194" i="15"/>
  <c r="I194" i="15"/>
  <c r="G194" i="15"/>
  <c r="C194" i="15"/>
  <c r="A194" i="15"/>
  <c r="K193" i="15"/>
  <c r="J193" i="15"/>
  <c r="I193" i="15"/>
  <c r="G193" i="15"/>
  <c r="C193" i="15"/>
  <c r="A193" i="15"/>
  <c r="K192" i="15"/>
  <c r="J192" i="15"/>
  <c r="I192" i="15"/>
  <c r="G192" i="15"/>
  <c r="C192" i="15"/>
  <c r="A192" i="15"/>
  <c r="K191" i="15"/>
  <c r="J191" i="15"/>
  <c r="I191" i="15"/>
  <c r="G191" i="15"/>
  <c r="C191" i="15"/>
  <c r="A191" i="15"/>
  <c r="K190" i="15"/>
  <c r="J190" i="15"/>
  <c r="I190" i="15"/>
  <c r="G190" i="15"/>
  <c r="C190" i="15"/>
  <c r="A190" i="15"/>
  <c r="K189" i="15"/>
  <c r="J189" i="15"/>
  <c r="I189" i="15"/>
  <c r="G189" i="15"/>
  <c r="C189" i="15"/>
  <c r="A189" i="15"/>
  <c r="K188" i="15"/>
  <c r="J188" i="15"/>
  <c r="I188" i="15"/>
  <c r="G188" i="15"/>
  <c r="C188" i="15"/>
  <c r="A188" i="15"/>
  <c r="K187" i="15"/>
  <c r="J187" i="15"/>
  <c r="I187" i="15"/>
  <c r="G187" i="15"/>
  <c r="C187" i="15"/>
  <c r="A187" i="15"/>
  <c r="K186" i="15"/>
  <c r="J186" i="15"/>
  <c r="I186" i="15"/>
  <c r="G186" i="15"/>
  <c r="C186" i="15"/>
  <c r="A186" i="15"/>
  <c r="K185" i="15"/>
  <c r="J185" i="15"/>
  <c r="I185" i="15"/>
  <c r="G185" i="15"/>
  <c r="C185" i="15"/>
  <c r="A185" i="15"/>
  <c r="K184" i="15"/>
  <c r="J184" i="15"/>
  <c r="I184" i="15"/>
  <c r="G184" i="15"/>
  <c r="C184" i="15"/>
  <c r="A184" i="15"/>
  <c r="K183" i="15"/>
  <c r="J183" i="15"/>
  <c r="I183" i="15"/>
  <c r="G183" i="15"/>
  <c r="C183" i="15"/>
  <c r="A183" i="15"/>
  <c r="K182" i="15"/>
  <c r="J182" i="15"/>
  <c r="I182" i="15"/>
  <c r="G182" i="15"/>
  <c r="C182" i="15"/>
  <c r="A182" i="15"/>
  <c r="K181" i="15"/>
  <c r="J181" i="15"/>
  <c r="I181" i="15"/>
  <c r="G181" i="15"/>
  <c r="C181" i="15"/>
  <c r="A181" i="15"/>
  <c r="K180" i="15"/>
  <c r="J180" i="15"/>
  <c r="I180" i="15"/>
  <c r="G180" i="15"/>
  <c r="C180" i="15"/>
  <c r="A180" i="15"/>
  <c r="K179" i="15"/>
  <c r="J179" i="15"/>
  <c r="I179" i="15"/>
  <c r="G179" i="15"/>
  <c r="C179" i="15"/>
  <c r="A179" i="15"/>
  <c r="K178" i="15"/>
  <c r="J178" i="15"/>
  <c r="I178" i="15"/>
  <c r="G178" i="15"/>
  <c r="C178" i="15"/>
  <c r="A178" i="15"/>
  <c r="K177" i="15"/>
  <c r="J177" i="15"/>
  <c r="I177" i="15"/>
  <c r="G177" i="15"/>
  <c r="C177" i="15"/>
  <c r="A177" i="15"/>
  <c r="K176" i="15"/>
  <c r="J176" i="15"/>
  <c r="I176" i="15"/>
  <c r="G176" i="15"/>
  <c r="C176" i="15"/>
  <c r="A176" i="15"/>
  <c r="K175" i="15"/>
  <c r="J175" i="15"/>
  <c r="I175" i="15"/>
  <c r="G175" i="15"/>
  <c r="C175" i="15"/>
  <c r="A175" i="15"/>
  <c r="K174" i="15"/>
  <c r="J174" i="15"/>
  <c r="I174" i="15"/>
  <c r="G174" i="15"/>
  <c r="C174" i="15"/>
  <c r="A174" i="15"/>
  <c r="K173" i="15"/>
  <c r="J173" i="15"/>
  <c r="I173" i="15"/>
  <c r="G173" i="15"/>
  <c r="C173" i="15"/>
  <c r="A173" i="15"/>
  <c r="K172" i="15"/>
  <c r="J172" i="15"/>
  <c r="I172" i="15"/>
  <c r="G172" i="15"/>
  <c r="C172" i="15"/>
  <c r="A172" i="15"/>
  <c r="K171" i="15"/>
  <c r="J171" i="15"/>
  <c r="I171" i="15"/>
  <c r="G171" i="15"/>
  <c r="C171" i="15"/>
  <c r="A171" i="15"/>
  <c r="K170" i="15"/>
  <c r="J170" i="15"/>
  <c r="I170" i="15"/>
  <c r="G170" i="15"/>
  <c r="C170" i="15"/>
  <c r="A170" i="15"/>
  <c r="K169" i="15"/>
  <c r="J169" i="15"/>
  <c r="I169" i="15"/>
  <c r="G169" i="15"/>
  <c r="C169" i="15"/>
  <c r="A169" i="15"/>
  <c r="K168" i="15"/>
  <c r="J168" i="15"/>
  <c r="I168" i="15"/>
  <c r="G168" i="15"/>
  <c r="C168" i="15"/>
  <c r="A168" i="15"/>
  <c r="K167" i="15"/>
  <c r="J167" i="15"/>
  <c r="I167" i="15"/>
  <c r="G167" i="15"/>
  <c r="C167" i="15"/>
  <c r="A167" i="15"/>
  <c r="K166" i="15"/>
  <c r="J166" i="15"/>
  <c r="I166" i="15"/>
  <c r="G166" i="15"/>
  <c r="C166" i="15"/>
  <c r="A166" i="15"/>
  <c r="K165" i="15"/>
  <c r="J165" i="15"/>
  <c r="I165" i="15"/>
  <c r="G165" i="15"/>
  <c r="C165" i="15"/>
  <c r="A165" i="15"/>
  <c r="K164" i="15"/>
  <c r="J164" i="15"/>
  <c r="I164" i="15"/>
  <c r="G164" i="15"/>
  <c r="C164" i="15"/>
  <c r="A164" i="15"/>
  <c r="K163" i="15"/>
  <c r="J163" i="15"/>
  <c r="I163" i="15"/>
  <c r="G163" i="15"/>
  <c r="C163" i="15"/>
  <c r="A163" i="15"/>
  <c r="K162" i="15"/>
  <c r="J162" i="15"/>
  <c r="I162" i="15"/>
  <c r="G162" i="15"/>
  <c r="C162" i="15"/>
  <c r="A162" i="15"/>
  <c r="K161" i="15"/>
  <c r="J161" i="15"/>
  <c r="I161" i="15"/>
  <c r="G161" i="15"/>
  <c r="C161" i="15"/>
  <c r="A161" i="15"/>
  <c r="K160" i="15"/>
  <c r="J160" i="15"/>
  <c r="I160" i="15"/>
  <c r="G160" i="15"/>
  <c r="C160" i="15"/>
  <c r="A160" i="15"/>
  <c r="K159" i="15"/>
  <c r="J159" i="15"/>
  <c r="I159" i="15"/>
  <c r="G159" i="15"/>
  <c r="C159" i="15"/>
  <c r="A159" i="15"/>
  <c r="K158" i="15"/>
  <c r="J158" i="15"/>
  <c r="I158" i="15"/>
  <c r="G158" i="15"/>
  <c r="C158" i="15"/>
  <c r="A158" i="15"/>
  <c r="K157" i="15"/>
  <c r="J157" i="15"/>
  <c r="I157" i="15"/>
  <c r="G157" i="15"/>
  <c r="C157" i="15"/>
  <c r="A157" i="15"/>
  <c r="K156" i="15"/>
  <c r="J156" i="15"/>
  <c r="I156" i="15"/>
  <c r="G156" i="15"/>
  <c r="C156" i="15"/>
  <c r="A156" i="15"/>
  <c r="K155" i="15"/>
  <c r="J155" i="15"/>
  <c r="I155" i="15"/>
  <c r="G155" i="15"/>
  <c r="C155" i="15"/>
  <c r="A155" i="15"/>
  <c r="K154" i="15"/>
  <c r="J154" i="15"/>
  <c r="I154" i="15"/>
  <c r="G154" i="15"/>
  <c r="C154" i="15"/>
  <c r="A154" i="15"/>
  <c r="K153" i="15"/>
  <c r="J153" i="15"/>
  <c r="I153" i="15"/>
  <c r="G153" i="15"/>
  <c r="C153" i="15"/>
  <c r="A153" i="15"/>
  <c r="K152" i="15"/>
  <c r="J152" i="15"/>
  <c r="I152" i="15"/>
  <c r="G152" i="15"/>
  <c r="C152" i="15"/>
  <c r="A152" i="15"/>
  <c r="K151" i="15"/>
  <c r="J151" i="15"/>
  <c r="I151" i="15"/>
  <c r="G151" i="15"/>
  <c r="C151" i="15"/>
  <c r="A151" i="15"/>
  <c r="K150" i="15"/>
  <c r="J150" i="15"/>
  <c r="I150" i="15"/>
  <c r="G150" i="15"/>
  <c r="C150" i="15"/>
  <c r="A150" i="15"/>
  <c r="K149" i="15"/>
  <c r="J149" i="15"/>
  <c r="I149" i="15"/>
  <c r="G149" i="15"/>
  <c r="C149" i="15"/>
  <c r="A149" i="15"/>
  <c r="K148" i="15"/>
  <c r="J148" i="15"/>
  <c r="I148" i="15"/>
  <c r="G148" i="15"/>
  <c r="C148" i="15"/>
  <c r="A148" i="15"/>
  <c r="K147" i="15"/>
  <c r="J147" i="15"/>
  <c r="I147" i="15"/>
  <c r="G147" i="15"/>
  <c r="C147" i="15"/>
  <c r="A147" i="15"/>
  <c r="K146" i="15"/>
  <c r="J146" i="15"/>
  <c r="I146" i="15"/>
  <c r="G146" i="15"/>
  <c r="C146" i="15"/>
  <c r="A146" i="15"/>
  <c r="K145" i="15"/>
  <c r="J145" i="15"/>
  <c r="I145" i="15"/>
  <c r="G145" i="15"/>
  <c r="C145" i="15"/>
  <c r="A145" i="15"/>
  <c r="K144" i="15"/>
  <c r="J144" i="15"/>
  <c r="I144" i="15"/>
  <c r="G144" i="15"/>
  <c r="C144" i="15"/>
  <c r="A144" i="15"/>
  <c r="K143" i="15"/>
  <c r="J143" i="15"/>
  <c r="I143" i="15"/>
  <c r="G143" i="15"/>
  <c r="C143" i="15"/>
  <c r="A143" i="15"/>
  <c r="K142" i="15"/>
  <c r="J142" i="15"/>
  <c r="I142" i="15"/>
  <c r="G142" i="15"/>
  <c r="C142" i="15"/>
  <c r="A142" i="15"/>
  <c r="K141" i="15"/>
  <c r="J141" i="15"/>
  <c r="I141" i="15"/>
  <c r="G141" i="15"/>
  <c r="C141" i="15"/>
  <c r="A141" i="15"/>
  <c r="K140" i="15"/>
  <c r="J140" i="15"/>
  <c r="I140" i="15"/>
  <c r="G140" i="15"/>
  <c r="C140" i="15"/>
  <c r="A140" i="15"/>
  <c r="K139" i="15"/>
  <c r="J139" i="15"/>
  <c r="I139" i="15"/>
  <c r="G139" i="15"/>
  <c r="C139" i="15"/>
  <c r="A139" i="15"/>
  <c r="K138" i="15"/>
  <c r="J138" i="15"/>
  <c r="I138" i="15"/>
  <c r="G138" i="15"/>
  <c r="C138" i="15"/>
  <c r="A138" i="15"/>
  <c r="K137" i="15"/>
  <c r="J137" i="15"/>
  <c r="I137" i="15"/>
  <c r="G137" i="15"/>
  <c r="C137" i="15"/>
  <c r="A137" i="15"/>
  <c r="K136" i="15"/>
  <c r="J136" i="15"/>
  <c r="I136" i="15"/>
  <c r="G136" i="15"/>
  <c r="C136" i="15"/>
  <c r="A136" i="15"/>
  <c r="K135" i="15"/>
  <c r="J135" i="15"/>
  <c r="I135" i="15"/>
  <c r="G135" i="15"/>
  <c r="C135" i="15"/>
  <c r="A135" i="15"/>
  <c r="K134" i="15"/>
  <c r="J134" i="15"/>
  <c r="I134" i="15"/>
  <c r="G134" i="15"/>
  <c r="C134" i="15"/>
  <c r="A134" i="15"/>
  <c r="K133" i="15"/>
  <c r="J133" i="15"/>
  <c r="I133" i="15"/>
  <c r="G133" i="15"/>
  <c r="C133" i="15"/>
  <c r="A133" i="15"/>
  <c r="K132" i="15"/>
  <c r="J132" i="15"/>
  <c r="I132" i="15"/>
  <c r="G132" i="15"/>
  <c r="C132" i="15"/>
  <c r="A132" i="15"/>
  <c r="K131" i="15"/>
  <c r="J131" i="15"/>
  <c r="I131" i="15"/>
  <c r="G131" i="15"/>
  <c r="C131" i="15"/>
  <c r="A131" i="15"/>
  <c r="K130" i="15"/>
  <c r="J130" i="15"/>
  <c r="I130" i="15"/>
  <c r="G130" i="15"/>
  <c r="C130" i="15"/>
  <c r="A130" i="15"/>
  <c r="K129" i="15"/>
  <c r="J129" i="15"/>
  <c r="I129" i="15"/>
  <c r="G129" i="15"/>
  <c r="C129" i="15"/>
  <c r="A129" i="15"/>
  <c r="K128" i="15"/>
  <c r="J128" i="15"/>
  <c r="I128" i="15"/>
  <c r="G128" i="15"/>
  <c r="C128" i="15"/>
  <c r="A128" i="15"/>
  <c r="K127" i="15"/>
  <c r="J127" i="15"/>
  <c r="I127" i="15"/>
  <c r="G127" i="15"/>
  <c r="C127" i="15"/>
  <c r="A127" i="15"/>
  <c r="K126" i="15"/>
  <c r="J126" i="15"/>
  <c r="I126" i="15"/>
  <c r="G126" i="15"/>
  <c r="C126" i="15"/>
  <c r="A126" i="15"/>
  <c r="K125" i="15"/>
  <c r="J125" i="15"/>
  <c r="I125" i="15"/>
  <c r="G125" i="15"/>
  <c r="C125" i="15"/>
  <c r="A125" i="15"/>
  <c r="K124" i="15"/>
  <c r="J124" i="15"/>
  <c r="I124" i="15"/>
  <c r="G124" i="15"/>
  <c r="C124" i="15"/>
  <c r="A124" i="15"/>
  <c r="K123" i="15"/>
  <c r="J123" i="15"/>
  <c r="I123" i="15"/>
  <c r="G123" i="15"/>
  <c r="C123" i="15"/>
  <c r="A123" i="15"/>
  <c r="K122" i="15"/>
  <c r="J122" i="15"/>
  <c r="I122" i="15"/>
  <c r="G122" i="15"/>
  <c r="C122" i="15"/>
  <c r="A122" i="15"/>
  <c r="K121" i="15"/>
  <c r="J121" i="15"/>
  <c r="I121" i="15"/>
  <c r="G121" i="15"/>
  <c r="C121" i="15"/>
  <c r="A121" i="15"/>
  <c r="K120" i="15"/>
  <c r="J120" i="15"/>
  <c r="I120" i="15"/>
  <c r="G120" i="15"/>
  <c r="C120" i="15"/>
  <c r="A120" i="15"/>
  <c r="K119" i="15"/>
  <c r="J119" i="15"/>
  <c r="I119" i="15"/>
  <c r="G119" i="15"/>
  <c r="C119" i="15"/>
  <c r="A119" i="15"/>
  <c r="K118" i="15"/>
  <c r="J118" i="15"/>
  <c r="I118" i="15"/>
  <c r="G118" i="15"/>
  <c r="C118" i="15"/>
  <c r="A118" i="15"/>
  <c r="K117" i="15"/>
  <c r="J117" i="15"/>
  <c r="I117" i="15"/>
  <c r="G117" i="15"/>
  <c r="C117" i="15"/>
  <c r="A117" i="15"/>
  <c r="K116" i="15"/>
  <c r="J116" i="15"/>
  <c r="I116" i="15"/>
  <c r="G116" i="15"/>
  <c r="C116" i="15"/>
  <c r="A116" i="15"/>
  <c r="K115" i="15"/>
  <c r="J115" i="15"/>
  <c r="I115" i="15"/>
  <c r="G115" i="15"/>
  <c r="C115" i="15"/>
  <c r="A115" i="15"/>
  <c r="K114" i="15"/>
  <c r="J114" i="15"/>
  <c r="I114" i="15"/>
  <c r="G114" i="15"/>
  <c r="C114" i="15"/>
  <c r="A114" i="15"/>
  <c r="K113" i="15"/>
  <c r="J113" i="15"/>
  <c r="I113" i="15"/>
  <c r="G113" i="15"/>
  <c r="C113" i="15"/>
  <c r="A113" i="15"/>
  <c r="K112" i="15"/>
  <c r="J112" i="15"/>
  <c r="I112" i="15"/>
  <c r="G112" i="15"/>
  <c r="C112" i="15"/>
  <c r="A112" i="15"/>
  <c r="K111" i="15"/>
  <c r="J111" i="15"/>
  <c r="I111" i="15"/>
  <c r="G111" i="15"/>
  <c r="C111" i="15"/>
  <c r="A111" i="15"/>
  <c r="K110" i="15"/>
  <c r="J110" i="15"/>
  <c r="I110" i="15"/>
  <c r="G110" i="15"/>
  <c r="C110" i="15"/>
  <c r="A110" i="15"/>
  <c r="K109" i="15"/>
  <c r="J109" i="15"/>
  <c r="I109" i="15"/>
  <c r="G109" i="15"/>
  <c r="C109" i="15"/>
  <c r="A109" i="15"/>
  <c r="K108" i="15"/>
  <c r="J108" i="15"/>
  <c r="I108" i="15"/>
  <c r="G108" i="15"/>
  <c r="C108" i="15"/>
  <c r="A108" i="15"/>
  <c r="K107" i="15"/>
  <c r="J107" i="15"/>
  <c r="I107" i="15"/>
  <c r="G107" i="15"/>
  <c r="C107" i="15"/>
  <c r="A107" i="15"/>
  <c r="K106" i="15"/>
  <c r="J106" i="15"/>
  <c r="I106" i="15"/>
  <c r="G106" i="15"/>
  <c r="C106" i="15"/>
  <c r="A106" i="15"/>
  <c r="K105" i="15"/>
  <c r="J105" i="15"/>
  <c r="I105" i="15"/>
  <c r="G105" i="15"/>
  <c r="C105" i="15"/>
  <c r="A105" i="15"/>
  <c r="K104" i="15"/>
  <c r="J104" i="15"/>
  <c r="I104" i="15"/>
  <c r="G104" i="15"/>
  <c r="C104" i="15"/>
  <c r="A104" i="15"/>
  <c r="K103" i="15"/>
  <c r="J103" i="15"/>
  <c r="I103" i="15"/>
  <c r="G103" i="15"/>
  <c r="C103" i="15"/>
  <c r="A103" i="15"/>
  <c r="K102" i="15"/>
  <c r="J102" i="15"/>
  <c r="I102" i="15"/>
  <c r="G102" i="15"/>
  <c r="C102" i="15"/>
  <c r="A102" i="15"/>
  <c r="K101" i="15"/>
  <c r="J101" i="15"/>
  <c r="I101" i="15"/>
  <c r="G101" i="15"/>
  <c r="C101" i="15"/>
  <c r="A101" i="15"/>
  <c r="K100" i="15"/>
  <c r="J100" i="15"/>
  <c r="I100" i="15"/>
  <c r="G100" i="15"/>
  <c r="C100" i="15"/>
  <c r="A100" i="15"/>
  <c r="K99" i="15"/>
  <c r="J99" i="15"/>
  <c r="I99" i="15"/>
  <c r="G99" i="15"/>
  <c r="C99" i="15"/>
  <c r="A99" i="15"/>
  <c r="K98" i="15"/>
  <c r="J98" i="15"/>
  <c r="I98" i="15"/>
  <c r="G98" i="15"/>
  <c r="C98" i="15"/>
  <c r="A98" i="15"/>
  <c r="K97" i="15"/>
  <c r="J97" i="15"/>
  <c r="I97" i="15"/>
  <c r="G97" i="15"/>
  <c r="C97" i="15"/>
  <c r="A97" i="15"/>
  <c r="K96" i="15"/>
  <c r="J96" i="15"/>
  <c r="I96" i="15"/>
  <c r="G96" i="15"/>
  <c r="C96" i="15"/>
  <c r="A96" i="15"/>
  <c r="K95" i="15"/>
  <c r="J95" i="15"/>
  <c r="I95" i="15"/>
  <c r="G95" i="15"/>
  <c r="C95" i="15"/>
  <c r="A95" i="15"/>
  <c r="K94" i="15"/>
  <c r="J94" i="15"/>
  <c r="I94" i="15"/>
  <c r="G94" i="15"/>
  <c r="C94" i="15"/>
  <c r="A94" i="15"/>
  <c r="K93" i="15"/>
  <c r="J93" i="15"/>
  <c r="I93" i="15"/>
  <c r="G93" i="15"/>
  <c r="C93" i="15"/>
  <c r="A93" i="15"/>
  <c r="K92" i="15"/>
  <c r="J92" i="15"/>
  <c r="I92" i="15"/>
  <c r="G92" i="15"/>
  <c r="C92" i="15"/>
  <c r="A92" i="15"/>
  <c r="K91" i="15"/>
  <c r="J91" i="15"/>
  <c r="I91" i="15"/>
  <c r="G91" i="15"/>
  <c r="C91" i="15"/>
  <c r="A91" i="15"/>
  <c r="K90" i="15"/>
  <c r="J90" i="15"/>
  <c r="I90" i="15"/>
  <c r="G90" i="15"/>
  <c r="C90" i="15"/>
  <c r="A90" i="15"/>
  <c r="K89" i="15"/>
  <c r="J89" i="15"/>
  <c r="I89" i="15"/>
  <c r="G89" i="15"/>
  <c r="C89" i="15"/>
  <c r="A89" i="15"/>
  <c r="K88" i="15"/>
  <c r="J88" i="15"/>
  <c r="I88" i="15"/>
  <c r="G88" i="15"/>
  <c r="C88" i="15"/>
  <c r="A88" i="15"/>
  <c r="K87" i="15"/>
  <c r="J87" i="15"/>
  <c r="I87" i="15"/>
  <c r="G87" i="15"/>
  <c r="C87" i="15"/>
  <c r="A87" i="15"/>
  <c r="K86" i="15"/>
  <c r="J86" i="15"/>
  <c r="I86" i="15"/>
  <c r="G86" i="15"/>
  <c r="C86" i="15"/>
  <c r="A86" i="15"/>
  <c r="K85" i="15"/>
  <c r="J85" i="15"/>
  <c r="I85" i="15"/>
  <c r="G85" i="15"/>
  <c r="C85" i="15"/>
  <c r="A85" i="15"/>
  <c r="K84" i="15"/>
  <c r="J84" i="15"/>
  <c r="I84" i="15"/>
  <c r="G84" i="15"/>
  <c r="C84" i="15"/>
  <c r="A84" i="15"/>
  <c r="K83" i="15"/>
  <c r="J83" i="15"/>
  <c r="I83" i="15"/>
  <c r="G83" i="15"/>
  <c r="C83" i="15"/>
  <c r="A83" i="15"/>
  <c r="K82" i="15"/>
  <c r="J82" i="15"/>
  <c r="I82" i="15"/>
  <c r="G82" i="15"/>
  <c r="C82" i="15"/>
  <c r="A82" i="15"/>
  <c r="K81" i="15"/>
  <c r="J81" i="15"/>
  <c r="I81" i="15"/>
  <c r="G81" i="15"/>
  <c r="C81" i="15"/>
  <c r="A81" i="15"/>
  <c r="K80" i="15"/>
  <c r="J80" i="15"/>
  <c r="I80" i="15"/>
  <c r="G80" i="15"/>
  <c r="C80" i="15"/>
  <c r="A80" i="15"/>
  <c r="K79" i="15"/>
  <c r="J79" i="15"/>
  <c r="I79" i="15"/>
  <c r="G79" i="15"/>
  <c r="C79" i="15"/>
  <c r="A79" i="15"/>
  <c r="K78" i="15"/>
  <c r="J78" i="15"/>
  <c r="I78" i="15"/>
  <c r="G78" i="15"/>
  <c r="C78" i="15"/>
  <c r="A78" i="15"/>
  <c r="K77" i="15"/>
  <c r="J77" i="15"/>
  <c r="I77" i="15"/>
  <c r="G77" i="15"/>
  <c r="C77" i="15"/>
  <c r="A77" i="15"/>
  <c r="K76" i="15"/>
  <c r="J76" i="15"/>
  <c r="I76" i="15"/>
  <c r="G76" i="15"/>
  <c r="C76" i="15"/>
  <c r="A76" i="15"/>
  <c r="K75" i="15"/>
  <c r="J75" i="15"/>
  <c r="I75" i="15"/>
  <c r="G75" i="15"/>
  <c r="C75" i="15"/>
  <c r="A75" i="15"/>
  <c r="K74" i="15"/>
  <c r="J74" i="15"/>
  <c r="I74" i="15"/>
  <c r="G74" i="15"/>
  <c r="C74" i="15"/>
  <c r="A74" i="15"/>
  <c r="K73" i="15"/>
  <c r="J73" i="15"/>
  <c r="I73" i="15"/>
  <c r="G73" i="15"/>
  <c r="C73" i="15"/>
  <c r="A73" i="15"/>
  <c r="K72" i="15"/>
  <c r="J72" i="15"/>
  <c r="I72" i="15"/>
  <c r="G72" i="15"/>
  <c r="C72" i="15"/>
  <c r="A72" i="15"/>
  <c r="K71" i="15"/>
  <c r="J71" i="15"/>
  <c r="I71" i="15"/>
  <c r="G71" i="15"/>
  <c r="C71" i="15"/>
  <c r="A71" i="15"/>
  <c r="K70" i="15"/>
  <c r="J70" i="15"/>
  <c r="I70" i="15"/>
  <c r="G70" i="15"/>
  <c r="C70" i="15"/>
  <c r="A70" i="15"/>
  <c r="K69" i="15"/>
  <c r="J69" i="15"/>
  <c r="I69" i="15"/>
  <c r="G69" i="15"/>
  <c r="C69" i="15"/>
  <c r="A69" i="15"/>
  <c r="K68" i="15"/>
  <c r="J68" i="15"/>
  <c r="I68" i="15"/>
  <c r="G68" i="15"/>
  <c r="C68" i="15"/>
  <c r="A68" i="15"/>
  <c r="K67" i="15"/>
  <c r="J67" i="15"/>
  <c r="I67" i="15"/>
  <c r="G67" i="15"/>
  <c r="C67" i="15"/>
  <c r="A67" i="15"/>
  <c r="K66" i="15"/>
  <c r="J66" i="15"/>
  <c r="I66" i="15"/>
  <c r="G66" i="15"/>
  <c r="C66" i="15"/>
  <c r="A66" i="15"/>
  <c r="K65" i="15"/>
  <c r="J65" i="15"/>
  <c r="I65" i="15"/>
  <c r="G65" i="15"/>
  <c r="C65" i="15"/>
  <c r="A65" i="15"/>
  <c r="K64" i="15"/>
  <c r="J64" i="15"/>
  <c r="I64" i="15"/>
  <c r="G64" i="15"/>
  <c r="C64" i="15"/>
  <c r="A64" i="15"/>
  <c r="K63" i="15"/>
  <c r="J63" i="15"/>
  <c r="I63" i="15"/>
  <c r="G63" i="15"/>
  <c r="C63" i="15"/>
  <c r="A63" i="15"/>
  <c r="K62" i="15"/>
  <c r="J62" i="15"/>
  <c r="I62" i="15"/>
  <c r="G62" i="15"/>
  <c r="C62" i="15"/>
  <c r="A62" i="15"/>
  <c r="K61" i="15"/>
  <c r="J61" i="15"/>
  <c r="I61" i="15"/>
  <c r="G61" i="15"/>
  <c r="C61" i="15"/>
  <c r="A61" i="15"/>
  <c r="K60" i="15"/>
  <c r="J60" i="15"/>
  <c r="I60" i="15"/>
  <c r="G60" i="15"/>
  <c r="C60" i="15"/>
  <c r="A60" i="15"/>
  <c r="K59" i="15"/>
  <c r="J59" i="15"/>
  <c r="I59" i="15"/>
  <c r="G59" i="15"/>
  <c r="C59" i="15"/>
  <c r="A59" i="15"/>
  <c r="K58" i="15"/>
  <c r="J58" i="15"/>
  <c r="I58" i="15"/>
  <c r="G58" i="15"/>
  <c r="C58" i="15"/>
  <c r="A58" i="15"/>
  <c r="K57" i="15"/>
  <c r="J57" i="15"/>
  <c r="I57" i="15"/>
  <c r="G57" i="15"/>
  <c r="C57" i="15"/>
  <c r="A57" i="15"/>
  <c r="K56" i="15"/>
  <c r="J56" i="15"/>
  <c r="I56" i="15"/>
  <c r="G56" i="15"/>
  <c r="C56" i="15"/>
  <c r="A56" i="15"/>
  <c r="K55" i="15"/>
  <c r="J55" i="15"/>
  <c r="I55" i="15"/>
  <c r="G55" i="15"/>
  <c r="C55" i="15"/>
  <c r="A55" i="15"/>
  <c r="K54" i="15"/>
  <c r="J54" i="15"/>
  <c r="I54" i="15"/>
  <c r="G54" i="15"/>
  <c r="C54" i="15"/>
  <c r="A54" i="15"/>
  <c r="K53" i="15"/>
  <c r="J53" i="15"/>
  <c r="I53" i="15"/>
  <c r="G53" i="15"/>
  <c r="C53" i="15"/>
  <c r="A53" i="15"/>
  <c r="K52" i="15"/>
  <c r="J52" i="15"/>
  <c r="I52" i="15"/>
  <c r="G52" i="15"/>
  <c r="C52" i="15"/>
  <c r="A52" i="15"/>
  <c r="K51" i="15"/>
  <c r="J51" i="15"/>
  <c r="I51" i="15"/>
  <c r="G51" i="15"/>
  <c r="C51" i="15"/>
  <c r="A51" i="15"/>
  <c r="K50" i="15"/>
  <c r="J50" i="15"/>
  <c r="I50" i="15"/>
  <c r="G50" i="15"/>
  <c r="C50" i="15"/>
  <c r="A50" i="15"/>
  <c r="K49" i="15"/>
  <c r="J49" i="15"/>
  <c r="I49" i="15"/>
  <c r="G49" i="15"/>
  <c r="C49" i="15"/>
  <c r="A49" i="15"/>
  <c r="K48" i="15"/>
  <c r="J48" i="15"/>
  <c r="I48" i="15"/>
  <c r="G48" i="15"/>
  <c r="C48" i="15"/>
  <c r="A48" i="15"/>
  <c r="K47" i="15"/>
  <c r="J47" i="15"/>
  <c r="I47" i="15"/>
  <c r="G47" i="15"/>
  <c r="C47" i="15"/>
  <c r="A47" i="15"/>
  <c r="K46" i="15"/>
  <c r="J46" i="15"/>
  <c r="I46" i="15"/>
  <c r="G46" i="15"/>
  <c r="C46" i="15"/>
  <c r="A46" i="15"/>
  <c r="K45" i="15"/>
  <c r="J45" i="15"/>
  <c r="I45" i="15"/>
  <c r="G45" i="15"/>
  <c r="C45" i="15"/>
  <c r="A45" i="15"/>
  <c r="K44" i="15"/>
  <c r="J44" i="15"/>
  <c r="I44" i="15"/>
  <c r="G44" i="15"/>
  <c r="C44" i="15"/>
  <c r="A44" i="15"/>
  <c r="K43" i="15"/>
  <c r="J43" i="15"/>
  <c r="I43" i="15"/>
  <c r="G43" i="15"/>
  <c r="C43" i="15"/>
  <c r="A43" i="15"/>
  <c r="K42" i="15"/>
  <c r="J42" i="15"/>
  <c r="I42" i="15"/>
  <c r="G42" i="15"/>
  <c r="C42" i="15"/>
  <c r="A42" i="15"/>
  <c r="K41" i="15"/>
  <c r="J41" i="15"/>
  <c r="I41" i="15"/>
  <c r="G41" i="15"/>
  <c r="C41" i="15"/>
  <c r="A41" i="15"/>
  <c r="K40" i="15"/>
  <c r="J40" i="15"/>
  <c r="I40" i="15"/>
  <c r="G40" i="15"/>
  <c r="C40" i="15"/>
  <c r="A40" i="15"/>
  <c r="K39" i="15"/>
  <c r="J39" i="15"/>
  <c r="I39" i="15"/>
  <c r="G39" i="15"/>
  <c r="C39" i="15"/>
  <c r="A39" i="15"/>
  <c r="K38" i="15"/>
  <c r="J38" i="15"/>
  <c r="I38" i="15"/>
  <c r="G38" i="15"/>
  <c r="C38" i="15"/>
  <c r="A38" i="15"/>
  <c r="K37" i="15"/>
  <c r="J37" i="15"/>
  <c r="I37" i="15"/>
  <c r="G37" i="15"/>
  <c r="C37" i="15"/>
  <c r="A37" i="15"/>
  <c r="K36" i="15"/>
  <c r="J36" i="15"/>
  <c r="I36" i="15"/>
  <c r="G36" i="15"/>
  <c r="C36" i="15"/>
  <c r="A36" i="15"/>
  <c r="K35" i="15"/>
  <c r="J35" i="15"/>
  <c r="I35" i="15"/>
  <c r="G35" i="15"/>
  <c r="C35" i="15"/>
  <c r="A35" i="15"/>
  <c r="K34" i="15"/>
  <c r="J34" i="15"/>
  <c r="I34" i="15"/>
  <c r="G34" i="15"/>
  <c r="C34" i="15"/>
  <c r="A34" i="15"/>
  <c r="K33" i="15"/>
  <c r="J33" i="15"/>
  <c r="I33" i="15"/>
  <c r="G33" i="15"/>
  <c r="C33" i="15"/>
  <c r="A33" i="15"/>
  <c r="K32" i="15"/>
  <c r="J32" i="15"/>
  <c r="I32" i="15"/>
  <c r="G32" i="15"/>
  <c r="C32" i="15"/>
  <c r="A32" i="15"/>
  <c r="K31" i="15"/>
  <c r="J31" i="15"/>
  <c r="I31" i="15"/>
  <c r="G31" i="15"/>
  <c r="C31" i="15"/>
  <c r="A31" i="15"/>
  <c r="K30" i="15"/>
  <c r="J30" i="15"/>
  <c r="I30" i="15"/>
  <c r="C30" i="15"/>
  <c r="A30" i="15"/>
  <c r="K29" i="15"/>
  <c r="J29" i="15"/>
  <c r="I29" i="15"/>
  <c r="C29" i="15"/>
  <c r="A29" i="15"/>
  <c r="K28" i="15"/>
  <c r="J28" i="15"/>
  <c r="I28" i="15"/>
  <c r="C28" i="15"/>
  <c r="A28" i="15"/>
  <c r="K27" i="15"/>
  <c r="J27" i="15"/>
  <c r="I27" i="15"/>
  <c r="C27" i="15"/>
  <c r="A27" i="15"/>
  <c r="K26" i="15"/>
  <c r="J26" i="15"/>
  <c r="I26" i="15"/>
  <c r="C26" i="15"/>
  <c r="A26" i="15"/>
  <c r="K25" i="15"/>
  <c r="J25" i="15"/>
  <c r="I25" i="15"/>
  <c r="C25" i="15"/>
  <c r="A25" i="15"/>
  <c r="K24" i="15"/>
  <c r="J24" i="15"/>
  <c r="I24" i="15"/>
  <c r="C24" i="15"/>
  <c r="A24" i="15"/>
  <c r="K23" i="15"/>
  <c r="J23" i="15"/>
  <c r="I23" i="15"/>
  <c r="A23" i="15"/>
  <c r="K22" i="15"/>
  <c r="J22" i="15"/>
  <c r="I22" i="15"/>
  <c r="C22" i="15"/>
  <c r="A22" i="15"/>
  <c r="K21" i="15"/>
  <c r="J21" i="15"/>
  <c r="I21" i="15"/>
  <c r="C21" i="15"/>
  <c r="A21" i="15"/>
  <c r="K20" i="15"/>
  <c r="J20" i="15"/>
  <c r="I20" i="15"/>
  <c r="C20" i="15"/>
  <c r="A20" i="15"/>
  <c r="K19" i="15"/>
  <c r="J19" i="15"/>
  <c r="I19" i="15"/>
  <c r="C19" i="15"/>
  <c r="A19" i="15"/>
  <c r="K18" i="15"/>
  <c r="J18" i="15"/>
  <c r="I18" i="15"/>
  <c r="C18" i="15"/>
  <c r="A18" i="15"/>
  <c r="K17" i="15"/>
  <c r="J17" i="15"/>
  <c r="I17" i="15"/>
  <c r="C17" i="15"/>
  <c r="A17" i="15"/>
  <c r="K16" i="15"/>
  <c r="J16" i="15"/>
  <c r="I16" i="15"/>
  <c r="C16" i="15"/>
  <c r="A16" i="15"/>
  <c r="K15" i="15"/>
  <c r="J15" i="15"/>
  <c r="I15" i="15"/>
  <c r="C15" i="15"/>
  <c r="A15" i="15"/>
  <c r="K14" i="15"/>
  <c r="J14" i="15"/>
  <c r="I14" i="15"/>
  <c r="C14" i="15"/>
  <c r="A14" i="15"/>
  <c r="K13" i="15"/>
  <c r="J13" i="15"/>
  <c r="I13" i="15"/>
  <c r="C13" i="15"/>
  <c r="A13" i="15"/>
  <c r="K12" i="15"/>
  <c r="J12" i="15"/>
  <c r="I12" i="15"/>
  <c r="G12" i="15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A12" i="15"/>
  <c r="J6" i="14"/>
  <c r="F6" i="14"/>
  <c r="F3" i="14"/>
  <c r="DG40" i="12"/>
  <c r="DI40" i="12" s="1"/>
  <c r="DC40" i="12"/>
  <c r="DE40" i="12" s="1"/>
  <c r="CY40" i="12"/>
  <c r="DA40" i="12" s="1"/>
  <c r="CV40" i="12"/>
  <c r="CX40" i="12" s="1"/>
  <c r="CS40" i="12"/>
  <c r="CU40" i="12" s="1"/>
  <c r="CP40" i="12"/>
  <c r="CR40" i="12" s="1"/>
  <c r="CL40" i="12"/>
  <c r="CN40" i="12" s="1"/>
  <c r="CI40" i="12"/>
  <c r="CK40" i="12" s="1"/>
  <c r="CE40" i="12"/>
  <c r="CG40" i="12" s="1"/>
  <c r="CA40" i="12"/>
  <c r="CC40" i="12" s="1"/>
  <c r="BX40" i="12"/>
  <c r="BZ40" i="12" s="1"/>
  <c r="BT40" i="12"/>
  <c r="BV40" i="12" s="1"/>
  <c r="BQ40" i="12"/>
  <c r="BS40" i="12" s="1"/>
  <c r="BN40" i="12"/>
  <c r="BP40" i="12" s="1"/>
  <c r="BK40" i="12"/>
  <c r="BM40" i="12" s="1"/>
  <c r="BH40" i="12"/>
  <c r="BJ40" i="12" s="1"/>
  <c r="BE40" i="12"/>
  <c r="BG40" i="12" s="1"/>
  <c r="BB40" i="12"/>
  <c r="BD40" i="12" s="1"/>
  <c r="AY40" i="12"/>
  <c r="BA40" i="12" s="1"/>
  <c r="AV40" i="12"/>
  <c r="AX40" i="12" s="1"/>
  <c r="AS40" i="12"/>
  <c r="AU40" i="12" s="1"/>
  <c r="AP40" i="12"/>
  <c r="AR40" i="12" s="1"/>
  <c r="AM40" i="12"/>
  <c r="AO40" i="12" s="1"/>
  <c r="AJ40" i="12"/>
  <c r="AL40" i="12" s="1"/>
  <c r="AG40" i="12"/>
  <c r="AI40" i="12" s="1"/>
  <c r="AD40" i="12"/>
  <c r="AF40" i="12" s="1"/>
  <c r="AA40" i="12"/>
  <c r="AC40" i="12" s="1"/>
  <c r="X40" i="12"/>
  <c r="Z40" i="12" s="1"/>
  <c r="U40" i="12"/>
  <c r="W40" i="12" s="1"/>
  <c r="R40" i="12"/>
  <c r="T40" i="12" s="1"/>
  <c r="O40" i="12"/>
  <c r="Q40" i="12" s="1"/>
  <c r="L40" i="12"/>
  <c r="N40" i="12" s="1"/>
  <c r="I40" i="12"/>
  <c r="K40" i="12" s="1"/>
  <c r="F40" i="12"/>
  <c r="H40" i="12" s="1"/>
  <c r="C40" i="12"/>
  <c r="E40" i="12" s="1"/>
  <c r="DG39" i="12"/>
  <c r="DI39" i="12" s="1"/>
  <c r="DC39" i="12"/>
  <c r="DE39" i="12" s="1"/>
  <c r="CY39" i="12"/>
  <c r="DA39" i="12" s="1"/>
  <c r="CV39" i="12"/>
  <c r="CX39" i="12" s="1"/>
  <c r="CS39" i="12"/>
  <c r="CU39" i="12" s="1"/>
  <c r="CP39" i="12"/>
  <c r="CR39" i="12" s="1"/>
  <c r="CL39" i="12"/>
  <c r="CN39" i="12" s="1"/>
  <c r="CI39" i="12"/>
  <c r="CK39" i="12" s="1"/>
  <c r="CE39" i="12"/>
  <c r="CG39" i="12" s="1"/>
  <c r="CA39" i="12"/>
  <c r="CC39" i="12" s="1"/>
  <c r="BX39" i="12"/>
  <c r="BZ39" i="12" s="1"/>
  <c r="BT39" i="12"/>
  <c r="BV39" i="12" s="1"/>
  <c r="BQ39" i="12"/>
  <c r="BS39" i="12" s="1"/>
  <c r="BN39" i="12"/>
  <c r="BP39" i="12" s="1"/>
  <c r="BK39" i="12"/>
  <c r="BM39" i="12" s="1"/>
  <c r="BH39" i="12"/>
  <c r="BJ39" i="12" s="1"/>
  <c r="BE39" i="12"/>
  <c r="BG39" i="12" s="1"/>
  <c r="BB39" i="12"/>
  <c r="BD39" i="12" s="1"/>
  <c r="AY39" i="12"/>
  <c r="BA39" i="12" s="1"/>
  <c r="AV39" i="12"/>
  <c r="AX39" i="12" s="1"/>
  <c r="AS39" i="12"/>
  <c r="AU39" i="12" s="1"/>
  <c r="AP39" i="12"/>
  <c r="AR39" i="12" s="1"/>
  <c r="AM39" i="12"/>
  <c r="AO39" i="12" s="1"/>
  <c r="AJ39" i="12"/>
  <c r="AL39" i="12" s="1"/>
  <c r="AG39" i="12"/>
  <c r="AI39" i="12" s="1"/>
  <c r="AD39" i="12"/>
  <c r="AF39" i="12" s="1"/>
  <c r="AA39" i="12"/>
  <c r="AC39" i="12" s="1"/>
  <c r="X39" i="12"/>
  <c r="Z39" i="12" s="1"/>
  <c r="U39" i="12"/>
  <c r="W39" i="12" s="1"/>
  <c r="R39" i="12"/>
  <c r="T39" i="12" s="1"/>
  <c r="O39" i="12"/>
  <c r="Q39" i="12" s="1"/>
  <c r="L39" i="12"/>
  <c r="N39" i="12" s="1"/>
  <c r="I39" i="12"/>
  <c r="K39" i="12" s="1"/>
  <c r="F39" i="12"/>
  <c r="H39" i="12" s="1"/>
  <c r="C39" i="12"/>
  <c r="E39" i="12" s="1"/>
  <c r="DG38" i="12"/>
  <c r="DI38" i="12" s="1"/>
  <c r="DC38" i="12"/>
  <c r="DE38" i="12" s="1"/>
  <c r="CY38" i="12"/>
  <c r="DA38" i="12" s="1"/>
  <c r="CV38" i="12"/>
  <c r="CX38" i="12" s="1"/>
  <c r="CS38" i="12"/>
  <c r="CU38" i="12" s="1"/>
  <c r="CP38" i="12"/>
  <c r="CR38" i="12" s="1"/>
  <c r="CL38" i="12"/>
  <c r="CN38" i="12" s="1"/>
  <c r="CI38" i="12"/>
  <c r="CK38" i="12" s="1"/>
  <c r="CE38" i="12"/>
  <c r="CG38" i="12" s="1"/>
  <c r="CA38" i="12"/>
  <c r="CC38" i="12" s="1"/>
  <c r="BX38" i="12"/>
  <c r="BZ38" i="12" s="1"/>
  <c r="BT38" i="12"/>
  <c r="BV38" i="12" s="1"/>
  <c r="BQ38" i="12"/>
  <c r="BS38" i="12" s="1"/>
  <c r="BN38" i="12"/>
  <c r="BP38" i="12" s="1"/>
  <c r="BK38" i="12"/>
  <c r="BM38" i="12" s="1"/>
  <c r="BH38" i="12"/>
  <c r="BJ38" i="12" s="1"/>
  <c r="BE38" i="12"/>
  <c r="BG38" i="12" s="1"/>
  <c r="BB38" i="12"/>
  <c r="BD38" i="12" s="1"/>
  <c r="AY38" i="12"/>
  <c r="BA38" i="12" s="1"/>
  <c r="AV38" i="12"/>
  <c r="AX38" i="12" s="1"/>
  <c r="AS38" i="12"/>
  <c r="AU38" i="12" s="1"/>
  <c r="AP38" i="12"/>
  <c r="AR38" i="12" s="1"/>
  <c r="AM38" i="12"/>
  <c r="AO38" i="12" s="1"/>
  <c r="AJ38" i="12"/>
  <c r="AL38" i="12" s="1"/>
  <c r="AG38" i="12"/>
  <c r="AI38" i="12" s="1"/>
  <c r="AD38" i="12"/>
  <c r="AF38" i="12" s="1"/>
  <c r="AA38" i="12"/>
  <c r="AC38" i="12" s="1"/>
  <c r="X38" i="12"/>
  <c r="Z38" i="12" s="1"/>
  <c r="U38" i="12"/>
  <c r="W38" i="12" s="1"/>
  <c r="R38" i="12"/>
  <c r="T38" i="12" s="1"/>
  <c r="O38" i="12"/>
  <c r="Q38" i="12" s="1"/>
  <c r="L38" i="12"/>
  <c r="N38" i="12" s="1"/>
  <c r="I38" i="12"/>
  <c r="K38" i="12" s="1"/>
  <c r="F38" i="12"/>
  <c r="H38" i="12" s="1"/>
  <c r="C38" i="12"/>
  <c r="E38" i="12" s="1"/>
  <c r="DG37" i="12"/>
  <c r="DI37" i="12" s="1"/>
  <c r="DC37" i="12"/>
  <c r="DE37" i="12" s="1"/>
  <c r="CY37" i="12"/>
  <c r="DA37" i="12" s="1"/>
  <c r="CV37" i="12"/>
  <c r="CX37" i="12" s="1"/>
  <c r="CS37" i="12"/>
  <c r="CU37" i="12" s="1"/>
  <c r="CP37" i="12"/>
  <c r="CR37" i="12" s="1"/>
  <c r="CL37" i="12"/>
  <c r="CN37" i="12" s="1"/>
  <c r="CI37" i="12"/>
  <c r="CK37" i="12" s="1"/>
  <c r="CE37" i="12"/>
  <c r="CG37" i="12" s="1"/>
  <c r="CA37" i="12"/>
  <c r="CC37" i="12" s="1"/>
  <c r="BX37" i="12"/>
  <c r="BZ37" i="12" s="1"/>
  <c r="BT37" i="12"/>
  <c r="BV37" i="12" s="1"/>
  <c r="BQ37" i="12"/>
  <c r="BS37" i="12" s="1"/>
  <c r="BN37" i="12"/>
  <c r="BP37" i="12" s="1"/>
  <c r="BK37" i="12"/>
  <c r="BM37" i="12" s="1"/>
  <c r="BH37" i="12"/>
  <c r="BJ37" i="12" s="1"/>
  <c r="BE37" i="12"/>
  <c r="BG37" i="12" s="1"/>
  <c r="BB37" i="12"/>
  <c r="BD37" i="12" s="1"/>
  <c r="AY37" i="12"/>
  <c r="BA37" i="12" s="1"/>
  <c r="AV37" i="12"/>
  <c r="AX37" i="12" s="1"/>
  <c r="AS37" i="12"/>
  <c r="AU37" i="12" s="1"/>
  <c r="AP37" i="12"/>
  <c r="AR37" i="12" s="1"/>
  <c r="AM37" i="12"/>
  <c r="AO37" i="12" s="1"/>
  <c r="AJ37" i="12"/>
  <c r="AL37" i="12" s="1"/>
  <c r="AG37" i="12"/>
  <c r="AI37" i="12" s="1"/>
  <c r="AD37" i="12"/>
  <c r="AF37" i="12" s="1"/>
  <c r="AA37" i="12"/>
  <c r="AC37" i="12" s="1"/>
  <c r="X37" i="12"/>
  <c r="Z37" i="12" s="1"/>
  <c r="U37" i="12"/>
  <c r="W37" i="12" s="1"/>
  <c r="R37" i="12"/>
  <c r="T37" i="12" s="1"/>
  <c r="O37" i="12"/>
  <c r="Q37" i="12" s="1"/>
  <c r="L37" i="12"/>
  <c r="N37" i="12" s="1"/>
  <c r="I37" i="12"/>
  <c r="K37" i="12" s="1"/>
  <c r="F37" i="12"/>
  <c r="H37" i="12" s="1"/>
  <c r="C37" i="12"/>
  <c r="E37" i="12" s="1"/>
  <c r="DG36" i="12"/>
  <c r="DI36" i="12" s="1"/>
  <c r="DC36" i="12"/>
  <c r="DE36" i="12" s="1"/>
  <c r="CY36" i="12"/>
  <c r="DA36" i="12" s="1"/>
  <c r="CV36" i="12"/>
  <c r="CX36" i="12" s="1"/>
  <c r="CS36" i="12"/>
  <c r="CU36" i="12" s="1"/>
  <c r="CP36" i="12"/>
  <c r="CR36" i="12" s="1"/>
  <c r="CL36" i="12"/>
  <c r="CN36" i="12" s="1"/>
  <c r="CI36" i="12"/>
  <c r="CK36" i="12" s="1"/>
  <c r="CE36" i="12"/>
  <c r="CG36" i="12" s="1"/>
  <c r="CA36" i="12"/>
  <c r="CC36" i="12" s="1"/>
  <c r="BX36" i="12"/>
  <c r="BZ36" i="12" s="1"/>
  <c r="BT36" i="12"/>
  <c r="BV36" i="12" s="1"/>
  <c r="BQ36" i="12"/>
  <c r="BS36" i="12" s="1"/>
  <c r="BN36" i="12"/>
  <c r="BP36" i="12" s="1"/>
  <c r="BK36" i="12"/>
  <c r="BM36" i="12" s="1"/>
  <c r="BH36" i="12"/>
  <c r="BJ36" i="12" s="1"/>
  <c r="BE36" i="12"/>
  <c r="BG36" i="12" s="1"/>
  <c r="BB36" i="12"/>
  <c r="BD36" i="12" s="1"/>
  <c r="AY36" i="12"/>
  <c r="BA36" i="12" s="1"/>
  <c r="AV36" i="12"/>
  <c r="AX36" i="12" s="1"/>
  <c r="AS36" i="12"/>
  <c r="AU36" i="12" s="1"/>
  <c r="AP36" i="12"/>
  <c r="AR36" i="12" s="1"/>
  <c r="AM36" i="12"/>
  <c r="AO36" i="12" s="1"/>
  <c r="AJ36" i="12"/>
  <c r="AL36" i="12" s="1"/>
  <c r="AG36" i="12"/>
  <c r="AI36" i="12" s="1"/>
  <c r="AD36" i="12"/>
  <c r="AF36" i="12" s="1"/>
  <c r="AA36" i="12"/>
  <c r="AC36" i="12" s="1"/>
  <c r="X36" i="12"/>
  <c r="Z36" i="12" s="1"/>
  <c r="U36" i="12"/>
  <c r="W36" i="12" s="1"/>
  <c r="R36" i="12"/>
  <c r="T36" i="12" s="1"/>
  <c r="O36" i="12"/>
  <c r="Q36" i="12" s="1"/>
  <c r="L36" i="12"/>
  <c r="N36" i="12" s="1"/>
  <c r="I36" i="12"/>
  <c r="K36" i="12" s="1"/>
  <c r="F36" i="12"/>
  <c r="H36" i="12" s="1"/>
  <c r="C36" i="12"/>
  <c r="E36" i="12" s="1"/>
  <c r="DG35" i="12"/>
  <c r="DI35" i="12" s="1"/>
  <c r="DC35" i="12"/>
  <c r="DE35" i="12" s="1"/>
  <c r="CY35" i="12"/>
  <c r="DA35" i="12" s="1"/>
  <c r="CV35" i="12"/>
  <c r="CX35" i="12" s="1"/>
  <c r="CS35" i="12"/>
  <c r="CU35" i="12" s="1"/>
  <c r="CP35" i="12"/>
  <c r="CR35" i="12" s="1"/>
  <c r="CL35" i="12"/>
  <c r="CN35" i="12" s="1"/>
  <c r="CI35" i="12"/>
  <c r="CK35" i="12" s="1"/>
  <c r="CE35" i="12"/>
  <c r="CG35" i="12" s="1"/>
  <c r="CA35" i="12"/>
  <c r="CC35" i="12" s="1"/>
  <c r="BX35" i="12"/>
  <c r="BZ35" i="12" s="1"/>
  <c r="BT35" i="12"/>
  <c r="BV35" i="12" s="1"/>
  <c r="BQ35" i="12"/>
  <c r="BS35" i="12" s="1"/>
  <c r="BN35" i="12"/>
  <c r="BP35" i="12" s="1"/>
  <c r="BK35" i="12"/>
  <c r="BM35" i="12" s="1"/>
  <c r="BH35" i="12"/>
  <c r="BJ35" i="12" s="1"/>
  <c r="BE35" i="12"/>
  <c r="BG35" i="12" s="1"/>
  <c r="BB35" i="12"/>
  <c r="BD35" i="12" s="1"/>
  <c r="AY35" i="12"/>
  <c r="BA35" i="12" s="1"/>
  <c r="AV35" i="12"/>
  <c r="AX35" i="12" s="1"/>
  <c r="AS35" i="12"/>
  <c r="AU35" i="12" s="1"/>
  <c r="AP35" i="12"/>
  <c r="AR35" i="12" s="1"/>
  <c r="AM35" i="12"/>
  <c r="AO35" i="12" s="1"/>
  <c r="AJ35" i="12"/>
  <c r="AL35" i="12" s="1"/>
  <c r="AG35" i="12"/>
  <c r="AI35" i="12" s="1"/>
  <c r="AD35" i="12"/>
  <c r="AF35" i="12" s="1"/>
  <c r="AA35" i="12"/>
  <c r="AC35" i="12" s="1"/>
  <c r="X35" i="12"/>
  <c r="Z35" i="12" s="1"/>
  <c r="U35" i="12"/>
  <c r="W35" i="12" s="1"/>
  <c r="R35" i="12"/>
  <c r="T35" i="12" s="1"/>
  <c r="O35" i="12"/>
  <c r="Q35" i="12" s="1"/>
  <c r="L35" i="12"/>
  <c r="N35" i="12" s="1"/>
  <c r="I35" i="12"/>
  <c r="K35" i="12" s="1"/>
  <c r="F35" i="12"/>
  <c r="H35" i="12" s="1"/>
  <c r="C35" i="12"/>
  <c r="E35" i="12" s="1"/>
  <c r="DG34" i="12"/>
  <c r="DI34" i="12" s="1"/>
  <c r="DC34" i="12"/>
  <c r="DE34" i="12" s="1"/>
  <c r="CY34" i="12"/>
  <c r="DA34" i="12" s="1"/>
  <c r="CV34" i="12"/>
  <c r="CX34" i="12" s="1"/>
  <c r="CS34" i="12"/>
  <c r="CU34" i="12" s="1"/>
  <c r="CP34" i="12"/>
  <c r="CR34" i="12" s="1"/>
  <c r="CL34" i="12"/>
  <c r="CN34" i="12" s="1"/>
  <c r="CI34" i="12"/>
  <c r="CK34" i="12" s="1"/>
  <c r="CE34" i="12"/>
  <c r="CG34" i="12" s="1"/>
  <c r="CA34" i="12"/>
  <c r="CC34" i="12" s="1"/>
  <c r="BX34" i="12"/>
  <c r="BZ34" i="12" s="1"/>
  <c r="BT34" i="12"/>
  <c r="BV34" i="12" s="1"/>
  <c r="BQ34" i="12"/>
  <c r="BS34" i="12" s="1"/>
  <c r="BN34" i="12"/>
  <c r="BP34" i="12" s="1"/>
  <c r="BK34" i="12"/>
  <c r="BM34" i="12" s="1"/>
  <c r="BH34" i="12"/>
  <c r="BJ34" i="12" s="1"/>
  <c r="BE34" i="12"/>
  <c r="BG34" i="12" s="1"/>
  <c r="BB34" i="12"/>
  <c r="BD34" i="12" s="1"/>
  <c r="AY34" i="12"/>
  <c r="BA34" i="12" s="1"/>
  <c r="AV34" i="12"/>
  <c r="AX34" i="12" s="1"/>
  <c r="AS34" i="12"/>
  <c r="AU34" i="12" s="1"/>
  <c r="AP34" i="12"/>
  <c r="AR34" i="12" s="1"/>
  <c r="AM34" i="12"/>
  <c r="AO34" i="12" s="1"/>
  <c r="AJ34" i="12"/>
  <c r="AL34" i="12" s="1"/>
  <c r="AG34" i="12"/>
  <c r="AI34" i="12" s="1"/>
  <c r="AD34" i="12"/>
  <c r="AF34" i="12" s="1"/>
  <c r="AA34" i="12"/>
  <c r="AC34" i="12" s="1"/>
  <c r="X34" i="12"/>
  <c r="Z34" i="12" s="1"/>
  <c r="U34" i="12"/>
  <c r="W34" i="12" s="1"/>
  <c r="R34" i="12"/>
  <c r="T34" i="12" s="1"/>
  <c r="O34" i="12"/>
  <c r="Q34" i="12" s="1"/>
  <c r="L34" i="12"/>
  <c r="N34" i="12" s="1"/>
  <c r="I34" i="12"/>
  <c r="K34" i="12" s="1"/>
  <c r="F34" i="12"/>
  <c r="H34" i="12" s="1"/>
  <c r="C34" i="12"/>
  <c r="E34" i="12" s="1"/>
  <c r="DG33" i="12"/>
  <c r="DI33" i="12" s="1"/>
  <c r="DC33" i="12"/>
  <c r="DE33" i="12" s="1"/>
  <c r="CY33" i="12"/>
  <c r="DA33" i="12" s="1"/>
  <c r="CV33" i="12"/>
  <c r="CX33" i="12" s="1"/>
  <c r="CS33" i="12"/>
  <c r="CU33" i="12" s="1"/>
  <c r="CP33" i="12"/>
  <c r="CR33" i="12" s="1"/>
  <c r="CL33" i="12"/>
  <c r="CN33" i="12" s="1"/>
  <c r="CI33" i="12"/>
  <c r="CK33" i="12" s="1"/>
  <c r="CE33" i="12"/>
  <c r="CG33" i="12" s="1"/>
  <c r="CA33" i="12"/>
  <c r="CC33" i="12" s="1"/>
  <c r="BX33" i="12"/>
  <c r="BZ33" i="12" s="1"/>
  <c r="BT33" i="12"/>
  <c r="BV33" i="12" s="1"/>
  <c r="BQ33" i="12"/>
  <c r="BS33" i="12" s="1"/>
  <c r="BN33" i="12"/>
  <c r="BP33" i="12" s="1"/>
  <c r="BK33" i="12"/>
  <c r="BM33" i="12" s="1"/>
  <c r="BH33" i="12"/>
  <c r="BJ33" i="12" s="1"/>
  <c r="BE33" i="12"/>
  <c r="BG33" i="12" s="1"/>
  <c r="BB33" i="12"/>
  <c r="BD33" i="12" s="1"/>
  <c r="AY33" i="12"/>
  <c r="BA33" i="12" s="1"/>
  <c r="AV33" i="12"/>
  <c r="AX33" i="12" s="1"/>
  <c r="AS33" i="12"/>
  <c r="AU33" i="12" s="1"/>
  <c r="AP33" i="12"/>
  <c r="AR33" i="12" s="1"/>
  <c r="AM33" i="12"/>
  <c r="AO33" i="12" s="1"/>
  <c r="AJ33" i="12"/>
  <c r="AL33" i="12" s="1"/>
  <c r="AG33" i="12"/>
  <c r="AI33" i="12" s="1"/>
  <c r="AD33" i="12"/>
  <c r="AF33" i="12" s="1"/>
  <c r="AA33" i="12"/>
  <c r="AC33" i="12" s="1"/>
  <c r="X33" i="12"/>
  <c r="Z33" i="12" s="1"/>
  <c r="U33" i="12"/>
  <c r="W33" i="12" s="1"/>
  <c r="R33" i="12"/>
  <c r="T33" i="12" s="1"/>
  <c r="O33" i="12"/>
  <c r="Q33" i="12" s="1"/>
  <c r="L33" i="12"/>
  <c r="N33" i="12" s="1"/>
  <c r="I33" i="12"/>
  <c r="K33" i="12" s="1"/>
  <c r="F33" i="12"/>
  <c r="H33" i="12" s="1"/>
  <c r="C33" i="12"/>
  <c r="E33" i="12" s="1"/>
  <c r="DG32" i="12"/>
  <c r="DI32" i="12" s="1"/>
  <c r="DC32" i="12"/>
  <c r="DE32" i="12" s="1"/>
  <c r="CY32" i="12"/>
  <c r="DA32" i="12" s="1"/>
  <c r="CV32" i="12"/>
  <c r="CX32" i="12" s="1"/>
  <c r="CS32" i="12"/>
  <c r="CU32" i="12" s="1"/>
  <c r="CP32" i="12"/>
  <c r="CR32" i="12" s="1"/>
  <c r="CL32" i="12"/>
  <c r="CN32" i="12" s="1"/>
  <c r="CI32" i="12"/>
  <c r="CK32" i="12" s="1"/>
  <c r="CE32" i="12"/>
  <c r="CG32" i="12" s="1"/>
  <c r="CA32" i="12"/>
  <c r="CC32" i="12" s="1"/>
  <c r="BX32" i="12"/>
  <c r="BZ32" i="12" s="1"/>
  <c r="BT32" i="12"/>
  <c r="BV32" i="12" s="1"/>
  <c r="BQ32" i="12"/>
  <c r="BS32" i="12" s="1"/>
  <c r="BN32" i="12"/>
  <c r="BP32" i="12" s="1"/>
  <c r="BK32" i="12"/>
  <c r="BM32" i="12" s="1"/>
  <c r="BH32" i="12"/>
  <c r="BJ32" i="12" s="1"/>
  <c r="BE32" i="12"/>
  <c r="BG32" i="12" s="1"/>
  <c r="BB32" i="12"/>
  <c r="BD32" i="12" s="1"/>
  <c r="AY32" i="12"/>
  <c r="BA32" i="12" s="1"/>
  <c r="AV32" i="12"/>
  <c r="AX32" i="12" s="1"/>
  <c r="AS32" i="12"/>
  <c r="AU32" i="12" s="1"/>
  <c r="AP32" i="12"/>
  <c r="AR32" i="12" s="1"/>
  <c r="AM32" i="12"/>
  <c r="AO32" i="12" s="1"/>
  <c r="AJ32" i="12"/>
  <c r="AL32" i="12" s="1"/>
  <c r="AG32" i="12"/>
  <c r="AI32" i="12" s="1"/>
  <c r="AD32" i="12"/>
  <c r="AF32" i="12" s="1"/>
  <c r="AA32" i="12"/>
  <c r="AC32" i="12" s="1"/>
  <c r="X32" i="12"/>
  <c r="Z32" i="12" s="1"/>
  <c r="U32" i="12"/>
  <c r="W32" i="12" s="1"/>
  <c r="R32" i="12"/>
  <c r="T32" i="12" s="1"/>
  <c r="O32" i="12"/>
  <c r="Q32" i="12" s="1"/>
  <c r="L32" i="12"/>
  <c r="N32" i="12" s="1"/>
  <c r="I32" i="12"/>
  <c r="K32" i="12" s="1"/>
  <c r="F32" i="12"/>
  <c r="H32" i="12" s="1"/>
  <c r="C32" i="12"/>
  <c r="E32" i="12" s="1"/>
  <c r="DG31" i="12"/>
  <c r="DI31" i="12" s="1"/>
  <c r="DC31" i="12"/>
  <c r="DE31" i="12" s="1"/>
  <c r="CY31" i="12"/>
  <c r="DA31" i="12" s="1"/>
  <c r="CV31" i="12"/>
  <c r="CX31" i="12" s="1"/>
  <c r="CS31" i="12"/>
  <c r="CU31" i="12" s="1"/>
  <c r="CP31" i="12"/>
  <c r="CR31" i="12" s="1"/>
  <c r="CL31" i="12"/>
  <c r="CN31" i="12" s="1"/>
  <c r="CI31" i="12"/>
  <c r="CK31" i="12" s="1"/>
  <c r="CE31" i="12"/>
  <c r="CG31" i="12" s="1"/>
  <c r="CA31" i="12"/>
  <c r="CC31" i="12" s="1"/>
  <c r="BX31" i="12"/>
  <c r="BZ31" i="12" s="1"/>
  <c r="BT31" i="12"/>
  <c r="BV31" i="12" s="1"/>
  <c r="BQ31" i="12"/>
  <c r="BS31" i="12" s="1"/>
  <c r="BN31" i="12"/>
  <c r="BP31" i="12" s="1"/>
  <c r="BK31" i="12"/>
  <c r="BM31" i="12" s="1"/>
  <c r="BH31" i="12"/>
  <c r="BJ31" i="12" s="1"/>
  <c r="BE31" i="12"/>
  <c r="BG31" i="12" s="1"/>
  <c r="BB31" i="12"/>
  <c r="BD31" i="12" s="1"/>
  <c r="AY31" i="12"/>
  <c r="BA31" i="12" s="1"/>
  <c r="AV31" i="12"/>
  <c r="AX31" i="12" s="1"/>
  <c r="AS31" i="12"/>
  <c r="AU31" i="12" s="1"/>
  <c r="AP31" i="12"/>
  <c r="AR31" i="12" s="1"/>
  <c r="AM31" i="12"/>
  <c r="AO31" i="12" s="1"/>
  <c r="AJ31" i="12"/>
  <c r="AL31" i="12" s="1"/>
  <c r="AG31" i="12"/>
  <c r="AI31" i="12" s="1"/>
  <c r="AD31" i="12"/>
  <c r="AF31" i="12" s="1"/>
  <c r="AA31" i="12"/>
  <c r="AC31" i="12" s="1"/>
  <c r="X31" i="12"/>
  <c r="Z31" i="12" s="1"/>
  <c r="U31" i="12"/>
  <c r="W31" i="12" s="1"/>
  <c r="R31" i="12"/>
  <c r="T31" i="12" s="1"/>
  <c r="O31" i="12"/>
  <c r="Q31" i="12" s="1"/>
  <c r="L31" i="12"/>
  <c r="N31" i="12" s="1"/>
  <c r="I31" i="12"/>
  <c r="K31" i="12" s="1"/>
  <c r="F31" i="12"/>
  <c r="H31" i="12" s="1"/>
  <c r="C31" i="12"/>
  <c r="E31" i="12" s="1"/>
  <c r="DG30" i="12"/>
  <c r="DI30" i="12" s="1"/>
  <c r="DC30" i="12"/>
  <c r="DE30" i="12" s="1"/>
  <c r="CY30" i="12"/>
  <c r="DA30" i="12" s="1"/>
  <c r="CV30" i="12"/>
  <c r="CX30" i="12" s="1"/>
  <c r="CS30" i="12"/>
  <c r="CU30" i="12" s="1"/>
  <c r="CP30" i="12"/>
  <c r="CR30" i="12" s="1"/>
  <c r="CL30" i="12"/>
  <c r="CN30" i="12" s="1"/>
  <c r="CI30" i="12"/>
  <c r="CK30" i="12" s="1"/>
  <c r="CE30" i="12"/>
  <c r="CG30" i="12" s="1"/>
  <c r="CA30" i="12"/>
  <c r="CC30" i="12" s="1"/>
  <c r="BX30" i="12"/>
  <c r="BZ30" i="12" s="1"/>
  <c r="BT30" i="12"/>
  <c r="BV30" i="12" s="1"/>
  <c r="BQ30" i="12"/>
  <c r="BS30" i="12" s="1"/>
  <c r="BN30" i="12"/>
  <c r="BP30" i="12" s="1"/>
  <c r="BK30" i="12"/>
  <c r="BM30" i="12" s="1"/>
  <c r="BH30" i="12"/>
  <c r="BJ30" i="12" s="1"/>
  <c r="BE30" i="12"/>
  <c r="BG30" i="12" s="1"/>
  <c r="BB30" i="12"/>
  <c r="BD30" i="12" s="1"/>
  <c r="AY30" i="12"/>
  <c r="BA30" i="12" s="1"/>
  <c r="AV30" i="12"/>
  <c r="AX30" i="12" s="1"/>
  <c r="AS30" i="12"/>
  <c r="AU30" i="12" s="1"/>
  <c r="AP30" i="12"/>
  <c r="AR30" i="12" s="1"/>
  <c r="AM30" i="12"/>
  <c r="AO30" i="12" s="1"/>
  <c r="AJ30" i="12"/>
  <c r="AL30" i="12" s="1"/>
  <c r="AG30" i="12"/>
  <c r="AI30" i="12" s="1"/>
  <c r="AD30" i="12"/>
  <c r="AF30" i="12" s="1"/>
  <c r="AA30" i="12"/>
  <c r="AC30" i="12" s="1"/>
  <c r="X30" i="12"/>
  <c r="Z30" i="12" s="1"/>
  <c r="U30" i="12"/>
  <c r="W30" i="12" s="1"/>
  <c r="R30" i="12"/>
  <c r="T30" i="12" s="1"/>
  <c r="O30" i="12"/>
  <c r="Q30" i="12" s="1"/>
  <c r="L30" i="12"/>
  <c r="N30" i="12" s="1"/>
  <c r="I30" i="12"/>
  <c r="K30" i="12" s="1"/>
  <c r="F30" i="12"/>
  <c r="H30" i="12" s="1"/>
  <c r="C30" i="12"/>
  <c r="E30" i="12" s="1"/>
  <c r="DG29" i="12"/>
  <c r="DI29" i="12" s="1"/>
  <c r="DC29" i="12"/>
  <c r="DE29" i="12" s="1"/>
  <c r="CY29" i="12"/>
  <c r="DA29" i="12" s="1"/>
  <c r="CV29" i="12"/>
  <c r="CX29" i="12" s="1"/>
  <c r="CS29" i="12"/>
  <c r="CU29" i="12" s="1"/>
  <c r="CP29" i="12"/>
  <c r="CR29" i="12" s="1"/>
  <c r="CL29" i="12"/>
  <c r="CN29" i="12" s="1"/>
  <c r="CI29" i="12"/>
  <c r="CK29" i="12" s="1"/>
  <c r="CE29" i="12"/>
  <c r="CG29" i="12" s="1"/>
  <c r="CA29" i="12"/>
  <c r="CC29" i="12" s="1"/>
  <c r="BX29" i="12"/>
  <c r="BZ29" i="12" s="1"/>
  <c r="BT29" i="12"/>
  <c r="BV29" i="12" s="1"/>
  <c r="BQ29" i="12"/>
  <c r="BS29" i="12" s="1"/>
  <c r="BN29" i="12"/>
  <c r="BP29" i="12" s="1"/>
  <c r="BK29" i="12"/>
  <c r="BM29" i="12" s="1"/>
  <c r="BH29" i="12"/>
  <c r="BJ29" i="12" s="1"/>
  <c r="BE29" i="12"/>
  <c r="BG29" i="12" s="1"/>
  <c r="BB29" i="12"/>
  <c r="BD29" i="12" s="1"/>
  <c r="AY29" i="12"/>
  <c r="BA29" i="12" s="1"/>
  <c r="AV29" i="12"/>
  <c r="AX29" i="12" s="1"/>
  <c r="AS29" i="12"/>
  <c r="AU29" i="12" s="1"/>
  <c r="AP29" i="12"/>
  <c r="AR29" i="12" s="1"/>
  <c r="AM29" i="12"/>
  <c r="AO29" i="12" s="1"/>
  <c r="AJ29" i="12"/>
  <c r="AL29" i="12" s="1"/>
  <c r="AG29" i="12"/>
  <c r="AI29" i="12" s="1"/>
  <c r="AD29" i="12"/>
  <c r="AF29" i="12" s="1"/>
  <c r="AA29" i="12"/>
  <c r="AC29" i="12" s="1"/>
  <c r="X29" i="12"/>
  <c r="Z29" i="12" s="1"/>
  <c r="U29" i="12"/>
  <c r="W29" i="12" s="1"/>
  <c r="R29" i="12"/>
  <c r="T29" i="12" s="1"/>
  <c r="O29" i="12"/>
  <c r="Q29" i="12" s="1"/>
  <c r="L29" i="12"/>
  <c r="N29" i="12" s="1"/>
  <c r="I29" i="12"/>
  <c r="K29" i="12" s="1"/>
  <c r="F29" i="12"/>
  <c r="H29" i="12" s="1"/>
  <c r="C29" i="12"/>
  <c r="E29" i="12" s="1"/>
  <c r="DG28" i="12"/>
  <c r="DI28" i="12" s="1"/>
  <c r="DC28" i="12"/>
  <c r="DE28" i="12" s="1"/>
  <c r="CY28" i="12"/>
  <c r="DA28" i="12" s="1"/>
  <c r="CV28" i="12"/>
  <c r="CX28" i="12" s="1"/>
  <c r="CS28" i="12"/>
  <c r="CU28" i="12" s="1"/>
  <c r="CP28" i="12"/>
  <c r="CR28" i="12" s="1"/>
  <c r="CL28" i="12"/>
  <c r="CN28" i="12" s="1"/>
  <c r="CI28" i="12"/>
  <c r="CK28" i="12" s="1"/>
  <c r="CE28" i="12"/>
  <c r="CG28" i="12" s="1"/>
  <c r="CA28" i="12"/>
  <c r="CC28" i="12" s="1"/>
  <c r="BX28" i="12"/>
  <c r="BZ28" i="12" s="1"/>
  <c r="BT28" i="12"/>
  <c r="BV28" i="12" s="1"/>
  <c r="BQ28" i="12"/>
  <c r="BS28" i="12" s="1"/>
  <c r="BN28" i="12"/>
  <c r="BP28" i="12" s="1"/>
  <c r="BK28" i="12"/>
  <c r="BM28" i="12" s="1"/>
  <c r="BH28" i="12"/>
  <c r="BJ28" i="12" s="1"/>
  <c r="BE28" i="12"/>
  <c r="BG28" i="12" s="1"/>
  <c r="BB28" i="12"/>
  <c r="BD28" i="12" s="1"/>
  <c r="AY28" i="12"/>
  <c r="BA28" i="12" s="1"/>
  <c r="AV28" i="12"/>
  <c r="AX28" i="12" s="1"/>
  <c r="AS28" i="12"/>
  <c r="AU28" i="12" s="1"/>
  <c r="AP28" i="12"/>
  <c r="AR28" i="12" s="1"/>
  <c r="AM28" i="12"/>
  <c r="AO28" i="12" s="1"/>
  <c r="AJ28" i="12"/>
  <c r="AL28" i="12" s="1"/>
  <c r="AG28" i="12"/>
  <c r="AI28" i="12" s="1"/>
  <c r="AD28" i="12"/>
  <c r="AF28" i="12" s="1"/>
  <c r="AA28" i="12"/>
  <c r="AC28" i="12" s="1"/>
  <c r="X28" i="12"/>
  <c r="Z28" i="12" s="1"/>
  <c r="U28" i="12"/>
  <c r="W28" i="12" s="1"/>
  <c r="R28" i="12"/>
  <c r="T28" i="12" s="1"/>
  <c r="O28" i="12"/>
  <c r="Q28" i="12" s="1"/>
  <c r="L28" i="12"/>
  <c r="N28" i="12" s="1"/>
  <c r="I28" i="12"/>
  <c r="K28" i="12" s="1"/>
  <c r="F28" i="12"/>
  <c r="H28" i="12" s="1"/>
  <c r="C28" i="12"/>
  <c r="E28" i="12" s="1"/>
  <c r="DG27" i="12"/>
  <c r="DI27" i="12" s="1"/>
  <c r="DC27" i="12"/>
  <c r="DE27" i="12" s="1"/>
  <c r="CY27" i="12"/>
  <c r="DA27" i="12" s="1"/>
  <c r="CV27" i="12"/>
  <c r="CX27" i="12" s="1"/>
  <c r="CS27" i="12"/>
  <c r="CU27" i="12" s="1"/>
  <c r="CP27" i="12"/>
  <c r="CR27" i="12" s="1"/>
  <c r="CL27" i="12"/>
  <c r="CN27" i="12" s="1"/>
  <c r="CI27" i="12"/>
  <c r="CK27" i="12" s="1"/>
  <c r="CE27" i="12"/>
  <c r="CG27" i="12" s="1"/>
  <c r="CA27" i="12"/>
  <c r="CC27" i="12" s="1"/>
  <c r="BX27" i="12"/>
  <c r="BZ27" i="12" s="1"/>
  <c r="BT27" i="12"/>
  <c r="BV27" i="12" s="1"/>
  <c r="BQ27" i="12"/>
  <c r="BS27" i="12" s="1"/>
  <c r="BN27" i="12"/>
  <c r="BP27" i="12" s="1"/>
  <c r="BK27" i="12"/>
  <c r="BM27" i="12" s="1"/>
  <c r="BH27" i="12"/>
  <c r="BJ27" i="12" s="1"/>
  <c r="BE27" i="12"/>
  <c r="BG27" i="12" s="1"/>
  <c r="BB27" i="12"/>
  <c r="BD27" i="12" s="1"/>
  <c r="AY27" i="12"/>
  <c r="BA27" i="12" s="1"/>
  <c r="AV27" i="12"/>
  <c r="AX27" i="12" s="1"/>
  <c r="AS27" i="12"/>
  <c r="AU27" i="12" s="1"/>
  <c r="AP27" i="12"/>
  <c r="AR27" i="12" s="1"/>
  <c r="AM27" i="12"/>
  <c r="AO27" i="12" s="1"/>
  <c r="AJ27" i="12"/>
  <c r="AL27" i="12" s="1"/>
  <c r="AG27" i="12"/>
  <c r="AI27" i="12" s="1"/>
  <c r="AD27" i="12"/>
  <c r="AF27" i="12" s="1"/>
  <c r="AA27" i="12"/>
  <c r="AC27" i="12" s="1"/>
  <c r="X27" i="12"/>
  <c r="Z27" i="12" s="1"/>
  <c r="U27" i="12"/>
  <c r="W27" i="12" s="1"/>
  <c r="R27" i="12"/>
  <c r="T27" i="12" s="1"/>
  <c r="O27" i="12"/>
  <c r="Q27" i="12" s="1"/>
  <c r="L27" i="12"/>
  <c r="N27" i="12" s="1"/>
  <c r="I27" i="12"/>
  <c r="K27" i="12" s="1"/>
  <c r="F27" i="12"/>
  <c r="H27" i="12" s="1"/>
  <c r="C27" i="12"/>
  <c r="E27" i="12" s="1"/>
  <c r="DG26" i="12"/>
  <c r="DI26" i="12" s="1"/>
  <c r="DC26" i="12"/>
  <c r="DE26" i="12" s="1"/>
  <c r="CY26" i="12"/>
  <c r="DA26" i="12" s="1"/>
  <c r="CV26" i="12"/>
  <c r="CX26" i="12" s="1"/>
  <c r="CS26" i="12"/>
  <c r="CU26" i="12" s="1"/>
  <c r="CP26" i="12"/>
  <c r="CR26" i="12" s="1"/>
  <c r="CL26" i="12"/>
  <c r="CN26" i="12" s="1"/>
  <c r="CI26" i="12"/>
  <c r="CK26" i="12" s="1"/>
  <c r="CE26" i="12"/>
  <c r="CG26" i="12" s="1"/>
  <c r="CA26" i="12"/>
  <c r="CC26" i="12" s="1"/>
  <c r="BX26" i="12"/>
  <c r="BZ26" i="12" s="1"/>
  <c r="BT26" i="12"/>
  <c r="BV26" i="12" s="1"/>
  <c r="BQ26" i="12"/>
  <c r="BS26" i="12" s="1"/>
  <c r="BN26" i="12"/>
  <c r="BP26" i="12" s="1"/>
  <c r="BK26" i="12"/>
  <c r="BM26" i="12" s="1"/>
  <c r="BH26" i="12"/>
  <c r="BJ26" i="12" s="1"/>
  <c r="BE26" i="12"/>
  <c r="BG26" i="12" s="1"/>
  <c r="BB26" i="12"/>
  <c r="BD26" i="12" s="1"/>
  <c r="AY26" i="12"/>
  <c r="BA26" i="12" s="1"/>
  <c r="AV26" i="12"/>
  <c r="AX26" i="12" s="1"/>
  <c r="AS26" i="12"/>
  <c r="AU26" i="12" s="1"/>
  <c r="AP26" i="12"/>
  <c r="AR26" i="12" s="1"/>
  <c r="AM26" i="12"/>
  <c r="AO26" i="12" s="1"/>
  <c r="AJ26" i="12"/>
  <c r="AL26" i="12" s="1"/>
  <c r="AG26" i="12"/>
  <c r="AI26" i="12" s="1"/>
  <c r="AD26" i="12"/>
  <c r="AF26" i="12" s="1"/>
  <c r="AA26" i="12"/>
  <c r="AC26" i="12" s="1"/>
  <c r="X26" i="12"/>
  <c r="Z26" i="12" s="1"/>
  <c r="U26" i="12"/>
  <c r="W26" i="12" s="1"/>
  <c r="R26" i="12"/>
  <c r="T26" i="12" s="1"/>
  <c r="O26" i="12"/>
  <c r="Q26" i="12" s="1"/>
  <c r="L26" i="12"/>
  <c r="N26" i="12" s="1"/>
  <c r="I26" i="12"/>
  <c r="K26" i="12" s="1"/>
  <c r="F26" i="12"/>
  <c r="H26" i="12" s="1"/>
  <c r="C26" i="12"/>
  <c r="E26" i="12" s="1"/>
  <c r="DG25" i="12"/>
  <c r="DI25" i="12" s="1"/>
  <c r="DC25" i="12"/>
  <c r="DE25" i="12" s="1"/>
  <c r="CY25" i="12"/>
  <c r="DA25" i="12" s="1"/>
  <c r="CV25" i="12"/>
  <c r="CX25" i="12" s="1"/>
  <c r="CS25" i="12"/>
  <c r="CU25" i="12" s="1"/>
  <c r="CP25" i="12"/>
  <c r="CR25" i="12" s="1"/>
  <c r="CL25" i="12"/>
  <c r="CN25" i="12" s="1"/>
  <c r="CI25" i="12"/>
  <c r="CK25" i="12" s="1"/>
  <c r="CE25" i="12"/>
  <c r="CG25" i="12" s="1"/>
  <c r="CA25" i="12"/>
  <c r="CC25" i="12" s="1"/>
  <c r="BX25" i="12"/>
  <c r="BZ25" i="12" s="1"/>
  <c r="BT25" i="12"/>
  <c r="BV25" i="12" s="1"/>
  <c r="BQ25" i="12"/>
  <c r="BS25" i="12" s="1"/>
  <c r="BN25" i="12"/>
  <c r="BP25" i="12" s="1"/>
  <c r="BK25" i="12"/>
  <c r="BM25" i="12" s="1"/>
  <c r="BH25" i="12"/>
  <c r="BJ25" i="12" s="1"/>
  <c r="BE25" i="12"/>
  <c r="BG25" i="12" s="1"/>
  <c r="BB25" i="12"/>
  <c r="BD25" i="12" s="1"/>
  <c r="AY25" i="12"/>
  <c r="BA25" i="12" s="1"/>
  <c r="AV25" i="12"/>
  <c r="AX25" i="12" s="1"/>
  <c r="AS25" i="12"/>
  <c r="AU25" i="12" s="1"/>
  <c r="AP25" i="12"/>
  <c r="AR25" i="12" s="1"/>
  <c r="AM25" i="12"/>
  <c r="AO25" i="12" s="1"/>
  <c r="AJ25" i="12"/>
  <c r="AL25" i="12" s="1"/>
  <c r="AG25" i="12"/>
  <c r="AI25" i="12" s="1"/>
  <c r="AD25" i="12"/>
  <c r="AF25" i="12" s="1"/>
  <c r="AA25" i="12"/>
  <c r="AC25" i="12" s="1"/>
  <c r="X25" i="12"/>
  <c r="Z25" i="12" s="1"/>
  <c r="U25" i="12"/>
  <c r="W25" i="12" s="1"/>
  <c r="R25" i="12"/>
  <c r="T25" i="12" s="1"/>
  <c r="O25" i="12"/>
  <c r="Q25" i="12" s="1"/>
  <c r="L25" i="12"/>
  <c r="N25" i="12" s="1"/>
  <c r="I25" i="12"/>
  <c r="K25" i="12" s="1"/>
  <c r="F25" i="12"/>
  <c r="H25" i="12" s="1"/>
  <c r="C25" i="12"/>
  <c r="E25" i="12" s="1"/>
  <c r="DG24" i="12"/>
  <c r="DI24" i="12" s="1"/>
  <c r="DC24" i="12"/>
  <c r="DE24" i="12" s="1"/>
  <c r="CY24" i="12"/>
  <c r="DA24" i="12" s="1"/>
  <c r="CV24" i="12"/>
  <c r="CX24" i="12" s="1"/>
  <c r="CS24" i="12"/>
  <c r="CU24" i="12" s="1"/>
  <c r="CP24" i="12"/>
  <c r="CR24" i="12" s="1"/>
  <c r="CL24" i="12"/>
  <c r="CN24" i="12" s="1"/>
  <c r="CI24" i="12"/>
  <c r="CK24" i="12" s="1"/>
  <c r="CE24" i="12"/>
  <c r="CG24" i="12" s="1"/>
  <c r="CA24" i="12"/>
  <c r="CC24" i="12" s="1"/>
  <c r="BX24" i="12"/>
  <c r="BZ24" i="12" s="1"/>
  <c r="BT24" i="12"/>
  <c r="BV24" i="12" s="1"/>
  <c r="BQ24" i="12"/>
  <c r="BS24" i="12" s="1"/>
  <c r="BN24" i="12"/>
  <c r="BP24" i="12" s="1"/>
  <c r="BK24" i="12"/>
  <c r="BM24" i="12" s="1"/>
  <c r="BH24" i="12"/>
  <c r="BJ24" i="12" s="1"/>
  <c r="BE24" i="12"/>
  <c r="BG24" i="12" s="1"/>
  <c r="BB24" i="12"/>
  <c r="BD24" i="12" s="1"/>
  <c r="AY24" i="12"/>
  <c r="BA24" i="12" s="1"/>
  <c r="AV24" i="12"/>
  <c r="AX24" i="12" s="1"/>
  <c r="AS24" i="12"/>
  <c r="AU24" i="12" s="1"/>
  <c r="AP24" i="12"/>
  <c r="AR24" i="12" s="1"/>
  <c r="AM24" i="12"/>
  <c r="AO24" i="12" s="1"/>
  <c r="AJ24" i="12"/>
  <c r="AL24" i="12" s="1"/>
  <c r="AG24" i="12"/>
  <c r="AI24" i="12" s="1"/>
  <c r="AD24" i="12"/>
  <c r="AF24" i="12" s="1"/>
  <c r="AA24" i="12"/>
  <c r="AC24" i="12" s="1"/>
  <c r="X24" i="12"/>
  <c r="Z24" i="12" s="1"/>
  <c r="U24" i="12"/>
  <c r="W24" i="12" s="1"/>
  <c r="R24" i="12"/>
  <c r="T24" i="12" s="1"/>
  <c r="O24" i="12"/>
  <c r="Q24" i="12" s="1"/>
  <c r="L24" i="12"/>
  <c r="N24" i="12" s="1"/>
  <c r="I24" i="12"/>
  <c r="K24" i="12" s="1"/>
  <c r="F24" i="12"/>
  <c r="H24" i="12" s="1"/>
  <c r="C24" i="12"/>
  <c r="E24" i="12" s="1"/>
  <c r="DG23" i="12"/>
  <c r="DI23" i="12" s="1"/>
  <c r="DC23" i="12"/>
  <c r="DE23" i="12" s="1"/>
  <c r="CY23" i="12"/>
  <c r="DA23" i="12" s="1"/>
  <c r="CV23" i="12"/>
  <c r="CX23" i="12" s="1"/>
  <c r="CS23" i="12"/>
  <c r="CU23" i="12" s="1"/>
  <c r="CP23" i="12"/>
  <c r="CR23" i="12" s="1"/>
  <c r="CL23" i="12"/>
  <c r="CN23" i="12" s="1"/>
  <c r="CI23" i="12"/>
  <c r="CK23" i="12" s="1"/>
  <c r="CE23" i="12"/>
  <c r="CG23" i="12" s="1"/>
  <c r="CA23" i="12"/>
  <c r="CC23" i="12" s="1"/>
  <c r="BX23" i="12"/>
  <c r="BZ23" i="12" s="1"/>
  <c r="BT23" i="12"/>
  <c r="BV23" i="12" s="1"/>
  <c r="BQ23" i="12"/>
  <c r="BS23" i="12" s="1"/>
  <c r="BN23" i="12"/>
  <c r="BP23" i="12" s="1"/>
  <c r="BK23" i="12"/>
  <c r="BM23" i="12" s="1"/>
  <c r="BH23" i="12"/>
  <c r="BJ23" i="12" s="1"/>
  <c r="BE23" i="12"/>
  <c r="BG23" i="12" s="1"/>
  <c r="BB23" i="12"/>
  <c r="BD23" i="12" s="1"/>
  <c r="AY23" i="12"/>
  <c r="BA23" i="12" s="1"/>
  <c r="AV23" i="12"/>
  <c r="AX23" i="12" s="1"/>
  <c r="AS23" i="12"/>
  <c r="AU23" i="12" s="1"/>
  <c r="AP23" i="12"/>
  <c r="AR23" i="12" s="1"/>
  <c r="AM23" i="12"/>
  <c r="AO23" i="12" s="1"/>
  <c r="AJ23" i="12"/>
  <c r="AL23" i="12" s="1"/>
  <c r="AG23" i="12"/>
  <c r="AI23" i="12" s="1"/>
  <c r="AD23" i="12"/>
  <c r="AF23" i="12" s="1"/>
  <c r="AA23" i="12"/>
  <c r="AC23" i="12" s="1"/>
  <c r="X23" i="12"/>
  <c r="Z23" i="12" s="1"/>
  <c r="U23" i="12"/>
  <c r="W23" i="12" s="1"/>
  <c r="R23" i="12"/>
  <c r="T23" i="12" s="1"/>
  <c r="O23" i="12"/>
  <c r="Q23" i="12" s="1"/>
  <c r="L23" i="12"/>
  <c r="N23" i="12" s="1"/>
  <c r="I23" i="12"/>
  <c r="K23" i="12" s="1"/>
  <c r="F23" i="12"/>
  <c r="H23" i="12" s="1"/>
  <c r="C23" i="12"/>
  <c r="E23" i="12" s="1"/>
  <c r="DG22" i="12"/>
  <c r="DI22" i="12" s="1"/>
  <c r="DC22" i="12"/>
  <c r="DE22" i="12" s="1"/>
  <c r="CY22" i="12"/>
  <c r="DA22" i="12" s="1"/>
  <c r="CV22" i="12"/>
  <c r="CX22" i="12" s="1"/>
  <c r="CS22" i="12"/>
  <c r="CU22" i="12" s="1"/>
  <c r="CP22" i="12"/>
  <c r="CR22" i="12" s="1"/>
  <c r="CL22" i="12"/>
  <c r="CN22" i="12" s="1"/>
  <c r="CI22" i="12"/>
  <c r="CK22" i="12" s="1"/>
  <c r="CE22" i="12"/>
  <c r="CG22" i="12" s="1"/>
  <c r="CA22" i="12"/>
  <c r="CC22" i="12" s="1"/>
  <c r="BX22" i="12"/>
  <c r="BZ22" i="12" s="1"/>
  <c r="BT22" i="12"/>
  <c r="BV22" i="12" s="1"/>
  <c r="BQ22" i="12"/>
  <c r="BS22" i="12" s="1"/>
  <c r="BN22" i="12"/>
  <c r="BP22" i="12" s="1"/>
  <c r="BK22" i="12"/>
  <c r="BM22" i="12" s="1"/>
  <c r="BH22" i="12"/>
  <c r="BJ22" i="12" s="1"/>
  <c r="BE22" i="12"/>
  <c r="BG22" i="12" s="1"/>
  <c r="BB22" i="12"/>
  <c r="BD22" i="12" s="1"/>
  <c r="AY22" i="12"/>
  <c r="BA22" i="12" s="1"/>
  <c r="AV22" i="12"/>
  <c r="AX22" i="12" s="1"/>
  <c r="AS22" i="12"/>
  <c r="AU22" i="12" s="1"/>
  <c r="AP22" i="12"/>
  <c r="AR22" i="12" s="1"/>
  <c r="AM22" i="12"/>
  <c r="AO22" i="12" s="1"/>
  <c r="AJ22" i="12"/>
  <c r="AL22" i="12" s="1"/>
  <c r="AG22" i="12"/>
  <c r="AI22" i="12" s="1"/>
  <c r="AD22" i="12"/>
  <c r="AF22" i="12" s="1"/>
  <c r="AA22" i="12"/>
  <c r="AC22" i="12" s="1"/>
  <c r="X22" i="12"/>
  <c r="Z22" i="12" s="1"/>
  <c r="U22" i="12"/>
  <c r="W22" i="12" s="1"/>
  <c r="R22" i="12"/>
  <c r="T22" i="12" s="1"/>
  <c r="O22" i="12"/>
  <c r="Q22" i="12" s="1"/>
  <c r="L22" i="12"/>
  <c r="N22" i="12" s="1"/>
  <c r="I22" i="12"/>
  <c r="K22" i="12" s="1"/>
  <c r="F22" i="12"/>
  <c r="H22" i="12" s="1"/>
  <c r="C22" i="12"/>
  <c r="E22" i="12" s="1"/>
  <c r="DG21" i="12"/>
  <c r="DI21" i="12" s="1"/>
  <c r="DC21" i="12"/>
  <c r="DE21" i="12" s="1"/>
  <c r="CY21" i="12"/>
  <c r="DA21" i="12" s="1"/>
  <c r="CV21" i="12"/>
  <c r="CX21" i="12" s="1"/>
  <c r="CS21" i="12"/>
  <c r="CU21" i="12" s="1"/>
  <c r="CP21" i="12"/>
  <c r="CR21" i="12" s="1"/>
  <c r="CL21" i="12"/>
  <c r="CN21" i="12" s="1"/>
  <c r="CI21" i="12"/>
  <c r="CK21" i="12" s="1"/>
  <c r="CE21" i="12"/>
  <c r="CG21" i="12" s="1"/>
  <c r="CA21" i="12"/>
  <c r="CC21" i="12" s="1"/>
  <c r="BX21" i="12"/>
  <c r="BZ21" i="12" s="1"/>
  <c r="BT21" i="12"/>
  <c r="BV21" i="12" s="1"/>
  <c r="BQ21" i="12"/>
  <c r="BS21" i="12" s="1"/>
  <c r="BN21" i="12"/>
  <c r="BP21" i="12" s="1"/>
  <c r="BK21" i="12"/>
  <c r="BM21" i="12" s="1"/>
  <c r="BH21" i="12"/>
  <c r="BJ21" i="12" s="1"/>
  <c r="BE21" i="12"/>
  <c r="BG21" i="12" s="1"/>
  <c r="BB21" i="12"/>
  <c r="BD21" i="12" s="1"/>
  <c r="AY21" i="12"/>
  <c r="BA21" i="12" s="1"/>
  <c r="AV21" i="12"/>
  <c r="AX21" i="12" s="1"/>
  <c r="AS21" i="12"/>
  <c r="AU21" i="12" s="1"/>
  <c r="AP21" i="12"/>
  <c r="AR21" i="12" s="1"/>
  <c r="AM21" i="12"/>
  <c r="AO21" i="12" s="1"/>
  <c r="AJ21" i="12"/>
  <c r="AL21" i="12" s="1"/>
  <c r="AG21" i="12"/>
  <c r="AI21" i="12" s="1"/>
  <c r="AD21" i="12"/>
  <c r="AF21" i="12" s="1"/>
  <c r="AA21" i="12"/>
  <c r="AC21" i="12" s="1"/>
  <c r="X21" i="12"/>
  <c r="Z21" i="12" s="1"/>
  <c r="U21" i="12"/>
  <c r="W21" i="12" s="1"/>
  <c r="R21" i="12"/>
  <c r="T21" i="12" s="1"/>
  <c r="O21" i="12"/>
  <c r="Q21" i="12" s="1"/>
  <c r="L21" i="12"/>
  <c r="N21" i="12" s="1"/>
  <c r="I21" i="12"/>
  <c r="K21" i="12" s="1"/>
  <c r="F21" i="12"/>
  <c r="H21" i="12" s="1"/>
  <c r="C21" i="12"/>
  <c r="E21" i="12" s="1"/>
  <c r="DG20" i="12"/>
  <c r="DI20" i="12" s="1"/>
  <c r="DC20" i="12"/>
  <c r="DE20" i="12" s="1"/>
  <c r="CY20" i="12"/>
  <c r="DA20" i="12" s="1"/>
  <c r="CV20" i="12"/>
  <c r="CX20" i="12" s="1"/>
  <c r="CS20" i="12"/>
  <c r="CU20" i="12" s="1"/>
  <c r="CP20" i="12"/>
  <c r="CR20" i="12" s="1"/>
  <c r="CL20" i="12"/>
  <c r="CN20" i="12" s="1"/>
  <c r="CI20" i="12"/>
  <c r="CK20" i="12" s="1"/>
  <c r="CE20" i="12"/>
  <c r="CG20" i="12" s="1"/>
  <c r="CA20" i="12"/>
  <c r="CC20" i="12" s="1"/>
  <c r="BX20" i="12"/>
  <c r="BZ20" i="12" s="1"/>
  <c r="BT20" i="12"/>
  <c r="BV20" i="12" s="1"/>
  <c r="BQ20" i="12"/>
  <c r="BS20" i="12" s="1"/>
  <c r="BN20" i="12"/>
  <c r="BP20" i="12" s="1"/>
  <c r="BK20" i="12"/>
  <c r="BM20" i="12" s="1"/>
  <c r="BH20" i="12"/>
  <c r="BJ20" i="12" s="1"/>
  <c r="BE20" i="12"/>
  <c r="BG20" i="12" s="1"/>
  <c r="BB20" i="12"/>
  <c r="BD20" i="12" s="1"/>
  <c r="AY20" i="12"/>
  <c r="BA20" i="12" s="1"/>
  <c r="AV20" i="12"/>
  <c r="AX20" i="12" s="1"/>
  <c r="AS20" i="12"/>
  <c r="AU20" i="12" s="1"/>
  <c r="AP20" i="12"/>
  <c r="AR20" i="12" s="1"/>
  <c r="AM20" i="12"/>
  <c r="AO20" i="12" s="1"/>
  <c r="AJ20" i="12"/>
  <c r="AL20" i="12" s="1"/>
  <c r="AG20" i="12"/>
  <c r="AI20" i="12" s="1"/>
  <c r="AD20" i="12"/>
  <c r="AF20" i="12" s="1"/>
  <c r="AA20" i="12"/>
  <c r="AC20" i="12" s="1"/>
  <c r="X20" i="12"/>
  <c r="Z20" i="12" s="1"/>
  <c r="U20" i="12"/>
  <c r="W20" i="12" s="1"/>
  <c r="R20" i="12"/>
  <c r="T20" i="12" s="1"/>
  <c r="O20" i="12"/>
  <c r="Q20" i="12" s="1"/>
  <c r="L20" i="12"/>
  <c r="N20" i="12" s="1"/>
  <c r="I20" i="12"/>
  <c r="K20" i="12" s="1"/>
  <c r="F20" i="12"/>
  <c r="H20" i="12" s="1"/>
  <c r="C20" i="12"/>
  <c r="E20" i="12" s="1"/>
  <c r="DG19" i="12"/>
  <c r="DI19" i="12" s="1"/>
  <c r="DC19" i="12"/>
  <c r="DE19" i="12" s="1"/>
  <c r="CY19" i="12"/>
  <c r="DA19" i="12" s="1"/>
  <c r="CV19" i="12"/>
  <c r="CX19" i="12" s="1"/>
  <c r="CS19" i="12"/>
  <c r="CU19" i="12" s="1"/>
  <c r="CP19" i="12"/>
  <c r="CR19" i="12" s="1"/>
  <c r="CL19" i="12"/>
  <c r="CN19" i="12" s="1"/>
  <c r="CI19" i="12"/>
  <c r="CK19" i="12" s="1"/>
  <c r="CE19" i="12"/>
  <c r="CG19" i="12" s="1"/>
  <c r="CA19" i="12"/>
  <c r="CC19" i="12" s="1"/>
  <c r="BX19" i="12"/>
  <c r="BZ19" i="12" s="1"/>
  <c r="BT19" i="12"/>
  <c r="BV19" i="12" s="1"/>
  <c r="BQ19" i="12"/>
  <c r="BS19" i="12" s="1"/>
  <c r="BN19" i="12"/>
  <c r="BP19" i="12" s="1"/>
  <c r="BK19" i="12"/>
  <c r="BM19" i="12" s="1"/>
  <c r="BH19" i="12"/>
  <c r="BJ19" i="12" s="1"/>
  <c r="BE19" i="12"/>
  <c r="BG19" i="12" s="1"/>
  <c r="BB19" i="12"/>
  <c r="BD19" i="12" s="1"/>
  <c r="AY19" i="12"/>
  <c r="BA19" i="12" s="1"/>
  <c r="AV19" i="12"/>
  <c r="AX19" i="12" s="1"/>
  <c r="AS19" i="12"/>
  <c r="AU19" i="12" s="1"/>
  <c r="AP19" i="12"/>
  <c r="AR19" i="12" s="1"/>
  <c r="AM19" i="12"/>
  <c r="AO19" i="12" s="1"/>
  <c r="AJ19" i="12"/>
  <c r="AL19" i="12" s="1"/>
  <c r="AG19" i="12"/>
  <c r="AI19" i="12" s="1"/>
  <c r="AD19" i="12"/>
  <c r="AF19" i="12" s="1"/>
  <c r="AA19" i="12"/>
  <c r="AC19" i="12" s="1"/>
  <c r="X19" i="12"/>
  <c r="Z19" i="12" s="1"/>
  <c r="U19" i="12"/>
  <c r="W19" i="12" s="1"/>
  <c r="R19" i="12"/>
  <c r="T19" i="12" s="1"/>
  <c r="O19" i="12"/>
  <c r="Q19" i="12" s="1"/>
  <c r="L19" i="12"/>
  <c r="N19" i="12" s="1"/>
  <c r="I19" i="12"/>
  <c r="K19" i="12" s="1"/>
  <c r="F19" i="12"/>
  <c r="H19" i="12" s="1"/>
  <c r="C19" i="12"/>
  <c r="E19" i="12" s="1"/>
  <c r="DG18" i="12"/>
  <c r="DI18" i="12" s="1"/>
  <c r="DC18" i="12"/>
  <c r="DE18" i="12" s="1"/>
  <c r="CY18" i="12"/>
  <c r="DA18" i="12" s="1"/>
  <c r="CV18" i="12"/>
  <c r="CX18" i="12" s="1"/>
  <c r="CS18" i="12"/>
  <c r="CU18" i="12" s="1"/>
  <c r="CP18" i="12"/>
  <c r="CR18" i="12" s="1"/>
  <c r="CL18" i="12"/>
  <c r="CN18" i="12" s="1"/>
  <c r="CI18" i="12"/>
  <c r="CK18" i="12" s="1"/>
  <c r="CE18" i="12"/>
  <c r="CG18" i="12" s="1"/>
  <c r="CA18" i="12"/>
  <c r="CC18" i="12" s="1"/>
  <c r="BX18" i="12"/>
  <c r="BZ18" i="12" s="1"/>
  <c r="BT18" i="12"/>
  <c r="BV18" i="12" s="1"/>
  <c r="BQ18" i="12"/>
  <c r="BS18" i="12" s="1"/>
  <c r="BN18" i="12"/>
  <c r="BP18" i="12" s="1"/>
  <c r="BK18" i="12"/>
  <c r="BM18" i="12" s="1"/>
  <c r="BH18" i="12"/>
  <c r="BJ18" i="12" s="1"/>
  <c r="BE18" i="12"/>
  <c r="BG18" i="12" s="1"/>
  <c r="BB18" i="12"/>
  <c r="BD18" i="12" s="1"/>
  <c r="AY18" i="12"/>
  <c r="BA18" i="12" s="1"/>
  <c r="AV18" i="12"/>
  <c r="AX18" i="12" s="1"/>
  <c r="AS18" i="12"/>
  <c r="AU18" i="12" s="1"/>
  <c r="AP18" i="12"/>
  <c r="AR18" i="12" s="1"/>
  <c r="AM18" i="12"/>
  <c r="AO18" i="12" s="1"/>
  <c r="AJ18" i="12"/>
  <c r="AL18" i="12" s="1"/>
  <c r="AG18" i="12"/>
  <c r="AI18" i="12" s="1"/>
  <c r="AD18" i="12"/>
  <c r="AF18" i="12" s="1"/>
  <c r="AA18" i="12"/>
  <c r="AC18" i="12" s="1"/>
  <c r="X18" i="12"/>
  <c r="Z18" i="12" s="1"/>
  <c r="U18" i="12"/>
  <c r="W18" i="12" s="1"/>
  <c r="R18" i="12"/>
  <c r="T18" i="12" s="1"/>
  <c r="O18" i="12"/>
  <c r="Q18" i="12" s="1"/>
  <c r="L18" i="12"/>
  <c r="N18" i="12" s="1"/>
  <c r="I18" i="12"/>
  <c r="K18" i="12" s="1"/>
  <c r="F18" i="12"/>
  <c r="H18" i="12" s="1"/>
  <c r="C18" i="12"/>
  <c r="E18" i="12" s="1"/>
  <c r="DG17" i="12"/>
  <c r="DI17" i="12" s="1"/>
  <c r="DC17" i="12"/>
  <c r="DE17" i="12" s="1"/>
  <c r="CY17" i="12"/>
  <c r="DA17" i="12" s="1"/>
  <c r="CV17" i="12"/>
  <c r="CX17" i="12" s="1"/>
  <c r="CS17" i="12"/>
  <c r="CU17" i="12" s="1"/>
  <c r="CP17" i="12"/>
  <c r="CR17" i="12" s="1"/>
  <c r="CL17" i="12"/>
  <c r="CN17" i="12" s="1"/>
  <c r="CI17" i="12"/>
  <c r="CK17" i="12" s="1"/>
  <c r="CE17" i="12"/>
  <c r="CG17" i="12" s="1"/>
  <c r="CA17" i="12"/>
  <c r="CC17" i="12" s="1"/>
  <c r="BX17" i="12"/>
  <c r="BZ17" i="12" s="1"/>
  <c r="BT17" i="12"/>
  <c r="BV17" i="12" s="1"/>
  <c r="BQ17" i="12"/>
  <c r="BS17" i="12" s="1"/>
  <c r="BN17" i="12"/>
  <c r="BP17" i="12" s="1"/>
  <c r="BK17" i="12"/>
  <c r="BM17" i="12" s="1"/>
  <c r="BH17" i="12"/>
  <c r="BJ17" i="12" s="1"/>
  <c r="BE17" i="12"/>
  <c r="BG17" i="12" s="1"/>
  <c r="BB17" i="12"/>
  <c r="BD17" i="12" s="1"/>
  <c r="AY17" i="12"/>
  <c r="BA17" i="12" s="1"/>
  <c r="AV17" i="12"/>
  <c r="AX17" i="12" s="1"/>
  <c r="AS17" i="12"/>
  <c r="AU17" i="12" s="1"/>
  <c r="AP17" i="12"/>
  <c r="AR17" i="12" s="1"/>
  <c r="AM17" i="12"/>
  <c r="AO17" i="12" s="1"/>
  <c r="AJ17" i="12"/>
  <c r="AL17" i="12" s="1"/>
  <c r="AG17" i="12"/>
  <c r="AI17" i="12" s="1"/>
  <c r="AD17" i="12"/>
  <c r="AF17" i="12" s="1"/>
  <c r="AA17" i="12"/>
  <c r="AC17" i="12" s="1"/>
  <c r="X17" i="12"/>
  <c r="Z17" i="12" s="1"/>
  <c r="U17" i="12"/>
  <c r="W17" i="12" s="1"/>
  <c r="R17" i="12"/>
  <c r="T17" i="12" s="1"/>
  <c r="O17" i="12"/>
  <c r="Q17" i="12" s="1"/>
  <c r="L17" i="12"/>
  <c r="N17" i="12" s="1"/>
  <c r="I17" i="12"/>
  <c r="K17" i="12" s="1"/>
  <c r="F17" i="12"/>
  <c r="H17" i="12" s="1"/>
  <c r="C17" i="12"/>
  <c r="E17" i="12" s="1"/>
  <c r="DG16" i="12"/>
  <c r="DI16" i="12" s="1"/>
  <c r="DC16" i="12"/>
  <c r="DE16" i="12" s="1"/>
  <c r="CY16" i="12"/>
  <c r="DA16" i="12" s="1"/>
  <c r="CV16" i="12"/>
  <c r="CX16" i="12" s="1"/>
  <c r="CS16" i="12"/>
  <c r="CU16" i="12" s="1"/>
  <c r="CP16" i="12"/>
  <c r="CR16" i="12" s="1"/>
  <c r="CL16" i="12"/>
  <c r="CN16" i="12" s="1"/>
  <c r="CI16" i="12"/>
  <c r="CK16" i="12" s="1"/>
  <c r="CE16" i="12"/>
  <c r="CG16" i="12" s="1"/>
  <c r="CA16" i="12"/>
  <c r="CC16" i="12" s="1"/>
  <c r="BX16" i="12"/>
  <c r="BZ16" i="12" s="1"/>
  <c r="BT16" i="12"/>
  <c r="BV16" i="12" s="1"/>
  <c r="BQ16" i="12"/>
  <c r="BS16" i="12" s="1"/>
  <c r="BN16" i="12"/>
  <c r="BP16" i="12" s="1"/>
  <c r="BK16" i="12"/>
  <c r="BM16" i="12" s="1"/>
  <c r="BH16" i="12"/>
  <c r="BJ16" i="12" s="1"/>
  <c r="BE16" i="12"/>
  <c r="BG16" i="12" s="1"/>
  <c r="BB16" i="12"/>
  <c r="BD16" i="12" s="1"/>
  <c r="AY16" i="12"/>
  <c r="BA16" i="12" s="1"/>
  <c r="AV16" i="12"/>
  <c r="AX16" i="12" s="1"/>
  <c r="AS16" i="12"/>
  <c r="AU16" i="12" s="1"/>
  <c r="AP16" i="12"/>
  <c r="AR16" i="12" s="1"/>
  <c r="AM16" i="12"/>
  <c r="AO16" i="12" s="1"/>
  <c r="AJ16" i="12"/>
  <c r="AL16" i="12" s="1"/>
  <c r="AG16" i="12"/>
  <c r="AI16" i="12" s="1"/>
  <c r="AD16" i="12"/>
  <c r="AF16" i="12" s="1"/>
  <c r="AA16" i="12"/>
  <c r="AC16" i="12" s="1"/>
  <c r="X16" i="12"/>
  <c r="Z16" i="12" s="1"/>
  <c r="U16" i="12"/>
  <c r="W16" i="12" s="1"/>
  <c r="R16" i="12"/>
  <c r="T16" i="12" s="1"/>
  <c r="O16" i="12"/>
  <c r="Q16" i="12" s="1"/>
  <c r="L16" i="12"/>
  <c r="N16" i="12" s="1"/>
  <c r="I16" i="12"/>
  <c r="K16" i="12" s="1"/>
  <c r="F16" i="12"/>
  <c r="H16" i="12" s="1"/>
  <c r="C16" i="12"/>
  <c r="E16" i="12" s="1"/>
  <c r="DG15" i="12"/>
  <c r="DI15" i="12" s="1"/>
  <c r="DC15" i="12"/>
  <c r="DE15" i="12" s="1"/>
  <c r="CY15" i="12"/>
  <c r="DA15" i="12" s="1"/>
  <c r="CV15" i="12"/>
  <c r="CX15" i="12" s="1"/>
  <c r="CS15" i="12"/>
  <c r="CU15" i="12" s="1"/>
  <c r="CP15" i="12"/>
  <c r="CR15" i="12" s="1"/>
  <c r="CL15" i="12"/>
  <c r="CN15" i="12" s="1"/>
  <c r="CI15" i="12"/>
  <c r="CK15" i="12" s="1"/>
  <c r="CE15" i="12"/>
  <c r="CG15" i="12" s="1"/>
  <c r="CA15" i="12"/>
  <c r="CC15" i="12" s="1"/>
  <c r="BX15" i="12"/>
  <c r="BZ15" i="12" s="1"/>
  <c r="BT15" i="12"/>
  <c r="BV15" i="12" s="1"/>
  <c r="BQ15" i="12"/>
  <c r="BS15" i="12" s="1"/>
  <c r="BN15" i="12"/>
  <c r="BP15" i="12" s="1"/>
  <c r="BK15" i="12"/>
  <c r="BM15" i="12" s="1"/>
  <c r="BH15" i="12"/>
  <c r="BJ15" i="12" s="1"/>
  <c r="BE15" i="12"/>
  <c r="BG15" i="12" s="1"/>
  <c r="BB15" i="12"/>
  <c r="BD15" i="12" s="1"/>
  <c r="AY15" i="12"/>
  <c r="BA15" i="12" s="1"/>
  <c r="AV15" i="12"/>
  <c r="AX15" i="12" s="1"/>
  <c r="AS15" i="12"/>
  <c r="AU15" i="12" s="1"/>
  <c r="AP15" i="12"/>
  <c r="AR15" i="12" s="1"/>
  <c r="AM15" i="12"/>
  <c r="AO15" i="12" s="1"/>
  <c r="AJ15" i="12"/>
  <c r="AL15" i="12" s="1"/>
  <c r="AG15" i="12"/>
  <c r="AI15" i="12" s="1"/>
  <c r="AD15" i="12"/>
  <c r="AF15" i="12" s="1"/>
  <c r="AA15" i="12"/>
  <c r="AC15" i="12" s="1"/>
  <c r="X15" i="12"/>
  <c r="Z15" i="12" s="1"/>
  <c r="U15" i="12"/>
  <c r="W15" i="12" s="1"/>
  <c r="R15" i="12"/>
  <c r="T15" i="12" s="1"/>
  <c r="O15" i="12"/>
  <c r="Q15" i="12" s="1"/>
  <c r="L15" i="12"/>
  <c r="N15" i="12" s="1"/>
  <c r="I15" i="12"/>
  <c r="K15" i="12" s="1"/>
  <c r="F15" i="12"/>
  <c r="H15" i="12" s="1"/>
  <c r="C15" i="12"/>
  <c r="E15" i="12" s="1"/>
  <c r="DG14" i="12"/>
  <c r="DI14" i="12" s="1"/>
  <c r="DC14" i="12"/>
  <c r="DE14" i="12" s="1"/>
  <c r="CY14" i="12"/>
  <c r="DA14" i="12" s="1"/>
  <c r="CV14" i="12"/>
  <c r="CX14" i="12" s="1"/>
  <c r="CS14" i="12"/>
  <c r="CU14" i="12" s="1"/>
  <c r="CP14" i="12"/>
  <c r="CR14" i="12" s="1"/>
  <c r="CL14" i="12"/>
  <c r="CN14" i="12" s="1"/>
  <c r="CI14" i="12"/>
  <c r="CK14" i="12" s="1"/>
  <c r="CE14" i="12"/>
  <c r="CG14" i="12" s="1"/>
  <c r="CA14" i="12"/>
  <c r="CC14" i="12" s="1"/>
  <c r="BX14" i="12"/>
  <c r="BZ14" i="12" s="1"/>
  <c r="BT14" i="12"/>
  <c r="BV14" i="12" s="1"/>
  <c r="BQ14" i="12"/>
  <c r="BS14" i="12" s="1"/>
  <c r="BN14" i="12"/>
  <c r="BP14" i="12" s="1"/>
  <c r="BK14" i="12"/>
  <c r="BM14" i="12" s="1"/>
  <c r="BH14" i="12"/>
  <c r="BJ14" i="12" s="1"/>
  <c r="BE14" i="12"/>
  <c r="BG14" i="12" s="1"/>
  <c r="BB14" i="12"/>
  <c r="BD14" i="12" s="1"/>
  <c r="AY14" i="12"/>
  <c r="BA14" i="12" s="1"/>
  <c r="AV14" i="12"/>
  <c r="AX14" i="12" s="1"/>
  <c r="AS14" i="12"/>
  <c r="AU14" i="12" s="1"/>
  <c r="AP14" i="12"/>
  <c r="AR14" i="12" s="1"/>
  <c r="AM14" i="12"/>
  <c r="AO14" i="12" s="1"/>
  <c r="AJ14" i="12"/>
  <c r="AL14" i="12" s="1"/>
  <c r="AG14" i="12"/>
  <c r="AI14" i="12" s="1"/>
  <c r="AD14" i="12"/>
  <c r="AF14" i="12" s="1"/>
  <c r="AA14" i="12"/>
  <c r="AC14" i="12" s="1"/>
  <c r="X14" i="12"/>
  <c r="Z14" i="12" s="1"/>
  <c r="U14" i="12"/>
  <c r="W14" i="12" s="1"/>
  <c r="R14" i="12"/>
  <c r="T14" i="12" s="1"/>
  <c r="O14" i="12"/>
  <c r="Q14" i="12" s="1"/>
  <c r="L14" i="12"/>
  <c r="N14" i="12" s="1"/>
  <c r="I14" i="12"/>
  <c r="K14" i="12" s="1"/>
  <c r="F14" i="12"/>
  <c r="H14" i="12" s="1"/>
  <c r="C14" i="12"/>
  <c r="E14" i="12" s="1"/>
  <c r="DG13" i="12"/>
  <c r="DI13" i="12" s="1"/>
  <c r="DC13" i="12"/>
  <c r="DE13" i="12" s="1"/>
  <c r="CY13" i="12"/>
  <c r="DA13" i="12" s="1"/>
  <c r="CV13" i="12"/>
  <c r="CX13" i="12" s="1"/>
  <c r="CS13" i="12"/>
  <c r="CU13" i="12" s="1"/>
  <c r="CP13" i="12"/>
  <c r="CR13" i="12" s="1"/>
  <c r="CL13" i="12"/>
  <c r="CN13" i="12" s="1"/>
  <c r="CI13" i="12"/>
  <c r="CK13" i="12" s="1"/>
  <c r="CE13" i="12"/>
  <c r="CG13" i="12" s="1"/>
  <c r="CA13" i="12"/>
  <c r="CC13" i="12" s="1"/>
  <c r="BX13" i="12"/>
  <c r="BZ13" i="12" s="1"/>
  <c r="BT13" i="12"/>
  <c r="BV13" i="12" s="1"/>
  <c r="BQ13" i="12"/>
  <c r="BS13" i="12" s="1"/>
  <c r="BN13" i="12"/>
  <c r="BP13" i="12" s="1"/>
  <c r="BK13" i="12"/>
  <c r="BM13" i="12" s="1"/>
  <c r="BH13" i="12"/>
  <c r="BJ13" i="12" s="1"/>
  <c r="BE13" i="12"/>
  <c r="BG13" i="12" s="1"/>
  <c r="BB13" i="12"/>
  <c r="BD13" i="12" s="1"/>
  <c r="AY13" i="12"/>
  <c r="BA13" i="12" s="1"/>
  <c r="AV13" i="12"/>
  <c r="AX13" i="12" s="1"/>
  <c r="AS13" i="12"/>
  <c r="AU13" i="12" s="1"/>
  <c r="AP13" i="12"/>
  <c r="AR13" i="12" s="1"/>
  <c r="AM13" i="12"/>
  <c r="AO13" i="12" s="1"/>
  <c r="AJ13" i="12"/>
  <c r="AL13" i="12" s="1"/>
  <c r="AG13" i="12"/>
  <c r="AI13" i="12" s="1"/>
  <c r="AD13" i="12"/>
  <c r="AF13" i="12" s="1"/>
  <c r="AA13" i="12"/>
  <c r="AC13" i="12" s="1"/>
  <c r="X13" i="12"/>
  <c r="Z13" i="12" s="1"/>
  <c r="U13" i="12"/>
  <c r="W13" i="12" s="1"/>
  <c r="R13" i="12"/>
  <c r="T13" i="12" s="1"/>
  <c r="O13" i="12"/>
  <c r="Q13" i="12" s="1"/>
  <c r="L13" i="12"/>
  <c r="N13" i="12" s="1"/>
  <c r="I13" i="12"/>
  <c r="K13" i="12" s="1"/>
  <c r="F13" i="12"/>
  <c r="H13" i="12" s="1"/>
  <c r="C13" i="12"/>
  <c r="E13" i="12" s="1"/>
  <c r="DG12" i="12"/>
  <c r="DI12" i="12" s="1"/>
  <c r="DC12" i="12"/>
  <c r="DE12" i="12" s="1"/>
  <c r="CY12" i="12"/>
  <c r="DA12" i="12" s="1"/>
  <c r="CV12" i="12"/>
  <c r="CX12" i="12" s="1"/>
  <c r="CS12" i="12"/>
  <c r="CU12" i="12" s="1"/>
  <c r="CP12" i="12"/>
  <c r="CR12" i="12" s="1"/>
  <c r="CL12" i="12"/>
  <c r="CN12" i="12" s="1"/>
  <c r="CI12" i="12"/>
  <c r="CK12" i="12" s="1"/>
  <c r="CE12" i="12"/>
  <c r="CG12" i="12" s="1"/>
  <c r="CA12" i="12"/>
  <c r="CC12" i="12" s="1"/>
  <c r="BX12" i="12"/>
  <c r="BZ12" i="12" s="1"/>
  <c r="BT12" i="12"/>
  <c r="BV12" i="12" s="1"/>
  <c r="BQ12" i="12"/>
  <c r="BS12" i="12" s="1"/>
  <c r="BN12" i="12"/>
  <c r="BP12" i="12" s="1"/>
  <c r="BK12" i="12"/>
  <c r="BM12" i="12" s="1"/>
  <c r="BH12" i="12"/>
  <c r="BJ12" i="12" s="1"/>
  <c r="BE12" i="12"/>
  <c r="BG12" i="12" s="1"/>
  <c r="BB12" i="12"/>
  <c r="BD12" i="12" s="1"/>
  <c r="AY12" i="12"/>
  <c r="BA12" i="12" s="1"/>
  <c r="AV12" i="12"/>
  <c r="AX12" i="12" s="1"/>
  <c r="AS12" i="12"/>
  <c r="AU12" i="12" s="1"/>
  <c r="AP12" i="12"/>
  <c r="AR12" i="12" s="1"/>
  <c r="AM12" i="12"/>
  <c r="AO12" i="12" s="1"/>
  <c r="AJ12" i="12"/>
  <c r="AL12" i="12" s="1"/>
  <c r="AG12" i="12"/>
  <c r="AI12" i="12" s="1"/>
  <c r="AD12" i="12"/>
  <c r="AF12" i="12" s="1"/>
  <c r="AA12" i="12"/>
  <c r="AC12" i="12" s="1"/>
  <c r="X12" i="12"/>
  <c r="Z12" i="12" s="1"/>
  <c r="U12" i="12"/>
  <c r="W12" i="12" s="1"/>
  <c r="R12" i="12"/>
  <c r="T12" i="12" s="1"/>
  <c r="O12" i="12"/>
  <c r="Q12" i="12" s="1"/>
  <c r="L12" i="12"/>
  <c r="N12" i="12" s="1"/>
  <c r="I12" i="12"/>
  <c r="K12" i="12" s="1"/>
  <c r="F12" i="12"/>
  <c r="H12" i="12" s="1"/>
  <c r="C12" i="12"/>
  <c r="E12" i="12" s="1"/>
  <c r="DG11" i="12"/>
  <c r="DI11" i="12" s="1"/>
  <c r="DC11" i="12"/>
  <c r="DE11" i="12" s="1"/>
  <c r="CY11" i="12"/>
  <c r="DA11" i="12" s="1"/>
  <c r="CV11" i="12"/>
  <c r="CX11" i="12" s="1"/>
  <c r="CS11" i="12"/>
  <c r="CU11" i="12" s="1"/>
  <c r="CP11" i="12"/>
  <c r="CR11" i="12" s="1"/>
  <c r="CL11" i="12"/>
  <c r="CN11" i="12" s="1"/>
  <c r="CI11" i="12"/>
  <c r="CK11" i="12" s="1"/>
  <c r="CE11" i="12"/>
  <c r="CG11" i="12" s="1"/>
  <c r="CA11" i="12"/>
  <c r="CC11" i="12" s="1"/>
  <c r="BX11" i="12"/>
  <c r="BZ11" i="12" s="1"/>
  <c r="BT11" i="12"/>
  <c r="BV11" i="12" s="1"/>
  <c r="BQ11" i="12"/>
  <c r="BS11" i="12" s="1"/>
  <c r="BN11" i="12"/>
  <c r="BP11" i="12" s="1"/>
  <c r="BK11" i="12"/>
  <c r="BM11" i="12" s="1"/>
  <c r="BH11" i="12"/>
  <c r="BJ11" i="12" s="1"/>
  <c r="BE11" i="12"/>
  <c r="BG11" i="12" s="1"/>
  <c r="BB11" i="12"/>
  <c r="BD11" i="12" s="1"/>
  <c r="AY11" i="12"/>
  <c r="BA11" i="12" s="1"/>
  <c r="AV11" i="12"/>
  <c r="AX11" i="12" s="1"/>
  <c r="AS11" i="12"/>
  <c r="AU11" i="12" s="1"/>
  <c r="AP11" i="12"/>
  <c r="AR11" i="12" s="1"/>
  <c r="AM11" i="12"/>
  <c r="AO11" i="12" s="1"/>
  <c r="AJ11" i="12"/>
  <c r="AL11" i="12" s="1"/>
  <c r="AG11" i="12"/>
  <c r="AI11" i="12" s="1"/>
  <c r="AD11" i="12"/>
  <c r="AF11" i="12" s="1"/>
  <c r="AA11" i="12"/>
  <c r="AC11" i="12" s="1"/>
  <c r="X11" i="12"/>
  <c r="Z11" i="12" s="1"/>
  <c r="U11" i="12"/>
  <c r="W11" i="12" s="1"/>
  <c r="R11" i="12"/>
  <c r="T11" i="12" s="1"/>
  <c r="O11" i="12"/>
  <c r="Q11" i="12" s="1"/>
  <c r="L11" i="12"/>
  <c r="N11" i="12" s="1"/>
  <c r="I11" i="12"/>
  <c r="K11" i="12" s="1"/>
  <c r="F11" i="12"/>
  <c r="H11" i="12" s="1"/>
  <c r="C11" i="12"/>
  <c r="E11" i="12" s="1"/>
  <c r="DI10" i="12"/>
  <c r="DE10" i="12"/>
  <c r="DA10" i="12"/>
  <c r="CX10" i="12"/>
  <c r="CU10" i="12"/>
  <c r="CR10" i="12"/>
  <c r="CN10" i="12"/>
  <c r="CK10" i="12"/>
  <c r="CG10" i="12"/>
  <c r="CC10" i="12"/>
  <c r="BZ10" i="12"/>
  <c r="BV10" i="12"/>
  <c r="BS10" i="12"/>
  <c r="BP10" i="12"/>
  <c r="BM10" i="12"/>
  <c r="BJ10" i="12"/>
  <c r="BG10" i="12"/>
  <c r="BD10" i="12"/>
  <c r="BA10" i="12"/>
  <c r="AX10" i="12"/>
  <c r="AU10" i="12"/>
  <c r="AR10" i="12"/>
  <c r="AO10" i="12"/>
  <c r="AL10" i="12"/>
  <c r="AI10" i="12"/>
  <c r="AF10" i="12"/>
  <c r="AC10" i="12"/>
  <c r="Z10" i="12"/>
  <c r="W10" i="12"/>
  <c r="T10" i="12"/>
  <c r="Q10" i="12"/>
  <c r="N10" i="12"/>
  <c r="K10" i="12"/>
  <c r="H10" i="12"/>
  <c r="E10" i="12"/>
  <c r="BK40" i="11"/>
  <c r="BJ40" i="11"/>
  <c r="BI40" i="11"/>
  <c r="BH40" i="11"/>
  <c r="BG40" i="11"/>
  <c r="BC40" i="11"/>
  <c r="BB40" i="11"/>
  <c r="BA40" i="11"/>
  <c r="AZ40" i="11"/>
  <c r="AY40" i="11"/>
  <c r="AU40" i="11"/>
  <c r="AT40" i="11"/>
  <c r="AS40" i="11"/>
  <c r="AR40" i="11"/>
  <c r="AQ40" i="11"/>
  <c r="AV40" i="11" s="1"/>
  <c r="AM40" i="11"/>
  <c r="AL40" i="11"/>
  <c r="AK40" i="11"/>
  <c r="AJ40" i="11"/>
  <c r="AI40" i="11"/>
  <c r="AN40" i="11" s="1"/>
  <c r="AE40" i="11"/>
  <c r="AD40" i="11"/>
  <c r="AC40" i="11"/>
  <c r="AB40" i="11"/>
  <c r="AA40" i="11"/>
  <c r="W40" i="11"/>
  <c r="V40" i="11"/>
  <c r="U40" i="11"/>
  <c r="T40" i="11"/>
  <c r="S40" i="11"/>
  <c r="O40" i="11"/>
  <c r="N40" i="11"/>
  <c r="M40" i="11"/>
  <c r="L40" i="11"/>
  <c r="K40" i="11"/>
  <c r="J40" i="11"/>
  <c r="R40" i="11" s="1"/>
  <c r="Z40" i="11" s="1"/>
  <c r="AH40" i="11" s="1"/>
  <c r="G40" i="11"/>
  <c r="F40" i="11"/>
  <c r="E40" i="11"/>
  <c r="D40" i="11"/>
  <c r="C40" i="11"/>
  <c r="BU39" i="11"/>
  <c r="BT39" i="11"/>
  <c r="BS39" i="11"/>
  <c r="BR39" i="11"/>
  <c r="BQ39" i="11"/>
  <c r="J39" i="11"/>
  <c r="R39" i="11" s="1"/>
  <c r="Z39" i="11" s="1"/>
  <c r="AH39" i="11" s="1"/>
  <c r="BU38" i="11"/>
  <c r="BT38" i="11"/>
  <c r="BS38" i="11"/>
  <c r="BR38" i="11"/>
  <c r="BQ38" i="11"/>
  <c r="J38" i="11"/>
  <c r="R38" i="11" s="1"/>
  <c r="Z38" i="11" s="1"/>
  <c r="AH38" i="11" s="1"/>
  <c r="BU37" i="11"/>
  <c r="BT37" i="11"/>
  <c r="BS37" i="11"/>
  <c r="BR37" i="11"/>
  <c r="BQ37" i="11"/>
  <c r="J37" i="11"/>
  <c r="R37" i="11" s="1"/>
  <c r="Z37" i="11" s="1"/>
  <c r="AH37" i="11" s="1"/>
  <c r="BU36" i="11"/>
  <c r="BT36" i="11"/>
  <c r="BS36" i="11"/>
  <c r="BR36" i="11"/>
  <c r="BQ36" i="11"/>
  <c r="J36" i="11"/>
  <c r="R36" i="11" s="1"/>
  <c r="Z36" i="11" s="1"/>
  <c r="AH36" i="11" s="1"/>
  <c r="BU35" i="11"/>
  <c r="BT35" i="11"/>
  <c r="BS35" i="11"/>
  <c r="BR35" i="11"/>
  <c r="BQ35" i="11"/>
  <c r="J35" i="11"/>
  <c r="R35" i="11" s="1"/>
  <c r="Z35" i="11" s="1"/>
  <c r="AH35" i="11" s="1"/>
  <c r="BU34" i="11"/>
  <c r="BT34" i="11"/>
  <c r="BS34" i="11"/>
  <c r="BR34" i="11"/>
  <c r="BQ34" i="11"/>
  <c r="J34" i="11"/>
  <c r="R34" i="11" s="1"/>
  <c r="Z34" i="11" s="1"/>
  <c r="AH34" i="11" s="1"/>
  <c r="BU33" i="11"/>
  <c r="BT33" i="11"/>
  <c r="BS33" i="11"/>
  <c r="BR33" i="11"/>
  <c r="BQ33" i="11"/>
  <c r="J33" i="11"/>
  <c r="R33" i="11" s="1"/>
  <c r="Z33" i="11" s="1"/>
  <c r="AH33" i="11" s="1"/>
  <c r="BU32" i="11"/>
  <c r="BT32" i="11"/>
  <c r="BS32" i="11"/>
  <c r="BR32" i="11"/>
  <c r="BQ32" i="11"/>
  <c r="J32" i="11"/>
  <c r="R32" i="11" s="1"/>
  <c r="Z32" i="11" s="1"/>
  <c r="AH32" i="11" s="1"/>
  <c r="BU31" i="11"/>
  <c r="BT31" i="11"/>
  <c r="BS31" i="11"/>
  <c r="BR31" i="11"/>
  <c r="BQ31" i="11"/>
  <c r="J31" i="11"/>
  <c r="R31" i="11" s="1"/>
  <c r="Z31" i="11" s="1"/>
  <c r="AH31" i="11" s="1"/>
  <c r="BU30" i="11"/>
  <c r="BT30" i="11"/>
  <c r="BS30" i="11"/>
  <c r="BR30" i="11"/>
  <c r="BQ30" i="11"/>
  <c r="J30" i="11"/>
  <c r="R30" i="11" s="1"/>
  <c r="Z30" i="11" s="1"/>
  <c r="AH30" i="11" s="1"/>
  <c r="BU29" i="11"/>
  <c r="BT29" i="11"/>
  <c r="BS29" i="11"/>
  <c r="BR29" i="11"/>
  <c r="BQ29" i="11"/>
  <c r="J29" i="11"/>
  <c r="R29" i="11" s="1"/>
  <c r="Z29" i="11" s="1"/>
  <c r="AH29" i="11" s="1"/>
  <c r="BU28" i="11"/>
  <c r="BT28" i="11"/>
  <c r="BS28" i="11"/>
  <c r="BR28" i="11"/>
  <c r="BQ28" i="11"/>
  <c r="J28" i="11"/>
  <c r="R28" i="11" s="1"/>
  <c r="Z28" i="11" s="1"/>
  <c r="AH28" i="11" s="1"/>
  <c r="BU27" i="11"/>
  <c r="BT27" i="11"/>
  <c r="BS27" i="11"/>
  <c r="BR27" i="11"/>
  <c r="BQ27" i="11"/>
  <c r="J27" i="11"/>
  <c r="R27" i="11" s="1"/>
  <c r="Z27" i="11" s="1"/>
  <c r="AH27" i="11" s="1"/>
  <c r="BU26" i="11"/>
  <c r="BT26" i="11"/>
  <c r="BS26" i="11"/>
  <c r="BR26" i="11"/>
  <c r="BQ26" i="11"/>
  <c r="J26" i="11"/>
  <c r="R26" i="11" s="1"/>
  <c r="Z26" i="11" s="1"/>
  <c r="AH26" i="11" s="1"/>
  <c r="BU25" i="11"/>
  <c r="BT25" i="11"/>
  <c r="BS25" i="11"/>
  <c r="BR25" i="11"/>
  <c r="BQ25" i="11"/>
  <c r="J25" i="11"/>
  <c r="R25" i="11" s="1"/>
  <c r="Z25" i="11" s="1"/>
  <c r="AH25" i="11" s="1"/>
  <c r="BU24" i="11"/>
  <c r="BT24" i="11"/>
  <c r="BS24" i="11"/>
  <c r="BR24" i="11"/>
  <c r="BQ24" i="11"/>
  <c r="J24" i="11"/>
  <c r="R24" i="11" s="1"/>
  <c r="Z24" i="11" s="1"/>
  <c r="AH24" i="11" s="1"/>
  <c r="BU23" i="11"/>
  <c r="BT23" i="11"/>
  <c r="BS23" i="11"/>
  <c r="BR23" i="11"/>
  <c r="BQ23" i="11"/>
  <c r="J23" i="11"/>
  <c r="R23" i="11" s="1"/>
  <c r="Z23" i="11" s="1"/>
  <c r="AH23" i="11" s="1"/>
  <c r="BU22" i="11"/>
  <c r="BT22" i="11"/>
  <c r="BS22" i="11"/>
  <c r="BR22" i="11"/>
  <c r="BQ22" i="11"/>
  <c r="J22" i="11"/>
  <c r="R22" i="11" s="1"/>
  <c r="Z22" i="11" s="1"/>
  <c r="AH22" i="11" s="1"/>
  <c r="BU21" i="11"/>
  <c r="BT21" i="11"/>
  <c r="BS21" i="11"/>
  <c r="BR21" i="11"/>
  <c r="BQ21" i="11"/>
  <c r="J21" i="11"/>
  <c r="R21" i="11" s="1"/>
  <c r="Z21" i="11" s="1"/>
  <c r="AH21" i="11" s="1"/>
  <c r="BU20" i="11"/>
  <c r="BT20" i="11"/>
  <c r="BS20" i="11"/>
  <c r="BR20" i="11"/>
  <c r="BQ20" i="11"/>
  <c r="J20" i="11"/>
  <c r="R20" i="11" s="1"/>
  <c r="Z20" i="11" s="1"/>
  <c r="AH20" i="11" s="1"/>
  <c r="BU19" i="11"/>
  <c r="BT19" i="11"/>
  <c r="BS19" i="11"/>
  <c r="BR19" i="11"/>
  <c r="BQ19" i="11"/>
  <c r="J19" i="11"/>
  <c r="R19" i="11" s="1"/>
  <c r="Z19" i="11" s="1"/>
  <c r="AH19" i="11" s="1"/>
  <c r="BU18" i="11"/>
  <c r="BT18" i="11"/>
  <c r="BS18" i="11"/>
  <c r="BR18" i="11"/>
  <c r="BQ18" i="11"/>
  <c r="J18" i="11"/>
  <c r="R18" i="11" s="1"/>
  <c r="Z18" i="11" s="1"/>
  <c r="AH18" i="11" s="1"/>
  <c r="BU17" i="11"/>
  <c r="BT17" i="11"/>
  <c r="BS17" i="11"/>
  <c r="BR17" i="11"/>
  <c r="BQ17" i="11"/>
  <c r="J17" i="11"/>
  <c r="R17" i="11" s="1"/>
  <c r="Z17" i="11" s="1"/>
  <c r="AH17" i="11" s="1"/>
  <c r="BU16" i="11"/>
  <c r="BT16" i="11"/>
  <c r="BS16" i="11"/>
  <c r="BR16" i="11"/>
  <c r="BQ16" i="11"/>
  <c r="J16" i="11"/>
  <c r="R16" i="11" s="1"/>
  <c r="Z16" i="11" s="1"/>
  <c r="AH16" i="11" s="1"/>
  <c r="BU15" i="11"/>
  <c r="BT15" i="11"/>
  <c r="BS15" i="11"/>
  <c r="BR15" i="11"/>
  <c r="BQ15" i="11"/>
  <c r="J15" i="11"/>
  <c r="R15" i="11" s="1"/>
  <c r="Z15" i="11" s="1"/>
  <c r="AH15" i="11" s="1"/>
  <c r="BU14" i="11"/>
  <c r="BT14" i="11"/>
  <c r="BS14" i="11"/>
  <c r="BR14" i="11"/>
  <c r="BQ14" i="11"/>
  <c r="J14" i="11"/>
  <c r="R14" i="11" s="1"/>
  <c r="Z14" i="11" s="1"/>
  <c r="AH14" i="11" s="1"/>
  <c r="BU13" i="11"/>
  <c r="BT13" i="11"/>
  <c r="BS13" i="11"/>
  <c r="BR13" i="11"/>
  <c r="BQ13" i="11"/>
  <c r="J13" i="11"/>
  <c r="R13" i="11" s="1"/>
  <c r="Z13" i="11" s="1"/>
  <c r="AH13" i="11" s="1"/>
  <c r="BU12" i="11"/>
  <c r="BT12" i="11"/>
  <c r="BS12" i="11"/>
  <c r="BR12" i="11"/>
  <c r="BQ12" i="11"/>
  <c r="J12" i="11"/>
  <c r="R12" i="11" s="1"/>
  <c r="Z12" i="11" s="1"/>
  <c r="AH12" i="11" s="1"/>
  <c r="BU11" i="11"/>
  <c r="BT11" i="11"/>
  <c r="BS11" i="11"/>
  <c r="BR11" i="11"/>
  <c r="BQ11" i="11"/>
  <c r="J11" i="11"/>
  <c r="R11" i="11" s="1"/>
  <c r="Z11" i="11" s="1"/>
  <c r="AH11" i="11" s="1"/>
  <c r="BU10" i="11"/>
  <c r="BT10" i="11"/>
  <c r="BS10" i="11"/>
  <c r="BR10" i="11"/>
  <c r="BQ10" i="11"/>
  <c r="J10" i="11"/>
  <c r="R10" i="11" s="1"/>
  <c r="Z10" i="11" s="1"/>
  <c r="AH10" i="11" s="1"/>
  <c r="BU9" i="11"/>
  <c r="BU40" i="11" s="1"/>
  <c r="BT9" i="11"/>
  <c r="BT40" i="11" s="1"/>
  <c r="BS9" i="11"/>
  <c r="BS40" i="11" s="1"/>
  <c r="BR9" i="11"/>
  <c r="BR40" i="11" s="1"/>
  <c r="BQ9" i="11"/>
  <c r="BQ40" i="11" s="1"/>
  <c r="J9" i="11"/>
  <c r="R9" i="11" s="1"/>
  <c r="Z9" i="11" s="1"/>
  <c r="AH9" i="11" s="1"/>
  <c r="X39" i="10"/>
  <c r="V39" i="10"/>
  <c r="U39" i="10"/>
  <c r="T39" i="10"/>
  <c r="S39" i="10"/>
  <c r="R39" i="10"/>
  <c r="Q39" i="10"/>
  <c r="O39" i="10"/>
  <c r="N39" i="10"/>
  <c r="M39" i="10"/>
  <c r="L39" i="10"/>
  <c r="K39" i="10"/>
  <c r="J39" i="10"/>
  <c r="I39" i="10"/>
  <c r="H39" i="10"/>
  <c r="F39" i="10"/>
  <c r="E39" i="10"/>
  <c r="D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39" i="10" s="1"/>
  <c r="A2" i="10"/>
  <c r="FU35" i="9"/>
  <c r="FT35" i="9"/>
  <c r="FS35" i="9"/>
  <c r="FR35" i="9"/>
  <c r="FO35" i="9"/>
  <c r="FN35" i="9"/>
  <c r="FM35" i="9"/>
  <c r="FL35" i="9"/>
  <c r="FI35" i="9"/>
  <c r="FH35" i="9"/>
  <c r="FG35" i="9"/>
  <c r="FF35" i="9"/>
  <c r="FE35" i="9"/>
  <c r="FC35" i="9"/>
  <c r="FB35" i="9"/>
  <c r="FA35" i="9"/>
  <c r="EZ35" i="9"/>
  <c r="EW35" i="9"/>
  <c r="EV35" i="9"/>
  <c r="EU35" i="9"/>
  <c r="ET35" i="9"/>
  <c r="EO35" i="9"/>
  <c r="EN35" i="9"/>
  <c r="EM35" i="9"/>
  <c r="EL35" i="9"/>
  <c r="EI35" i="9"/>
  <c r="EH35" i="9"/>
  <c r="EG35" i="9"/>
  <c r="EF35" i="9"/>
  <c r="EC35" i="9"/>
  <c r="EB35" i="9"/>
  <c r="EA35" i="9"/>
  <c r="DZ35" i="9"/>
  <c r="DW35" i="9"/>
  <c r="DV35" i="9"/>
  <c r="DU35" i="9"/>
  <c r="DT35" i="9"/>
  <c r="DQ35" i="9"/>
  <c r="DP35" i="9"/>
  <c r="DO35" i="9"/>
  <c r="DN35" i="9"/>
  <c r="DK35" i="9"/>
  <c r="DJ35" i="9"/>
  <c r="DI35" i="9"/>
  <c r="DH35" i="9"/>
  <c r="DE35" i="9"/>
  <c r="DD35" i="9"/>
  <c r="DC35" i="9"/>
  <c r="DB35" i="9"/>
  <c r="CY35" i="9"/>
  <c r="CX35" i="9"/>
  <c r="CW35" i="9"/>
  <c r="CV35" i="9"/>
  <c r="CS35" i="9"/>
  <c r="CR35" i="9"/>
  <c r="CQ35" i="9"/>
  <c r="CP35" i="9"/>
  <c r="CM35" i="9"/>
  <c r="CL35" i="9"/>
  <c r="CK35" i="9"/>
  <c r="CJ35" i="9"/>
  <c r="CG35" i="9"/>
  <c r="CF35" i="9"/>
  <c r="CE35" i="9"/>
  <c r="CD35" i="9"/>
  <c r="CA35" i="9"/>
  <c r="BZ35" i="9"/>
  <c r="BY35" i="9"/>
  <c r="BX35" i="9"/>
  <c r="BS35" i="9"/>
  <c r="BR35" i="9"/>
  <c r="BQ35" i="9"/>
  <c r="BP35" i="9"/>
  <c r="BM35" i="9"/>
  <c r="BL35" i="9"/>
  <c r="BK35" i="9"/>
  <c r="BJ35" i="9"/>
  <c r="BG35" i="9"/>
  <c r="BF35" i="9"/>
  <c r="BE35" i="9"/>
  <c r="BD35" i="9"/>
  <c r="BA35" i="9"/>
  <c r="AZ35" i="9"/>
  <c r="AY35" i="9"/>
  <c r="AX35" i="9"/>
  <c r="AU35" i="9"/>
  <c r="AT35" i="9"/>
  <c r="AS35" i="9"/>
  <c r="AR35" i="9"/>
  <c r="AO35" i="9"/>
  <c r="AN35" i="9"/>
  <c r="AM35" i="9"/>
  <c r="AL35" i="9"/>
  <c r="AI35" i="9"/>
  <c r="AH35" i="9"/>
  <c r="AG35" i="9"/>
  <c r="AF35" i="9"/>
  <c r="AC35" i="9"/>
  <c r="AB35" i="9"/>
  <c r="AA35" i="9"/>
  <c r="Z35" i="9"/>
  <c r="W35" i="9"/>
  <c r="V35" i="9"/>
  <c r="U35" i="9"/>
  <c r="T35" i="9"/>
  <c r="Q35" i="9"/>
  <c r="P35" i="9"/>
  <c r="O35" i="9"/>
  <c r="N35" i="9"/>
  <c r="K35" i="9"/>
  <c r="J35" i="9"/>
  <c r="I35" i="9"/>
  <c r="H35" i="9"/>
  <c r="E35" i="9"/>
  <c r="D35" i="9"/>
  <c r="C35" i="9"/>
  <c r="B35" i="9"/>
  <c r="GC34" i="9"/>
  <c r="GB34" i="9"/>
  <c r="GA34" i="9"/>
  <c r="GE34" i="9" s="1"/>
  <c r="FZ34" i="9"/>
  <c r="GD34" i="9" s="1"/>
  <c r="FW34" i="9"/>
  <c r="FV34" i="9"/>
  <c r="FQ34" i="9"/>
  <c r="FP34" i="9"/>
  <c r="FK34" i="9"/>
  <c r="FJ34" i="9"/>
  <c r="FD34" i="9"/>
  <c r="EY34" i="9"/>
  <c r="FY34" i="9" s="1"/>
  <c r="EX34" i="9"/>
  <c r="FX34" i="9" s="1"/>
  <c r="EQ34" i="9"/>
  <c r="EP34" i="9"/>
  <c r="EK34" i="9"/>
  <c r="EJ34" i="9"/>
  <c r="EE34" i="9"/>
  <c r="ED34" i="9"/>
  <c r="DY34" i="9"/>
  <c r="DX34" i="9"/>
  <c r="DS34" i="9"/>
  <c r="DR34" i="9"/>
  <c r="DM34" i="9"/>
  <c r="DL34" i="9"/>
  <c r="DG34" i="9"/>
  <c r="DF34" i="9"/>
  <c r="DA34" i="9"/>
  <c r="CZ34" i="9"/>
  <c r="CU34" i="9"/>
  <c r="CT34" i="9"/>
  <c r="CO34" i="9"/>
  <c r="CN34" i="9"/>
  <c r="CI34" i="9"/>
  <c r="CH34" i="9"/>
  <c r="CC34" i="9"/>
  <c r="ES34" i="9" s="1"/>
  <c r="GG34" i="9" s="1"/>
  <c r="CB34" i="9"/>
  <c r="ER34" i="9" s="1"/>
  <c r="GF34" i="9" s="1"/>
  <c r="BU34" i="9"/>
  <c r="BT34" i="9"/>
  <c r="BO34" i="9"/>
  <c r="BN34" i="9"/>
  <c r="BI34" i="9"/>
  <c r="BH34" i="9"/>
  <c r="BC34" i="9"/>
  <c r="BB34" i="9"/>
  <c r="AW34" i="9"/>
  <c r="AV34" i="9"/>
  <c r="AQ34" i="9"/>
  <c r="AP34" i="9"/>
  <c r="AK34" i="9"/>
  <c r="AJ34" i="9"/>
  <c r="AE34" i="9"/>
  <c r="AD34" i="9"/>
  <c r="Y34" i="9"/>
  <c r="X34" i="9"/>
  <c r="S34" i="9"/>
  <c r="R34" i="9"/>
  <c r="M34" i="9"/>
  <c r="L34" i="9"/>
  <c r="G34" i="9"/>
  <c r="BW34" i="9" s="1"/>
  <c r="F34" i="9"/>
  <c r="BV34" i="9" s="1"/>
  <c r="GC33" i="9"/>
  <c r="GB33" i="9"/>
  <c r="GA33" i="9"/>
  <c r="GE33" i="9" s="1"/>
  <c r="FZ33" i="9"/>
  <c r="GD33" i="9" s="1"/>
  <c r="FW33" i="9"/>
  <c r="FV33" i="9"/>
  <c r="FQ33" i="9"/>
  <c r="FP33" i="9"/>
  <c r="FK33" i="9"/>
  <c r="FJ33" i="9"/>
  <c r="FD33" i="9"/>
  <c r="EY33" i="9"/>
  <c r="FY33" i="9" s="1"/>
  <c r="EX33" i="9"/>
  <c r="FX33" i="9" s="1"/>
  <c r="EQ33" i="9"/>
  <c r="EP33" i="9"/>
  <c r="EK33" i="9"/>
  <c r="EJ33" i="9"/>
  <c r="EE33" i="9"/>
  <c r="ED33" i="9"/>
  <c r="DY33" i="9"/>
  <c r="DX33" i="9"/>
  <c r="DS33" i="9"/>
  <c r="DR33" i="9"/>
  <c r="DM33" i="9"/>
  <c r="DL33" i="9"/>
  <c r="DG33" i="9"/>
  <c r="DF33" i="9"/>
  <c r="DA33" i="9"/>
  <c r="CZ33" i="9"/>
  <c r="CU33" i="9"/>
  <c r="CT33" i="9"/>
  <c r="CO33" i="9"/>
  <c r="CN33" i="9"/>
  <c r="CI33" i="9"/>
  <c r="CH33" i="9"/>
  <c r="CC33" i="9"/>
  <c r="ES33" i="9" s="1"/>
  <c r="GG33" i="9" s="1"/>
  <c r="CB33" i="9"/>
  <c r="ER33" i="9" s="1"/>
  <c r="GF33" i="9" s="1"/>
  <c r="BU33" i="9"/>
  <c r="BT33" i="9"/>
  <c r="BO33" i="9"/>
  <c r="BN33" i="9"/>
  <c r="BI33" i="9"/>
  <c r="BH33" i="9"/>
  <c r="BC33" i="9"/>
  <c r="BB33" i="9"/>
  <c r="AW33" i="9"/>
  <c r="AV33" i="9"/>
  <c r="AQ33" i="9"/>
  <c r="AP33" i="9"/>
  <c r="AK33" i="9"/>
  <c r="AJ33" i="9"/>
  <c r="AE33" i="9"/>
  <c r="AD33" i="9"/>
  <c r="Y33" i="9"/>
  <c r="X33" i="9"/>
  <c r="S33" i="9"/>
  <c r="R33" i="9"/>
  <c r="M33" i="9"/>
  <c r="L33" i="9"/>
  <c r="G33" i="9"/>
  <c r="BW33" i="9" s="1"/>
  <c r="F33" i="9"/>
  <c r="BV33" i="9" s="1"/>
  <c r="GC32" i="9"/>
  <c r="GB32" i="9"/>
  <c r="GA32" i="9"/>
  <c r="GE32" i="9" s="1"/>
  <c r="FZ32" i="9"/>
  <c r="GD32" i="9" s="1"/>
  <c r="FW32" i="9"/>
  <c r="FV32" i="9"/>
  <c r="FQ32" i="9"/>
  <c r="FP32" i="9"/>
  <c r="FK32" i="9"/>
  <c r="FJ32" i="9"/>
  <c r="FD32" i="9"/>
  <c r="EY32" i="9"/>
  <c r="FY32" i="9" s="1"/>
  <c r="EX32" i="9"/>
  <c r="FX32" i="9" s="1"/>
  <c r="EQ32" i="9"/>
  <c r="EP32" i="9"/>
  <c r="EK32" i="9"/>
  <c r="EJ32" i="9"/>
  <c r="EE32" i="9"/>
  <c r="ED32" i="9"/>
  <c r="DY32" i="9"/>
  <c r="DX32" i="9"/>
  <c r="DS32" i="9"/>
  <c r="DR32" i="9"/>
  <c r="DM32" i="9"/>
  <c r="DL32" i="9"/>
  <c r="DG32" i="9"/>
  <c r="DF32" i="9"/>
  <c r="DA32" i="9"/>
  <c r="CZ32" i="9"/>
  <c r="CU32" i="9"/>
  <c r="CT32" i="9"/>
  <c r="CO32" i="9"/>
  <c r="CN32" i="9"/>
  <c r="CI32" i="9"/>
  <c r="CH32" i="9"/>
  <c r="CC32" i="9"/>
  <c r="ES32" i="9" s="1"/>
  <c r="GG32" i="9" s="1"/>
  <c r="CB32" i="9"/>
  <c r="ER32" i="9" s="1"/>
  <c r="GF32" i="9" s="1"/>
  <c r="BU32" i="9"/>
  <c r="BT32" i="9"/>
  <c r="BO32" i="9"/>
  <c r="BN32" i="9"/>
  <c r="BI32" i="9"/>
  <c r="BH32" i="9"/>
  <c r="BC32" i="9"/>
  <c r="BB32" i="9"/>
  <c r="AW32" i="9"/>
  <c r="AV32" i="9"/>
  <c r="AQ32" i="9"/>
  <c r="AP32" i="9"/>
  <c r="AK32" i="9"/>
  <c r="AJ32" i="9"/>
  <c r="AE32" i="9"/>
  <c r="AD32" i="9"/>
  <c r="Y32" i="9"/>
  <c r="X32" i="9"/>
  <c r="S32" i="9"/>
  <c r="R32" i="9"/>
  <c r="M32" i="9"/>
  <c r="L32" i="9"/>
  <c r="G32" i="9"/>
  <c r="BW32" i="9" s="1"/>
  <c r="F32" i="9"/>
  <c r="BV32" i="9" s="1"/>
  <c r="GC31" i="9"/>
  <c r="GB31" i="9"/>
  <c r="GA31" i="9"/>
  <c r="GE31" i="9" s="1"/>
  <c r="FZ31" i="9"/>
  <c r="GD31" i="9" s="1"/>
  <c r="FW31" i="9"/>
  <c r="FV31" i="9"/>
  <c r="FQ31" i="9"/>
  <c r="FP31" i="9"/>
  <c r="FK31" i="9"/>
  <c r="FJ31" i="9"/>
  <c r="FD31" i="9"/>
  <c r="EY31" i="9"/>
  <c r="FY31" i="9" s="1"/>
  <c r="EX31" i="9"/>
  <c r="FX31" i="9" s="1"/>
  <c r="EQ31" i="9"/>
  <c r="EP31" i="9"/>
  <c r="EK31" i="9"/>
  <c r="EJ31" i="9"/>
  <c r="EE31" i="9"/>
  <c r="ED31" i="9"/>
  <c r="DY31" i="9"/>
  <c r="DX31" i="9"/>
  <c r="DS31" i="9"/>
  <c r="DR31" i="9"/>
  <c r="DM31" i="9"/>
  <c r="DL31" i="9"/>
  <c r="DG31" i="9"/>
  <c r="DF31" i="9"/>
  <c r="DA31" i="9"/>
  <c r="CZ31" i="9"/>
  <c r="CU31" i="9"/>
  <c r="CT31" i="9"/>
  <c r="CO31" i="9"/>
  <c r="CN31" i="9"/>
  <c r="CI31" i="9"/>
  <c r="CH31" i="9"/>
  <c r="CC31" i="9"/>
  <c r="ES31" i="9" s="1"/>
  <c r="GG31" i="9" s="1"/>
  <c r="CB31" i="9"/>
  <c r="ER31" i="9" s="1"/>
  <c r="GF31" i="9" s="1"/>
  <c r="BU31" i="9"/>
  <c r="BT31" i="9"/>
  <c r="BO31" i="9"/>
  <c r="BN31" i="9"/>
  <c r="BI31" i="9"/>
  <c r="BH31" i="9"/>
  <c r="BC31" i="9"/>
  <c r="BB31" i="9"/>
  <c r="AW31" i="9"/>
  <c r="AV31" i="9"/>
  <c r="AQ31" i="9"/>
  <c r="AP31" i="9"/>
  <c r="AK31" i="9"/>
  <c r="AJ31" i="9"/>
  <c r="AE31" i="9"/>
  <c r="AD31" i="9"/>
  <c r="Y31" i="9"/>
  <c r="X31" i="9"/>
  <c r="S31" i="9"/>
  <c r="R31" i="9"/>
  <c r="M31" i="9"/>
  <c r="L31" i="9"/>
  <c r="G31" i="9"/>
  <c r="BW31" i="9" s="1"/>
  <c r="F31" i="9"/>
  <c r="BV31" i="9" s="1"/>
  <c r="GC30" i="9"/>
  <c r="GB30" i="9"/>
  <c r="GA30" i="9"/>
  <c r="FZ30" i="9"/>
  <c r="GD30" i="9" s="1"/>
  <c r="FW30" i="9"/>
  <c r="FV30" i="9"/>
  <c r="FQ30" i="9"/>
  <c r="FP30" i="9"/>
  <c r="FK30" i="9"/>
  <c r="FJ30" i="9"/>
  <c r="FD30" i="9"/>
  <c r="EY30" i="9"/>
  <c r="FY30" i="9" s="1"/>
  <c r="EX30" i="9"/>
  <c r="FX30" i="9" s="1"/>
  <c r="EQ30" i="9"/>
  <c r="EP30" i="9"/>
  <c r="EK30" i="9"/>
  <c r="EJ30" i="9"/>
  <c r="EE30" i="9"/>
  <c r="ED30" i="9"/>
  <c r="DY30" i="9"/>
  <c r="DX30" i="9"/>
  <c r="DS30" i="9"/>
  <c r="DR30" i="9"/>
  <c r="DM30" i="9"/>
  <c r="DL30" i="9"/>
  <c r="DG30" i="9"/>
  <c r="DF30" i="9"/>
  <c r="DA30" i="9"/>
  <c r="CZ30" i="9"/>
  <c r="CU30" i="9"/>
  <c r="CT30" i="9"/>
  <c r="CO30" i="9"/>
  <c r="CN30" i="9"/>
  <c r="CI30" i="9"/>
  <c r="CH30" i="9"/>
  <c r="CC30" i="9"/>
  <c r="ES30" i="9" s="1"/>
  <c r="CB30" i="9"/>
  <c r="ER30" i="9" s="1"/>
  <c r="GF30" i="9" s="1"/>
  <c r="BU30" i="9"/>
  <c r="BT30" i="9"/>
  <c r="BO30" i="9"/>
  <c r="BN30" i="9"/>
  <c r="BI30" i="9"/>
  <c r="BH30" i="9"/>
  <c r="BC30" i="9"/>
  <c r="BB30" i="9"/>
  <c r="AW30" i="9"/>
  <c r="AV30" i="9"/>
  <c r="AQ30" i="9"/>
  <c r="AP30" i="9"/>
  <c r="AK30" i="9"/>
  <c r="AJ30" i="9"/>
  <c r="AE30" i="9"/>
  <c r="AD30" i="9"/>
  <c r="Y30" i="9"/>
  <c r="X30" i="9"/>
  <c r="S30" i="9"/>
  <c r="R30" i="9"/>
  <c r="M30" i="9"/>
  <c r="L30" i="9"/>
  <c r="G30" i="9"/>
  <c r="BW30" i="9" s="1"/>
  <c r="F30" i="9"/>
  <c r="BV30" i="9" s="1"/>
  <c r="GC29" i="9"/>
  <c r="GB29" i="9"/>
  <c r="GA29" i="9"/>
  <c r="GE29" i="9" s="1"/>
  <c r="FZ29" i="9"/>
  <c r="GD29" i="9" s="1"/>
  <c r="FW29" i="9"/>
  <c r="FV29" i="9"/>
  <c r="FQ29" i="9"/>
  <c r="FP29" i="9"/>
  <c r="FK29" i="9"/>
  <c r="FJ29" i="9"/>
  <c r="FD29" i="9"/>
  <c r="EY29" i="9"/>
  <c r="FY29" i="9" s="1"/>
  <c r="EX29" i="9"/>
  <c r="FX29" i="9" s="1"/>
  <c r="EQ29" i="9"/>
  <c r="EP29" i="9"/>
  <c r="EK29" i="9"/>
  <c r="EJ29" i="9"/>
  <c r="EE29" i="9"/>
  <c r="ED29" i="9"/>
  <c r="DY29" i="9"/>
  <c r="DX29" i="9"/>
  <c r="DS29" i="9"/>
  <c r="DR29" i="9"/>
  <c r="DM29" i="9"/>
  <c r="DL29" i="9"/>
  <c r="DG29" i="9"/>
  <c r="DF29" i="9"/>
  <c r="DA29" i="9"/>
  <c r="CZ29" i="9"/>
  <c r="CU29" i="9"/>
  <c r="CT29" i="9"/>
  <c r="CO29" i="9"/>
  <c r="CN29" i="9"/>
  <c r="CI29" i="9"/>
  <c r="CH29" i="9"/>
  <c r="CC29" i="9"/>
  <c r="ES29" i="9" s="1"/>
  <c r="GG29" i="9" s="1"/>
  <c r="CB29" i="9"/>
  <c r="ER29" i="9" s="1"/>
  <c r="GF29" i="9" s="1"/>
  <c r="BU29" i="9"/>
  <c r="BT29" i="9"/>
  <c r="BO29" i="9"/>
  <c r="BN29" i="9"/>
  <c r="BI29" i="9"/>
  <c r="BH29" i="9"/>
  <c r="BC29" i="9"/>
  <c r="BB29" i="9"/>
  <c r="AW29" i="9"/>
  <c r="AV29" i="9"/>
  <c r="AQ29" i="9"/>
  <c r="AP29" i="9"/>
  <c r="AK29" i="9"/>
  <c r="AJ29" i="9"/>
  <c r="AE29" i="9"/>
  <c r="AD29" i="9"/>
  <c r="Y29" i="9"/>
  <c r="X29" i="9"/>
  <c r="S29" i="9"/>
  <c r="R29" i="9"/>
  <c r="M29" i="9"/>
  <c r="L29" i="9"/>
  <c r="G29" i="9"/>
  <c r="BW29" i="9" s="1"/>
  <c r="F29" i="9"/>
  <c r="BV29" i="9" s="1"/>
  <c r="GC28" i="9"/>
  <c r="GB28" i="9"/>
  <c r="GA28" i="9"/>
  <c r="GE28" i="9" s="1"/>
  <c r="FZ28" i="9"/>
  <c r="GD28" i="9" s="1"/>
  <c r="FW28" i="9"/>
  <c r="FV28" i="9"/>
  <c r="FQ28" i="9"/>
  <c r="FP28" i="9"/>
  <c r="FK28" i="9"/>
  <c r="FJ28" i="9"/>
  <c r="FD28" i="9"/>
  <c r="EY28" i="9"/>
  <c r="FY28" i="9" s="1"/>
  <c r="EX28" i="9"/>
  <c r="FX28" i="9" s="1"/>
  <c r="EQ28" i="9"/>
  <c r="EP28" i="9"/>
  <c r="EK28" i="9"/>
  <c r="EJ28" i="9"/>
  <c r="EE28" i="9"/>
  <c r="ED28" i="9"/>
  <c r="DY28" i="9"/>
  <c r="DX28" i="9"/>
  <c r="DS28" i="9"/>
  <c r="DR28" i="9"/>
  <c r="DM28" i="9"/>
  <c r="DL28" i="9"/>
  <c r="DG28" i="9"/>
  <c r="DF28" i="9"/>
  <c r="DA28" i="9"/>
  <c r="CZ28" i="9"/>
  <c r="CU28" i="9"/>
  <c r="CT28" i="9"/>
  <c r="CO28" i="9"/>
  <c r="CN28" i="9"/>
  <c r="CI28" i="9"/>
  <c r="CH28" i="9"/>
  <c r="CC28" i="9"/>
  <c r="ES28" i="9" s="1"/>
  <c r="GG28" i="9" s="1"/>
  <c r="CB28" i="9"/>
  <c r="ER28" i="9" s="1"/>
  <c r="GF28" i="9" s="1"/>
  <c r="BU28" i="9"/>
  <c r="BT28" i="9"/>
  <c r="BO28" i="9"/>
  <c r="BN28" i="9"/>
  <c r="BI28" i="9"/>
  <c r="BH28" i="9"/>
  <c r="BC28" i="9"/>
  <c r="BB28" i="9"/>
  <c r="AW28" i="9"/>
  <c r="AV28" i="9"/>
  <c r="AQ28" i="9"/>
  <c r="AP28" i="9"/>
  <c r="AK28" i="9"/>
  <c r="AJ28" i="9"/>
  <c r="AE28" i="9"/>
  <c r="AD28" i="9"/>
  <c r="Y28" i="9"/>
  <c r="X28" i="9"/>
  <c r="S28" i="9"/>
  <c r="R28" i="9"/>
  <c r="M28" i="9"/>
  <c r="L28" i="9"/>
  <c r="G28" i="9"/>
  <c r="BW28" i="9" s="1"/>
  <c r="F28" i="9"/>
  <c r="BV28" i="9" s="1"/>
  <c r="GC27" i="9"/>
  <c r="GB27" i="9"/>
  <c r="GA27" i="9"/>
  <c r="GE27" i="9" s="1"/>
  <c r="FZ27" i="9"/>
  <c r="GD27" i="9" s="1"/>
  <c r="FW27" i="9"/>
  <c r="FV27" i="9"/>
  <c r="FQ27" i="9"/>
  <c r="FP27" i="9"/>
  <c r="FK27" i="9"/>
  <c r="FJ27" i="9"/>
  <c r="FD27" i="9"/>
  <c r="EY27" i="9"/>
  <c r="FY27" i="9" s="1"/>
  <c r="EX27" i="9"/>
  <c r="FX27" i="9" s="1"/>
  <c r="EQ27" i="9"/>
  <c r="EP27" i="9"/>
  <c r="EK27" i="9"/>
  <c r="EJ27" i="9"/>
  <c r="EE27" i="9"/>
  <c r="ED27" i="9"/>
  <c r="DY27" i="9"/>
  <c r="DX27" i="9"/>
  <c r="DS27" i="9"/>
  <c r="DR27" i="9"/>
  <c r="DM27" i="9"/>
  <c r="DL27" i="9"/>
  <c r="DG27" i="9"/>
  <c r="DF27" i="9"/>
  <c r="DA27" i="9"/>
  <c r="CZ27" i="9"/>
  <c r="CU27" i="9"/>
  <c r="CT27" i="9"/>
  <c r="CO27" i="9"/>
  <c r="CN27" i="9"/>
  <c r="CI27" i="9"/>
  <c r="CH27" i="9"/>
  <c r="CC27" i="9"/>
  <c r="ES27" i="9" s="1"/>
  <c r="GG27" i="9" s="1"/>
  <c r="CB27" i="9"/>
  <c r="ER27" i="9" s="1"/>
  <c r="GF27" i="9" s="1"/>
  <c r="BU27" i="9"/>
  <c r="BT27" i="9"/>
  <c r="BO27" i="9"/>
  <c r="BN27" i="9"/>
  <c r="BI27" i="9"/>
  <c r="BH27" i="9"/>
  <c r="BC27" i="9"/>
  <c r="BB27" i="9"/>
  <c r="AW27" i="9"/>
  <c r="AV27" i="9"/>
  <c r="AQ27" i="9"/>
  <c r="AP27" i="9"/>
  <c r="AK27" i="9"/>
  <c r="AJ27" i="9"/>
  <c r="AE27" i="9"/>
  <c r="AD27" i="9"/>
  <c r="Y27" i="9"/>
  <c r="X27" i="9"/>
  <c r="S27" i="9"/>
  <c r="R27" i="9"/>
  <c r="M27" i="9"/>
  <c r="L27" i="9"/>
  <c r="G27" i="9"/>
  <c r="BW27" i="9" s="1"/>
  <c r="F27" i="9"/>
  <c r="BV27" i="9" s="1"/>
  <c r="GC26" i="9"/>
  <c r="GB26" i="9"/>
  <c r="GA26" i="9"/>
  <c r="GE26" i="9" s="1"/>
  <c r="FZ26" i="9"/>
  <c r="GD26" i="9" s="1"/>
  <c r="FW26" i="9"/>
  <c r="FV26" i="9"/>
  <c r="FQ26" i="9"/>
  <c r="FP26" i="9"/>
  <c r="FK26" i="9"/>
  <c r="FJ26" i="9"/>
  <c r="FD26" i="9"/>
  <c r="EY26" i="9"/>
  <c r="FY26" i="9" s="1"/>
  <c r="EX26" i="9"/>
  <c r="FX26" i="9" s="1"/>
  <c r="EQ26" i="9"/>
  <c r="EP26" i="9"/>
  <c r="EK26" i="9"/>
  <c r="EJ26" i="9"/>
  <c r="EE26" i="9"/>
  <c r="ED26" i="9"/>
  <c r="DY26" i="9"/>
  <c r="DX26" i="9"/>
  <c r="DS26" i="9"/>
  <c r="DR26" i="9"/>
  <c r="DM26" i="9"/>
  <c r="DL26" i="9"/>
  <c r="DG26" i="9"/>
  <c r="DF26" i="9"/>
  <c r="DA26" i="9"/>
  <c r="CZ26" i="9"/>
  <c r="CU26" i="9"/>
  <c r="CT26" i="9"/>
  <c r="CO26" i="9"/>
  <c r="CN26" i="9"/>
  <c r="CI26" i="9"/>
  <c r="CH26" i="9"/>
  <c r="CC26" i="9"/>
  <c r="ES26" i="9" s="1"/>
  <c r="GG26" i="9" s="1"/>
  <c r="CB26" i="9"/>
  <c r="ER26" i="9" s="1"/>
  <c r="GF26" i="9" s="1"/>
  <c r="BU26" i="9"/>
  <c r="BT26" i="9"/>
  <c r="BO26" i="9"/>
  <c r="BN26" i="9"/>
  <c r="BI26" i="9"/>
  <c r="BH26" i="9"/>
  <c r="BC26" i="9"/>
  <c r="BB26" i="9"/>
  <c r="AW26" i="9"/>
  <c r="AV26" i="9"/>
  <c r="AQ26" i="9"/>
  <c r="AP26" i="9"/>
  <c r="AK26" i="9"/>
  <c r="AJ26" i="9"/>
  <c r="AE26" i="9"/>
  <c r="AD26" i="9"/>
  <c r="Y26" i="9"/>
  <c r="X26" i="9"/>
  <c r="S26" i="9"/>
  <c r="R26" i="9"/>
  <c r="M26" i="9"/>
  <c r="L26" i="9"/>
  <c r="G26" i="9"/>
  <c r="BW26" i="9" s="1"/>
  <c r="F26" i="9"/>
  <c r="BV26" i="9" s="1"/>
  <c r="GC25" i="9"/>
  <c r="GB25" i="9"/>
  <c r="GA25" i="9"/>
  <c r="GE25" i="9" s="1"/>
  <c r="FZ25" i="9"/>
  <c r="GD25" i="9" s="1"/>
  <c r="FW25" i="9"/>
  <c r="FV25" i="9"/>
  <c r="FQ25" i="9"/>
  <c r="FP25" i="9"/>
  <c r="FK25" i="9"/>
  <c r="FJ25" i="9"/>
  <c r="FD25" i="9"/>
  <c r="EY25" i="9"/>
  <c r="FY25" i="9" s="1"/>
  <c r="EX25" i="9"/>
  <c r="FX25" i="9" s="1"/>
  <c r="EQ25" i="9"/>
  <c r="EP25" i="9"/>
  <c r="EK25" i="9"/>
  <c r="EJ25" i="9"/>
  <c r="EE25" i="9"/>
  <c r="ED25" i="9"/>
  <c r="DY25" i="9"/>
  <c r="DX25" i="9"/>
  <c r="DS25" i="9"/>
  <c r="DR25" i="9"/>
  <c r="DM25" i="9"/>
  <c r="DL25" i="9"/>
  <c r="DG25" i="9"/>
  <c r="DF25" i="9"/>
  <c r="DA25" i="9"/>
  <c r="CZ25" i="9"/>
  <c r="CU25" i="9"/>
  <c r="CT25" i="9"/>
  <c r="CO25" i="9"/>
  <c r="CN25" i="9"/>
  <c r="CI25" i="9"/>
  <c r="CH25" i="9"/>
  <c r="CC25" i="9"/>
  <c r="ES25" i="9" s="1"/>
  <c r="GG25" i="9" s="1"/>
  <c r="CB25" i="9"/>
  <c r="ER25" i="9" s="1"/>
  <c r="GF25" i="9" s="1"/>
  <c r="BU25" i="9"/>
  <c r="BT25" i="9"/>
  <c r="BO25" i="9"/>
  <c r="BN25" i="9"/>
  <c r="BI25" i="9"/>
  <c r="BH25" i="9"/>
  <c r="BC25" i="9"/>
  <c r="BB25" i="9"/>
  <c r="AW25" i="9"/>
  <c r="AV25" i="9"/>
  <c r="AQ25" i="9"/>
  <c r="AP25" i="9"/>
  <c r="AK25" i="9"/>
  <c r="AJ25" i="9"/>
  <c r="AE25" i="9"/>
  <c r="AD25" i="9"/>
  <c r="Y25" i="9"/>
  <c r="X25" i="9"/>
  <c r="S25" i="9"/>
  <c r="R25" i="9"/>
  <c r="M25" i="9"/>
  <c r="L25" i="9"/>
  <c r="G25" i="9"/>
  <c r="F25" i="9"/>
  <c r="GC24" i="9"/>
  <c r="GB24" i="9"/>
  <c r="GA24" i="9"/>
  <c r="GE24" i="9" s="1"/>
  <c r="FZ24" i="9"/>
  <c r="GD24" i="9" s="1"/>
  <c r="FW24" i="9"/>
  <c r="FV24" i="9"/>
  <c r="FQ24" i="9"/>
  <c r="FP24" i="9"/>
  <c r="FK24" i="9"/>
  <c r="FJ24" i="9"/>
  <c r="FD24" i="9"/>
  <c r="EY24" i="9"/>
  <c r="FY24" i="9" s="1"/>
  <c r="EX24" i="9"/>
  <c r="FX24" i="9" s="1"/>
  <c r="EQ24" i="9"/>
  <c r="EP24" i="9"/>
  <c r="EK24" i="9"/>
  <c r="EJ24" i="9"/>
  <c r="EE24" i="9"/>
  <c r="ED24" i="9"/>
  <c r="DY24" i="9"/>
  <c r="DX24" i="9"/>
  <c r="DS24" i="9"/>
  <c r="DR24" i="9"/>
  <c r="DM24" i="9"/>
  <c r="DL24" i="9"/>
  <c r="DG24" i="9"/>
  <c r="DF24" i="9"/>
  <c r="DA24" i="9"/>
  <c r="CZ24" i="9"/>
  <c r="CU24" i="9"/>
  <c r="CT24" i="9"/>
  <c r="CO24" i="9"/>
  <c r="CN24" i="9"/>
  <c r="CI24" i="9"/>
  <c r="CH24" i="9"/>
  <c r="CC24" i="9"/>
  <c r="ES24" i="9" s="1"/>
  <c r="GG24" i="9" s="1"/>
  <c r="CB24" i="9"/>
  <c r="ER24" i="9" s="1"/>
  <c r="GF24" i="9" s="1"/>
  <c r="BU24" i="9"/>
  <c r="BT24" i="9"/>
  <c r="BO24" i="9"/>
  <c r="BN24" i="9"/>
  <c r="BI24" i="9"/>
  <c r="BH24" i="9"/>
  <c r="BC24" i="9"/>
  <c r="BB24" i="9"/>
  <c r="AW24" i="9"/>
  <c r="AV24" i="9"/>
  <c r="AQ24" i="9"/>
  <c r="AP24" i="9"/>
  <c r="AK24" i="9"/>
  <c r="AJ24" i="9"/>
  <c r="AE24" i="9"/>
  <c r="AD24" i="9"/>
  <c r="Y24" i="9"/>
  <c r="X24" i="9"/>
  <c r="S24" i="9"/>
  <c r="R24" i="9"/>
  <c r="M24" i="9"/>
  <c r="L24" i="9"/>
  <c r="G24" i="9"/>
  <c r="F24" i="9"/>
  <c r="GC23" i="9"/>
  <c r="GB23" i="9"/>
  <c r="GA23" i="9"/>
  <c r="GE23" i="9" s="1"/>
  <c r="FZ23" i="9"/>
  <c r="GD23" i="9" s="1"/>
  <c r="FW23" i="9"/>
  <c r="FV23" i="9"/>
  <c r="FQ23" i="9"/>
  <c r="FP23" i="9"/>
  <c r="FK23" i="9"/>
  <c r="FJ23" i="9"/>
  <c r="FD23" i="9"/>
  <c r="EY23" i="9"/>
  <c r="FY23" i="9" s="1"/>
  <c r="EX23" i="9"/>
  <c r="FX23" i="9" s="1"/>
  <c r="EQ23" i="9"/>
  <c r="EP23" i="9"/>
  <c r="EK23" i="9"/>
  <c r="EJ23" i="9"/>
  <c r="EE23" i="9"/>
  <c r="ED23" i="9"/>
  <c r="DY23" i="9"/>
  <c r="DX23" i="9"/>
  <c r="DS23" i="9"/>
  <c r="DR23" i="9"/>
  <c r="DM23" i="9"/>
  <c r="DL23" i="9"/>
  <c r="DG23" i="9"/>
  <c r="DF23" i="9"/>
  <c r="DA23" i="9"/>
  <c r="CZ23" i="9"/>
  <c r="CU23" i="9"/>
  <c r="CT23" i="9"/>
  <c r="CO23" i="9"/>
  <c r="CN23" i="9"/>
  <c r="CI23" i="9"/>
  <c r="CH23" i="9"/>
  <c r="CC23" i="9"/>
  <c r="ES23" i="9" s="1"/>
  <c r="GG23" i="9" s="1"/>
  <c r="CB23" i="9"/>
  <c r="ER23" i="9" s="1"/>
  <c r="GF23" i="9" s="1"/>
  <c r="BU23" i="9"/>
  <c r="BT23" i="9"/>
  <c r="BO23" i="9"/>
  <c r="BN23" i="9"/>
  <c r="BI23" i="9"/>
  <c r="BH23" i="9"/>
  <c r="BC23" i="9"/>
  <c r="BB23" i="9"/>
  <c r="AW23" i="9"/>
  <c r="AV23" i="9"/>
  <c r="AQ23" i="9"/>
  <c r="AP23" i="9"/>
  <c r="AK23" i="9"/>
  <c r="AJ23" i="9"/>
  <c r="AE23" i="9"/>
  <c r="AD23" i="9"/>
  <c r="Y23" i="9"/>
  <c r="X23" i="9"/>
  <c r="S23" i="9"/>
  <c r="R23" i="9"/>
  <c r="M23" i="9"/>
  <c r="L23" i="9"/>
  <c r="G23" i="9"/>
  <c r="BW23" i="9" s="1"/>
  <c r="F23" i="9"/>
  <c r="BV23" i="9" s="1"/>
  <c r="GC22" i="9"/>
  <c r="GB22" i="9"/>
  <c r="GA22" i="9"/>
  <c r="GE22" i="9" s="1"/>
  <c r="FZ22" i="9"/>
  <c r="GD22" i="9" s="1"/>
  <c r="FW22" i="9"/>
  <c r="FV22" i="9"/>
  <c r="FQ22" i="9"/>
  <c r="FP22" i="9"/>
  <c r="FK22" i="9"/>
  <c r="FJ22" i="9"/>
  <c r="FD22" i="9"/>
  <c r="EY22" i="9"/>
  <c r="FY22" i="9" s="1"/>
  <c r="EX22" i="9"/>
  <c r="FX22" i="9" s="1"/>
  <c r="EQ22" i="9"/>
  <c r="EP22" i="9"/>
  <c r="EK22" i="9"/>
  <c r="EJ22" i="9"/>
  <c r="EE22" i="9"/>
  <c r="ED22" i="9"/>
  <c r="DY22" i="9"/>
  <c r="DX22" i="9"/>
  <c r="DS22" i="9"/>
  <c r="DR22" i="9"/>
  <c r="DM22" i="9"/>
  <c r="DL22" i="9"/>
  <c r="DG22" i="9"/>
  <c r="DF22" i="9"/>
  <c r="DA22" i="9"/>
  <c r="CZ22" i="9"/>
  <c r="CU22" i="9"/>
  <c r="CT22" i="9"/>
  <c r="CO22" i="9"/>
  <c r="CN22" i="9"/>
  <c r="CI22" i="9"/>
  <c r="CH22" i="9"/>
  <c r="CC22" i="9"/>
  <c r="ES22" i="9" s="1"/>
  <c r="GG22" i="9" s="1"/>
  <c r="CB22" i="9"/>
  <c r="ER22" i="9" s="1"/>
  <c r="GF22" i="9" s="1"/>
  <c r="BU22" i="9"/>
  <c r="BT22" i="9"/>
  <c r="BO22" i="9"/>
  <c r="BN22" i="9"/>
  <c r="BI22" i="9"/>
  <c r="BH22" i="9"/>
  <c r="BC22" i="9"/>
  <c r="BB22" i="9"/>
  <c r="AW22" i="9"/>
  <c r="AV22" i="9"/>
  <c r="AQ22" i="9"/>
  <c r="AP22" i="9"/>
  <c r="AK22" i="9"/>
  <c r="AJ22" i="9"/>
  <c r="AE22" i="9"/>
  <c r="AD22" i="9"/>
  <c r="Y22" i="9"/>
  <c r="X22" i="9"/>
  <c r="S22" i="9"/>
  <c r="R22" i="9"/>
  <c r="M22" i="9"/>
  <c r="L22" i="9"/>
  <c r="G22" i="9"/>
  <c r="F22" i="9"/>
  <c r="GC21" i="9"/>
  <c r="GB21" i="9"/>
  <c r="GA21" i="9"/>
  <c r="GE21" i="9" s="1"/>
  <c r="FZ21" i="9"/>
  <c r="GD21" i="9" s="1"/>
  <c r="FW21" i="9"/>
  <c r="FV21" i="9"/>
  <c r="FQ21" i="9"/>
  <c r="FP21" i="9"/>
  <c r="FK21" i="9"/>
  <c r="FJ21" i="9"/>
  <c r="FD21" i="9"/>
  <c r="EY21" i="9"/>
  <c r="FY21" i="9" s="1"/>
  <c r="EX21" i="9"/>
  <c r="FX21" i="9" s="1"/>
  <c r="EQ21" i="9"/>
  <c r="EP21" i="9"/>
  <c r="EK21" i="9"/>
  <c r="EJ21" i="9"/>
  <c r="EE21" i="9"/>
  <c r="ED21" i="9"/>
  <c r="DY21" i="9"/>
  <c r="DX21" i="9"/>
  <c r="DS21" i="9"/>
  <c r="DR21" i="9"/>
  <c r="DM21" i="9"/>
  <c r="DL21" i="9"/>
  <c r="DG21" i="9"/>
  <c r="DF21" i="9"/>
  <c r="DA21" i="9"/>
  <c r="CZ21" i="9"/>
  <c r="CU21" i="9"/>
  <c r="CT21" i="9"/>
  <c r="CO21" i="9"/>
  <c r="CN21" i="9"/>
  <c r="CI21" i="9"/>
  <c r="CH21" i="9"/>
  <c r="CC21" i="9"/>
  <c r="CB21" i="9"/>
  <c r="BU21" i="9"/>
  <c r="BT21" i="9"/>
  <c r="BO21" i="9"/>
  <c r="BN21" i="9"/>
  <c r="BI21" i="9"/>
  <c r="BH21" i="9"/>
  <c r="BC21" i="9"/>
  <c r="BB21" i="9"/>
  <c r="AW21" i="9"/>
  <c r="AV21" i="9"/>
  <c r="AQ21" i="9"/>
  <c r="AP21" i="9"/>
  <c r="AK21" i="9"/>
  <c r="AJ21" i="9"/>
  <c r="AE21" i="9"/>
  <c r="AD21" i="9"/>
  <c r="Y21" i="9"/>
  <c r="X21" i="9"/>
  <c r="S21" i="9"/>
  <c r="R21" i="9"/>
  <c r="M21" i="9"/>
  <c r="L21" i="9"/>
  <c r="G21" i="9"/>
  <c r="BW21" i="9" s="1"/>
  <c r="F21" i="9"/>
  <c r="GC20" i="9"/>
  <c r="GB20" i="9"/>
  <c r="GA20" i="9"/>
  <c r="GE20" i="9" s="1"/>
  <c r="FZ20" i="9"/>
  <c r="GD20" i="9" s="1"/>
  <c r="FW20" i="9"/>
  <c r="FV20" i="9"/>
  <c r="FQ20" i="9"/>
  <c r="FP20" i="9"/>
  <c r="FK20" i="9"/>
  <c r="FJ20" i="9"/>
  <c r="FD20" i="9"/>
  <c r="EY20" i="9"/>
  <c r="EX20" i="9"/>
  <c r="EQ20" i="9"/>
  <c r="EP20" i="9"/>
  <c r="EK20" i="9"/>
  <c r="EJ20" i="9"/>
  <c r="EE20" i="9"/>
  <c r="ED20" i="9"/>
  <c r="DY20" i="9"/>
  <c r="DX20" i="9"/>
  <c r="DS20" i="9"/>
  <c r="DR20" i="9"/>
  <c r="DM20" i="9"/>
  <c r="DL20" i="9"/>
  <c r="DG20" i="9"/>
  <c r="DF20" i="9"/>
  <c r="DA20" i="9"/>
  <c r="CZ20" i="9"/>
  <c r="CU20" i="9"/>
  <c r="CT20" i="9"/>
  <c r="CO20" i="9"/>
  <c r="CN20" i="9"/>
  <c r="CI20" i="9"/>
  <c r="CH20" i="9"/>
  <c r="CC20" i="9"/>
  <c r="ES20" i="9" s="1"/>
  <c r="GG20" i="9" s="1"/>
  <c r="CB20" i="9"/>
  <c r="ER20" i="9" s="1"/>
  <c r="GF20" i="9" s="1"/>
  <c r="BU20" i="9"/>
  <c r="BT20" i="9"/>
  <c r="BO20" i="9"/>
  <c r="BN20" i="9"/>
  <c r="BI20" i="9"/>
  <c r="BH20" i="9"/>
  <c r="BC20" i="9"/>
  <c r="BB20" i="9"/>
  <c r="AW20" i="9"/>
  <c r="AV20" i="9"/>
  <c r="AQ20" i="9"/>
  <c r="AP20" i="9"/>
  <c r="AK20" i="9"/>
  <c r="AJ20" i="9"/>
  <c r="AE20" i="9"/>
  <c r="AD20" i="9"/>
  <c r="Y20" i="9"/>
  <c r="X20" i="9"/>
  <c r="S20" i="9"/>
  <c r="R20" i="9"/>
  <c r="M20" i="9"/>
  <c r="L20" i="9"/>
  <c r="G20" i="9"/>
  <c r="F20" i="9"/>
  <c r="GC19" i="9"/>
  <c r="GB19" i="9"/>
  <c r="GA19" i="9"/>
  <c r="GE19" i="9" s="1"/>
  <c r="FZ19" i="9"/>
  <c r="GD19" i="9" s="1"/>
  <c r="FW19" i="9"/>
  <c r="FQ19" i="9"/>
  <c r="FP19" i="9"/>
  <c r="FK19" i="9"/>
  <c r="FJ19" i="9"/>
  <c r="FD19" i="9"/>
  <c r="EY19" i="9"/>
  <c r="FY19" i="9" s="1"/>
  <c r="EX19" i="9"/>
  <c r="FX19" i="9" s="1"/>
  <c r="EQ19" i="9"/>
  <c r="EP19" i="9"/>
  <c r="EK19" i="9"/>
  <c r="EJ19" i="9"/>
  <c r="EE19" i="9"/>
  <c r="ED19" i="9"/>
  <c r="DY19" i="9"/>
  <c r="DX19" i="9"/>
  <c r="DS19" i="9"/>
  <c r="DR19" i="9"/>
  <c r="DM19" i="9"/>
  <c r="DL19" i="9"/>
  <c r="DG19" i="9"/>
  <c r="DF19" i="9"/>
  <c r="DA19" i="9"/>
  <c r="CZ19" i="9"/>
  <c r="CU19" i="9"/>
  <c r="CT19" i="9"/>
  <c r="CO19" i="9"/>
  <c r="CN19" i="9"/>
  <c r="CI19" i="9"/>
  <c r="CH19" i="9"/>
  <c r="CC19" i="9"/>
  <c r="ES19" i="9" s="1"/>
  <c r="CB19" i="9"/>
  <c r="ER19" i="9" s="1"/>
  <c r="BU19" i="9"/>
  <c r="BT19" i="9"/>
  <c r="BO19" i="9"/>
  <c r="BN19" i="9"/>
  <c r="BI19" i="9"/>
  <c r="BH19" i="9"/>
  <c r="BC19" i="9"/>
  <c r="BB19" i="9"/>
  <c r="AW19" i="9"/>
  <c r="AV19" i="9"/>
  <c r="AQ19" i="9"/>
  <c r="AP19" i="9"/>
  <c r="AK19" i="9"/>
  <c r="AJ19" i="9"/>
  <c r="AE19" i="9"/>
  <c r="AD19" i="9"/>
  <c r="Y19" i="9"/>
  <c r="X19" i="9"/>
  <c r="S19" i="9"/>
  <c r="R19" i="9"/>
  <c r="M19" i="9"/>
  <c r="L19" i="9"/>
  <c r="G19" i="9"/>
  <c r="BW19" i="9" s="1"/>
  <c r="F19" i="9"/>
  <c r="BV19" i="9" s="1"/>
  <c r="GC18" i="9"/>
  <c r="GB18" i="9"/>
  <c r="GA18" i="9"/>
  <c r="GE18" i="9" s="1"/>
  <c r="FZ18" i="9"/>
  <c r="GD18" i="9" s="1"/>
  <c r="FW18" i="9"/>
  <c r="FQ18" i="9"/>
  <c r="FP18" i="9"/>
  <c r="FK18" i="9"/>
  <c r="FJ18" i="9"/>
  <c r="FD18" i="9"/>
  <c r="EY18" i="9"/>
  <c r="FY18" i="9" s="1"/>
  <c r="EX18" i="9"/>
  <c r="FX18" i="9" s="1"/>
  <c r="EQ18" i="9"/>
  <c r="EP18" i="9"/>
  <c r="EK18" i="9"/>
  <c r="EJ18" i="9"/>
  <c r="EE18" i="9"/>
  <c r="ED18" i="9"/>
  <c r="DY18" i="9"/>
  <c r="DX18" i="9"/>
  <c r="DS18" i="9"/>
  <c r="DR18" i="9"/>
  <c r="DM18" i="9"/>
  <c r="DL18" i="9"/>
  <c r="DG18" i="9"/>
  <c r="DF18" i="9"/>
  <c r="DA18" i="9"/>
  <c r="CZ18" i="9"/>
  <c r="CU18" i="9"/>
  <c r="CT18" i="9"/>
  <c r="CO18" i="9"/>
  <c r="CN18" i="9"/>
  <c r="CI18" i="9"/>
  <c r="CH18" i="9"/>
  <c r="CC18" i="9"/>
  <c r="ES18" i="9" s="1"/>
  <c r="GG18" i="9" s="1"/>
  <c r="CB18" i="9"/>
  <c r="ER18" i="9" s="1"/>
  <c r="GF18" i="9" s="1"/>
  <c r="BU18" i="9"/>
  <c r="BT18" i="9"/>
  <c r="BO18" i="9"/>
  <c r="BN18" i="9"/>
  <c r="BI18" i="9"/>
  <c r="BH18" i="9"/>
  <c r="BC18" i="9"/>
  <c r="BB18" i="9"/>
  <c r="AW18" i="9"/>
  <c r="AV18" i="9"/>
  <c r="AQ18" i="9"/>
  <c r="AP18" i="9"/>
  <c r="AK18" i="9"/>
  <c r="AJ18" i="9"/>
  <c r="AE18" i="9"/>
  <c r="AD18" i="9"/>
  <c r="Y18" i="9"/>
  <c r="X18" i="9"/>
  <c r="S18" i="9"/>
  <c r="R18" i="9"/>
  <c r="M18" i="9"/>
  <c r="L18" i="9"/>
  <c r="G18" i="9"/>
  <c r="BW18" i="9" s="1"/>
  <c r="F18" i="9"/>
  <c r="BV18" i="9" s="1"/>
  <c r="GC17" i="9"/>
  <c r="GB17" i="9"/>
  <c r="GA17" i="9"/>
  <c r="GE17" i="9" s="1"/>
  <c r="FZ17" i="9"/>
  <c r="GD17" i="9" s="1"/>
  <c r="FW17" i="9"/>
  <c r="FQ17" i="9"/>
  <c r="FP17" i="9"/>
  <c r="FK17" i="9"/>
  <c r="FJ17" i="9"/>
  <c r="FD17" i="9"/>
  <c r="EY17" i="9"/>
  <c r="FY17" i="9" s="1"/>
  <c r="EX17" i="9"/>
  <c r="FX17" i="9" s="1"/>
  <c r="EQ17" i="9"/>
  <c r="EP17" i="9"/>
  <c r="EK17" i="9"/>
  <c r="EJ17" i="9"/>
  <c r="EE17" i="9"/>
  <c r="ED17" i="9"/>
  <c r="DY17" i="9"/>
  <c r="DX17" i="9"/>
  <c r="DS17" i="9"/>
  <c r="DR17" i="9"/>
  <c r="DM17" i="9"/>
  <c r="DL17" i="9"/>
  <c r="DG17" i="9"/>
  <c r="DF17" i="9"/>
  <c r="DA17" i="9"/>
  <c r="CZ17" i="9"/>
  <c r="CU17" i="9"/>
  <c r="CT17" i="9"/>
  <c r="CO17" i="9"/>
  <c r="CN17" i="9"/>
  <c r="CI17" i="9"/>
  <c r="CH17" i="9"/>
  <c r="CC17" i="9"/>
  <c r="ES17" i="9" s="1"/>
  <c r="GG17" i="9" s="1"/>
  <c r="CB17" i="9"/>
  <c r="ER17" i="9" s="1"/>
  <c r="GF17" i="9" s="1"/>
  <c r="BU17" i="9"/>
  <c r="BT17" i="9"/>
  <c r="BO17" i="9"/>
  <c r="BN17" i="9"/>
  <c r="BI17" i="9"/>
  <c r="BH17" i="9"/>
  <c r="BC17" i="9"/>
  <c r="BB17" i="9"/>
  <c r="AW17" i="9"/>
  <c r="AV17" i="9"/>
  <c r="AQ17" i="9"/>
  <c r="AP17" i="9"/>
  <c r="AK17" i="9"/>
  <c r="AJ17" i="9"/>
  <c r="AE17" i="9"/>
  <c r="AD17" i="9"/>
  <c r="Y17" i="9"/>
  <c r="X17" i="9"/>
  <c r="S17" i="9"/>
  <c r="R17" i="9"/>
  <c r="M17" i="9"/>
  <c r="L17" i="9"/>
  <c r="G17" i="9"/>
  <c r="BW17" i="9" s="1"/>
  <c r="F17" i="9"/>
  <c r="BV17" i="9" s="1"/>
  <c r="GC16" i="9"/>
  <c r="GB16" i="9"/>
  <c r="GA16" i="9"/>
  <c r="GE16" i="9" s="1"/>
  <c r="FZ16" i="9"/>
  <c r="GD16" i="9" s="1"/>
  <c r="FW16" i="9"/>
  <c r="FQ16" i="9"/>
  <c r="FP16" i="9"/>
  <c r="FK16" i="9"/>
  <c r="FJ16" i="9"/>
  <c r="FD16" i="9"/>
  <c r="EY16" i="9"/>
  <c r="FY16" i="9" s="1"/>
  <c r="EX16" i="9"/>
  <c r="FX16" i="9" s="1"/>
  <c r="EQ16" i="9"/>
  <c r="EP16" i="9"/>
  <c r="EK16" i="9"/>
  <c r="EJ16" i="9"/>
  <c r="EE16" i="9"/>
  <c r="ED16" i="9"/>
  <c r="DY16" i="9"/>
  <c r="DX16" i="9"/>
  <c r="DS16" i="9"/>
  <c r="DR16" i="9"/>
  <c r="DM16" i="9"/>
  <c r="DL16" i="9"/>
  <c r="DG16" i="9"/>
  <c r="DF16" i="9"/>
  <c r="DA16" i="9"/>
  <c r="CZ16" i="9"/>
  <c r="CU16" i="9"/>
  <c r="CT16" i="9"/>
  <c r="CO16" i="9"/>
  <c r="CN16" i="9"/>
  <c r="CI16" i="9"/>
  <c r="CH16" i="9"/>
  <c r="CC16" i="9"/>
  <c r="ES16" i="9" s="1"/>
  <c r="GG16" i="9" s="1"/>
  <c r="CB16" i="9"/>
  <c r="ER16" i="9" s="1"/>
  <c r="GF16" i="9" s="1"/>
  <c r="BU16" i="9"/>
  <c r="BT16" i="9"/>
  <c r="BO16" i="9"/>
  <c r="BN16" i="9"/>
  <c r="BI16" i="9"/>
  <c r="BH16" i="9"/>
  <c r="BC16" i="9"/>
  <c r="BB16" i="9"/>
  <c r="AW16" i="9"/>
  <c r="AV16" i="9"/>
  <c r="AQ16" i="9"/>
  <c r="AP16" i="9"/>
  <c r="AK16" i="9"/>
  <c r="AJ16" i="9"/>
  <c r="AE16" i="9"/>
  <c r="AD16" i="9"/>
  <c r="Y16" i="9"/>
  <c r="X16" i="9"/>
  <c r="S16" i="9"/>
  <c r="R16" i="9"/>
  <c r="M16" i="9"/>
  <c r="L16" i="9"/>
  <c r="G16" i="9"/>
  <c r="BW16" i="9" s="1"/>
  <c r="F16" i="9"/>
  <c r="BV16" i="9" s="1"/>
  <c r="GC15" i="9"/>
  <c r="GB15" i="9"/>
  <c r="GA15" i="9"/>
  <c r="GE15" i="9" s="1"/>
  <c r="FZ15" i="9"/>
  <c r="GD15" i="9" s="1"/>
  <c r="FW15" i="9"/>
  <c r="FQ15" i="9"/>
  <c r="FP15" i="9"/>
  <c r="FK15" i="9"/>
  <c r="FJ15" i="9"/>
  <c r="FD15" i="9"/>
  <c r="EY15" i="9"/>
  <c r="FY15" i="9" s="1"/>
  <c r="EX15" i="9"/>
  <c r="FX15" i="9" s="1"/>
  <c r="EQ15" i="9"/>
  <c r="EP15" i="9"/>
  <c r="EK15" i="9"/>
  <c r="EJ15" i="9"/>
  <c r="EE15" i="9"/>
  <c r="ED15" i="9"/>
  <c r="DY15" i="9"/>
  <c r="DX15" i="9"/>
  <c r="DS15" i="9"/>
  <c r="DR15" i="9"/>
  <c r="DM15" i="9"/>
  <c r="DL15" i="9"/>
  <c r="DG15" i="9"/>
  <c r="DF15" i="9"/>
  <c r="DA15" i="9"/>
  <c r="CZ15" i="9"/>
  <c r="CU15" i="9"/>
  <c r="CT15" i="9"/>
  <c r="CO15" i="9"/>
  <c r="CN15" i="9"/>
  <c r="CI15" i="9"/>
  <c r="CH15" i="9"/>
  <c r="CC15" i="9"/>
  <c r="ES15" i="9" s="1"/>
  <c r="GG15" i="9" s="1"/>
  <c r="CB15" i="9"/>
  <c r="ER15" i="9" s="1"/>
  <c r="GF15" i="9" s="1"/>
  <c r="BU15" i="9"/>
  <c r="BT15" i="9"/>
  <c r="BO15" i="9"/>
  <c r="BN15" i="9"/>
  <c r="BI15" i="9"/>
  <c r="BH15" i="9"/>
  <c r="BC15" i="9"/>
  <c r="BB15" i="9"/>
  <c r="AW15" i="9"/>
  <c r="AV15" i="9"/>
  <c r="AQ15" i="9"/>
  <c r="AP15" i="9"/>
  <c r="AK15" i="9"/>
  <c r="AJ15" i="9"/>
  <c r="AE15" i="9"/>
  <c r="AD15" i="9"/>
  <c r="Y15" i="9"/>
  <c r="X15" i="9"/>
  <c r="S15" i="9"/>
  <c r="R15" i="9"/>
  <c r="M15" i="9"/>
  <c r="L15" i="9"/>
  <c r="G15" i="9"/>
  <c r="BW15" i="9" s="1"/>
  <c r="F15" i="9"/>
  <c r="BV15" i="9" s="1"/>
  <c r="GC14" i="9"/>
  <c r="GB14" i="9"/>
  <c r="GA14" i="9"/>
  <c r="GE14" i="9" s="1"/>
  <c r="FZ14" i="9"/>
  <c r="GD14" i="9" s="1"/>
  <c r="FW14" i="9"/>
  <c r="FQ14" i="9"/>
  <c r="FP14" i="9"/>
  <c r="FK14" i="9"/>
  <c r="FJ14" i="9"/>
  <c r="FD14" i="9"/>
  <c r="EY14" i="9"/>
  <c r="FY14" i="9" s="1"/>
  <c r="EX14" i="9"/>
  <c r="FX14" i="9" s="1"/>
  <c r="EQ14" i="9"/>
  <c r="EP14" i="9"/>
  <c r="EK14" i="9"/>
  <c r="EJ14" i="9"/>
  <c r="EE14" i="9"/>
  <c r="ED14" i="9"/>
  <c r="DY14" i="9"/>
  <c r="DX14" i="9"/>
  <c r="DS14" i="9"/>
  <c r="DR14" i="9"/>
  <c r="DM14" i="9"/>
  <c r="DL14" i="9"/>
  <c r="DG14" i="9"/>
  <c r="DF14" i="9"/>
  <c r="DA14" i="9"/>
  <c r="CZ14" i="9"/>
  <c r="CU14" i="9"/>
  <c r="CT14" i="9"/>
  <c r="CO14" i="9"/>
  <c r="CN14" i="9"/>
  <c r="CI14" i="9"/>
  <c r="CH14" i="9"/>
  <c r="CC14" i="9"/>
  <c r="ES14" i="9" s="1"/>
  <c r="GG14" i="9" s="1"/>
  <c r="CB14" i="9"/>
  <c r="ER14" i="9" s="1"/>
  <c r="GF14" i="9" s="1"/>
  <c r="BU14" i="9"/>
  <c r="BT14" i="9"/>
  <c r="BO14" i="9"/>
  <c r="BN14" i="9"/>
  <c r="BI14" i="9"/>
  <c r="BH14" i="9"/>
  <c r="BC14" i="9"/>
  <c r="BB14" i="9"/>
  <c r="AW14" i="9"/>
  <c r="AV14" i="9"/>
  <c r="AQ14" i="9"/>
  <c r="AP14" i="9"/>
  <c r="AK14" i="9"/>
  <c r="AJ14" i="9"/>
  <c r="AE14" i="9"/>
  <c r="AD14" i="9"/>
  <c r="Y14" i="9"/>
  <c r="X14" i="9"/>
  <c r="S14" i="9"/>
  <c r="R14" i="9"/>
  <c r="M14" i="9"/>
  <c r="L14" i="9"/>
  <c r="G14" i="9"/>
  <c r="BW14" i="9" s="1"/>
  <c r="F14" i="9"/>
  <c r="BV14" i="9" s="1"/>
  <c r="GC13" i="9"/>
  <c r="GB13" i="9"/>
  <c r="GA13" i="9"/>
  <c r="GE13" i="9" s="1"/>
  <c r="FZ13" i="9"/>
  <c r="GD13" i="9" s="1"/>
  <c r="FW13" i="9"/>
  <c r="FQ13" i="9"/>
  <c r="FP13" i="9"/>
  <c r="FK13" i="9"/>
  <c r="FJ13" i="9"/>
  <c r="FD13" i="9"/>
  <c r="EY13" i="9"/>
  <c r="FY13" i="9" s="1"/>
  <c r="EX13" i="9"/>
  <c r="FX13" i="9" s="1"/>
  <c r="EQ13" i="9"/>
  <c r="EP13" i="9"/>
  <c r="EK13" i="9"/>
  <c r="EJ13" i="9"/>
  <c r="EE13" i="9"/>
  <c r="ED13" i="9"/>
  <c r="DY13" i="9"/>
  <c r="DX13" i="9"/>
  <c r="DS13" i="9"/>
  <c r="DR13" i="9"/>
  <c r="DM13" i="9"/>
  <c r="DL13" i="9"/>
  <c r="DG13" i="9"/>
  <c r="DF13" i="9"/>
  <c r="DA13" i="9"/>
  <c r="CZ13" i="9"/>
  <c r="CU13" i="9"/>
  <c r="CT13" i="9"/>
  <c r="CO13" i="9"/>
  <c r="CN13" i="9"/>
  <c r="CI13" i="9"/>
  <c r="CH13" i="9"/>
  <c r="CC13" i="9"/>
  <c r="ES13" i="9" s="1"/>
  <c r="GG13" i="9" s="1"/>
  <c r="CB13" i="9"/>
  <c r="ER13" i="9" s="1"/>
  <c r="GF13" i="9" s="1"/>
  <c r="BU13" i="9"/>
  <c r="BT13" i="9"/>
  <c r="BO13" i="9"/>
  <c r="BN13" i="9"/>
  <c r="BI13" i="9"/>
  <c r="BH13" i="9"/>
  <c r="BC13" i="9"/>
  <c r="BB13" i="9"/>
  <c r="AW13" i="9"/>
  <c r="AV13" i="9"/>
  <c r="AQ13" i="9"/>
  <c r="AP13" i="9"/>
  <c r="AK13" i="9"/>
  <c r="AJ13" i="9"/>
  <c r="AE13" i="9"/>
  <c r="AD13" i="9"/>
  <c r="Y13" i="9"/>
  <c r="X13" i="9"/>
  <c r="S13" i="9"/>
  <c r="R13" i="9"/>
  <c r="M13" i="9"/>
  <c r="L13" i="9"/>
  <c r="G13" i="9"/>
  <c r="BW13" i="9" s="1"/>
  <c r="F13" i="9"/>
  <c r="BV13" i="9" s="1"/>
  <c r="GC12" i="9"/>
  <c r="GB12" i="9"/>
  <c r="GA12" i="9"/>
  <c r="GE12" i="9" s="1"/>
  <c r="FZ12" i="9"/>
  <c r="GD12" i="9" s="1"/>
  <c r="FW12" i="9"/>
  <c r="FQ12" i="9"/>
  <c r="FP12" i="9"/>
  <c r="FK12" i="9"/>
  <c r="FJ12" i="9"/>
  <c r="FD12" i="9"/>
  <c r="EY12" i="9"/>
  <c r="FY12" i="9" s="1"/>
  <c r="EX12" i="9"/>
  <c r="FX12" i="9" s="1"/>
  <c r="EQ12" i="9"/>
  <c r="EP12" i="9"/>
  <c r="EK12" i="9"/>
  <c r="EJ12" i="9"/>
  <c r="EE12" i="9"/>
  <c r="ED12" i="9"/>
  <c r="DY12" i="9"/>
  <c r="DX12" i="9"/>
  <c r="DS12" i="9"/>
  <c r="DR12" i="9"/>
  <c r="DM12" i="9"/>
  <c r="DL12" i="9"/>
  <c r="DG12" i="9"/>
  <c r="DF12" i="9"/>
  <c r="DA12" i="9"/>
  <c r="CZ12" i="9"/>
  <c r="CU12" i="9"/>
  <c r="CT12" i="9"/>
  <c r="CO12" i="9"/>
  <c r="CN12" i="9"/>
  <c r="CI12" i="9"/>
  <c r="CH12" i="9"/>
  <c r="CC12" i="9"/>
  <c r="ES12" i="9" s="1"/>
  <c r="GG12" i="9" s="1"/>
  <c r="CB12" i="9"/>
  <c r="ER12" i="9" s="1"/>
  <c r="GF12" i="9" s="1"/>
  <c r="BU12" i="9"/>
  <c r="BT12" i="9"/>
  <c r="BO12" i="9"/>
  <c r="BN12" i="9"/>
  <c r="BI12" i="9"/>
  <c r="BH12" i="9"/>
  <c r="BC12" i="9"/>
  <c r="BB12" i="9"/>
  <c r="AW12" i="9"/>
  <c r="AV12" i="9"/>
  <c r="AQ12" i="9"/>
  <c r="AP12" i="9"/>
  <c r="AK12" i="9"/>
  <c r="AJ12" i="9"/>
  <c r="AE12" i="9"/>
  <c r="AD12" i="9"/>
  <c r="Y12" i="9"/>
  <c r="X12" i="9"/>
  <c r="S12" i="9"/>
  <c r="R12" i="9"/>
  <c r="M12" i="9"/>
  <c r="L12" i="9"/>
  <c r="G12" i="9"/>
  <c r="BW12" i="9" s="1"/>
  <c r="F12" i="9"/>
  <c r="BV12" i="9" s="1"/>
  <c r="GC11" i="9"/>
  <c r="GB11" i="9"/>
  <c r="GA11" i="9"/>
  <c r="GE11" i="9" s="1"/>
  <c r="FZ11" i="9"/>
  <c r="GD11" i="9" s="1"/>
  <c r="FW11" i="9"/>
  <c r="FQ11" i="9"/>
  <c r="FP11" i="9"/>
  <c r="FK11" i="9"/>
  <c r="FJ11" i="9"/>
  <c r="FD11" i="9"/>
  <c r="EY11" i="9"/>
  <c r="FY11" i="9" s="1"/>
  <c r="EX11" i="9"/>
  <c r="FX11" i="9" s="1"/>
  <c r="EQ11" i="9"/>
  <c r="EP11" i="9"/>
  <c r="EK11" i="9"/>
  <c r="EJ11" i="9"/>
  <c r="EE11" i="9"/>
  <c r="ED11" i="9"/>
  <c r="DY11" i="9"/>
  <c r="DX11" i="9"/>
  <c r="DS11" i="9"/>
  <c r="DR11" i="9"/>
  <c r="DM11" i="9"/>
  <c r="DL11" i="9"/>
  <c r="DG11" i="9"/>
  <c r="DF11" i="9"/>
  <c r="DA11" i="9"/>
  <c r="CZ11" i="9"/>
  <c r="CU11" i="9"/>
  <c r="CT11" i="9"/>
  <c r="CO11" i="9"/>
  <c r="CN11" i="9"/>
  <c r="CI11" i="9"/>
  <c r="CH11" i="9"/>
  <c r="CC11" i="9"/>
  <c r="ES11" i="9" s="1"/>
  <c r="CB11" i="9"/>
  <c r="ER11" i="9" s="1"/>
  <c r="BU11" i="9"/>
  <c r="BT11" i="9"/>
  <c r="BO11" i="9"/>
  <c r="BN11" i="9"/>
  <c r="BI11" i="9"/>
  <c r="BH11" i="9"/>
  <c r="BC11" i="9"/>
  <c r="BB11" i="9"/>
  <c r="AW11" i="9"/>
  <c r="AV11" i="9"/>
  <c r="AQ11" i="9"/>
  <c r="AP11" i="9"/>
  <c r="AK11" i="9"/>
  <c r="AJ11" i="9"/>
  <c r="AE11" i="9"/>
  <c r="AD11" i="9"/>
  <c r="Y11" i="9"/>
  <c r="X11" i="9"/>
  <c r="S11" i="9"/>
  <c r="R11" i="9"/>
  <c r="M11" i="9"/>
  <c r="L11" i="9"/>
  <c r="G11" i="9"/>
  <c r="BW11" i="9" s="1"/>
  <c r="F11" i="9"/>
  <c r="BV11" i="9" s="1"/>
  <c r="GC10" i="9"/>
  <c r="GB10" i="9"/>
  <c r="GA10" i="9"/>
  <c r="GE10" i="9" s="1"/>
  <c r="FZ10" i="9"/>
  <c r="GD10" i="9" s="1"/>
  <c r="FW10" i="9"/>
  <c r="FQ10" i="9"/>
  <c r="FP10" i="9"/>
  <c r="FK10" i="9"/>
  <c r="FJ10" i="9"/>
  <c r="FD10" i="9"/>
  <c r="EY10" i="9"/>
  <c r="FY10" i="9" s="1"/>
  <c r="EX10" i="9"/>
  <c r="FX10" i="9" s="1"/>
  <c r="EQ10" i="9"/>
  <c r="EP10" i="9"/>
  <c r="EK10" i="9"/>
  <c r="EJ10" i="9"/>
  <c r="EE10" i="9"/>
  <c r="ED10" i="9"/>
  <c r="DY10" i="9"/>
  <c r="DX10" i="9"/>
  <c r="DS10" i="9"/>
  <c r="DR10" i="9"/>
  <c r="DM10" i="9"/>
  <c r="DL10" i="9"/>
  <c r="DG10" i="9"/>
  <c r="DF10" i="9"/>
  <c r="DA10" i="9"/>
  <c r="CZ10" i="9"/>
  <c r="CU10" i="9"/>
  <c r="CT10" i="9"/>
  <c r="CO10" i="9"/>
  <c r="CN10" i="9"/>
  <c r="CI10" i="9"/>
  <c r="CH10" i="9"/>
  <c r="CC10" i="9"/>
  <c r="ES10" i="9" s="1"/>
  <c r="GG10" i="9" s="1"/>
  <c r="CB10" i="9"/>
  <c r="ER10" i="9" s="1"/>
  <c r="GF10" i="9" s="1"/>
  <c r="BU10" i="9"/>
  <c r="BT10" i="9"/>
  <c r="BO10" i="9"/>
  <c r="BN10" i="9"/>
  <c r="BI10" i="9"/>
  <c r="BH10" i="9"/>
  <c r="BC10" i="9"/>
  <c r="BB10" i="9"/>
  <c r="AW10" i="9"/>
  <c r="AV10" i="9"/>
  <c r="AQ10" i="9"/>
  <c r="AP10" i="9"/>
  <c r="AK10" i="9"/>
  <c r="AJ10" i="9"/>
  <c r="AE10" i="9"/>
  <c r="AD10" i="9"/>
  <c r="Y10" i="9"/>
  <c r="X10" i="9"/>
  <c r="S10" i="9"/>
  <c r="R10" i="9"/>
  <c r="M10" i="9"/>
  <c r="L10" i="9"/>
  <c r="G10" i="9"/>
  <c r="BW10" i="9" s="1"/>
  <c r="F10" i="9"/>
  <c r="BV10" i="9" s="1"/>
  <c r="GC9" i="9"/>
  <c r="GB9" i="9"/>
  <c r="GA9" i="9"/>
  <c r="GE9" i="9" s="1"/>
  <c r="FZ9" i="9"/>
  <c r="GD9" i="9" s="1"/>
  <c r="FW9" i="9"/>
  <c r="FQ9" i="9"/>
  <c r="FP9" i="9"/>
  <c r="FK9" i="9"/>
  <c r="FJ9" i="9"/>
  <c r="FD9" i="9"/>
  <c r="EY9" i="9"/>
  <c r="FY9" i="9" s="1"/>
  <c r="EX9" i="9"/>
  <c r="FX9" i="9" s="1"/>
  <c r="EQ9" i="9"/>
  <c r="EP9" i="9"/>
  <c r="EK9" i="9"/>
  <c r="EJ9" i="9"/>
  <c r="EE9" i="9"/>
  <c r="ED9" i="9"/>
  <c r="DY9" i="9"/>
  <c r="DX9" i="9"/>
  <c r="DS9" i="9"/>
  <c r="DR9" i="9"/>
  <c r="DM9" i="9"/>
  <c r="DL9" i="9"/>
  <c r="DG9" i="9"/>
  <c r="DF9" i="9"/>
  <c r="DA9" i="9"/>
  <c r="CZ9" i="9"/>
  <c r="CU9" i="9"/>
  <c r="CT9" i="9"/>
  <c r="CO9" i="9"/>
  <c r="CN9" i="9"/>
  <c r="CI9" i="9"/>
  <c r="CH9" i="9"/>
  <c r="CC9" i="9"/>
  <c r="ES9" i="9" s="1"/>
  <c r="GG9" i="9" s="1"/>
  <c r="CB9" i="9"/>
  <c r="ER9" i="9" s="1"/>
  <c r="GF9" i="9" s="1"/>
  <c r="BU9" i="9"/>
  <c r="BT9" i="9"/>
  <c r="BO9" i="9"/>
  <c r="BN9" i="9"/>
  <c r="BI9" i="9"/>
  <c r="BH9" i="9"/>
  <c r="BC9" i="9"/>
  <c r="BB9" i="9"/>
  <c r="AW9" i="9"/>
  <c r="AV9" i="9"/>
  <c r="AQ9" i="9"/>
  <c r="AP9" i="9"/>
  <c r="AK9" i="9"/>
  <c r="AJ9" i="9"/>
  <c r="AE9" i="9"/>
  <c r="AD9" i="9"/>
  <c r="Y9" i="9"/>
  <c r="X9" i="9"/>
  <c r="S9" i="9"/>
  <c r="R9" i="9"/>
  <c r="M9" i="9"/>
  <c r="L9" i="9"/>
  <c r="G9" i="9"/>
  <c r="BW9" i="9" s="1"/>
  <c r="F9" i="9"/>
  <c r="BV9" i="9" s="1"/>
  <c r="GC8" i="9"/>
  <c r="GB8" i="9"/>
  <c r="GA8" i="9"/>
  <c r="GE8" i="9" s="1"/>
  <c r="FZ8" i="9"/>
  <c r="GD8" i="9" s="1"/>
  <c r="FW8" i="9"/>
  <c r="FQ8" i="9"/>
  <c r="FP8" i="9"/>
  <c r="FK8" i="9"/>
  <c r="FJ8" i="9"/>
  <c r="FD8" i="9"/>
  <c r="EY8" i="9"/>
  <c r="FY8" i="9" s="1"/>
  <c r="EX8" i="9"/>
  <c r="FX8" i="9" s="1"/>
  <c r="EQ8" i="9"/>
  <c r="EP8" i="9"/>
  <c r="EK8" i="9"/>
  <c r="EJ8" i="9"/>
  <c r="EE8" i="9"/>
  <c r="ED8" i="9"/>
  <c r="DY8" i="9"/>
  <c r="DX8" i="9"/>
  <c r="DS8" i="9"/>
  <c r="DR8" i="9"/>
  <c r="DM8" i="9"/>
  <c r="DL8" i="9"/>
  <c r="DG8" i="9"/>
  <c r="DF8" i="9"/>
  <c r="DA8" i="9"/>
  <c r="CZ8" i="9"/>
  <c r="CU8" i="9"/>
  <c r="CT8" i="9"/>
  <c r="CO8" i="9"/>
  <c r="CN8" i="9"/>
  <c r="CI8" i="9"/>
  <c r="CH8" i="9"/>
  <c r="CC8" i="9"/>
  <c r="ES8" i="9" s="1"/>
  <c r="GG8" i="9" s="1"/>
  <c r="CB8" i="9"/>
  <c r="ER8" i="9" s="1"/>
  <c r="GF8" i="9" s="1"/>
  <c r="BU8" i="9"/>
  <c r="BT8" i="9"/>
  <c r="BO8" i="9"/>
  <c r="BN8" i="9"/>
  <c r="BI8" i="9"/>
  <c r="BH8" i="9"/>
  <c r="BC8" i="9"/>
  <c r="BB8" i="9"/>
  <c r="AW8" i="9"/>
  <c r="AV8" i="9"/>
  <c r="AQ8" i="9"/>
  <c r="AP8" i="9"/>
  <c r="AK8" i="9"/>
  <c r="AJ8" i="9"/>
  <c r="AE8" i="9"/>
  <c r="AD8" i="9"/>
  <c r="Y8" i="9"/>
  <c r="X8" i="9"/>
  <c r="S8" i="9"/>
  <c r="R8" i="9"/>
  <c r="M8" i="9"/>
  <c r="L8" i="9"/>
  <c r="G8" i="9"/>
  <c r="BW8" i="9" s="1"/>
  <c r="F8" i="9"/>
  <c r="BV8" i="9" s="1"/>
  <c r="GC7" i="9"/>
  <c r="GB7" i="9"/>
  <c r="GA7" i="9"/>
  <c r="GE7" i="9" s="1"/>
  <c r="FZ7" i="9"/>
  <c r="GD7" i="9" s="1"/>
  <c r="FW7" i="9"/>
  <c r="FK7" i="9"/>
  <c r="FJ7" i="9"/>
  <c r="FD7" i="9"/>
  <c r="EY7" i="9"/>
  <c r="FY7" i="9" s="1"/>
  <c r="EX7" i="9"/>
  <c r="FX7" i="9" s="1"/>
  <c r="EQ7" i="9"/>
  <c r="EP7" i="9"/>
  <c r="EK7" i="9"/>
  <c r="EJ7" i="9"/>
  <c r="EE7" i="9"/>
  <c r="ED7" i="9"/>
  <c r="DY7" i="9"/>
  <c r="DX7" i="9"/>
  <c r="DS7" i="9"/>
  <c r="DR7" i="9"/>
  <c r="DM7" i="9"/>
  <c r="DL7" i="9"/>
  <c r="DG7" i="9"/>
  <c r="DF7" i="9"/>
  <c r="DA7" i="9"/>
  <c r="CZ7" i="9"/>
  <c r="CU7" i="9"/>
  <c r="CT7" i="9"/>
  <c r="CO7" i="9"/>
  <c r="CN7" i="9"/>
  <c r="CI7" i="9"/>
  <c r="CH7" i="9"/>
  <c r="CC7" i="9"/>
  <c r="ES7" i="9" s="1"/>
  <c r="GG7" i="9" s="1"/>
  <c r="CB7" i="9"/>
  <c r="ER7" i="9" s="1"/>
  <c r="GF7" i="9" s="1"/>
  <c r="BU7" i="9"/>
  <c r="BT7" i="9"/>
  <c r="BO7" i="9"/>
  <c r="BN7" i="9"/>
  <c r="BI7" i="9"/>
  <c r="BH7" i="9"/>
  <c r="BC7" i="9"/>
  <c r="BB7" i="9"/>
  <c r="AW7" i="9"/>
  <c r="AV7" i="9"/>
  <c r="AQ7" i="9"/>
  <c r="AP7" i="9"/>
  <c r="AK7" i="9"/>
  <c r="AJ7" i="9"/>
  <c r="AE7" i="9"/>
  <c r="AD7" i="9"/>
  <c r="Y7" i="9"/>
  <c r="X7" i="9"/>
  <c r="S7" i="9"/>
  <c r="R7" i="9"/>
  <c r="M7" i="9"/>
  <c r="L7" i="9"/>
  <c r="G7" i="9"/>
  <c r="BW7" i="9" s="1"/>
  <c r="F7" i="9"/>
  <c r="BV7" i="9" s="1"/>
  <c r="GC6" i="9"/>
  <c r="GB6" i="9"/>
  <c r="GA6" i="9"/>
  <c r="GE6" i="9" s="1"/>
  <c r="FZ6" i="9"/>
  <c r="GD6" i="9" s="1"/>
  <c r="FW6" i="9"/>
  <c r="FK6" i="9"/>
  <c r="FJ6" i="9"/>
  <c r="FD6" i="9"/>
  <c r="EY6" i="9"/>
  <c r="FY6" i="9" s="1"/>
  <c r="EX6" i="9"/>
  <c r="FX6" i="9" s="1"/>
  <c r="EQ6" i="9"/>
  <c r="EP6" i="9"/>
  <c r="EK6" i="9"/>
  <c r="EJ6" i="9"/>
  <c r="EE6" i="9"/>
  <c r="ED6" i="9"/>
  <c r="DY6" i="9"/>
  <c r="DX6" i="9"/>
  <c r="DS6" i="9"/>
  <c r="DR6" i="9"/>
  <c r="DM6" i="9"/>
  <c r="DL6" i="9"/>
  <c r="DG6" i="9"/>
  <c r="DF6" i="9"/>
  <c r="DA6" i="9"/>
  <c r="CZ6" i="9"/>
  <c r="CU6" i="9"/>
  <c r="CT6" i="9"/>
  <c r="CO6" i="9"/>
  <c r="CN6" i="9"/>
  <c r="CI6" i="9"/>
  <c r="CH6" i="9"/>
  <c r="CC6" i="9"/>
  <c r="ES6" i="9" s="1"/>
  <c r="GG6" i="9" s="1"/>
  <c r="CB6" i="9"/>
  <c r="ER6" i="9" s="1"/>
  <c r="GF6" i="9" s="1"/>
  <c r="BU6" i="9"/>
  <c r="BT6" i="9"/>
  <c r="BO6" i="9"/>
  <c r="BN6" i="9"/>
  <c r="BI6" i="9"/>
  <c r="BH6" i="9"/>
  <c r="BC6" i="9"/>
  <c r="BB6" i="9"/>
  <c r="AW6" i="9"/>
  <c r="AV6" i="9"/>
  <c r="AQ6" i="9"/>
  <c r="AP6" i="9"/>
  <c r="AK6" i="9"/>
  <c r="AJ6" i="9"/>
  <c r="AE6" i="9"/>
  <c r="AD6" i="9"/>
  <c r="Y6" i="9"/>
  <c r="X6" i="9"/>
  <c r="S6" i="9"/>
  <c r="R6" i="9"/>
  <c r="M6" i="9"/>
  <c r="L6" i="9"/>
  <c r="G6" i="9"/>
  <c r="BW6" i="9" s="1"/>
  <c r="F6" i="9"/>
  <c r="BV6" i="9" s="1"/>
  <c r="GC5" i="9"/>
  <c r="GB5" i="9"/>
  <c r="GA5" i="9"/>
  <c r="FZ5" i="9"/>
  <c r="FW5" i="9"/>
  <c r="FK5" i="9"/>
  <c r="FJ5" i="9"/>
  <c r="FD5" i="9"/>
  <c r="EY5" i="9"/>
  <c r="EX5" i="9"/>
  <c r="EQ5" i="9"/>
  <c r="EP5" i="9"/>
  <c r="EK5" i="9"/>
  <c r="EJ5" i="9"/>
  <c r="EE5" i="9"/>
  <c r="ED5" i="9"/>
  <c r="DY5" i="9"/>
  <c r="DX5" i="9"/>
  <c r="DS5" i="9"/>
  <c r="DR5" i="9"/>
  <c r="DM5" i="9"/>
  <c r="DL5" i="9"/>
  <c r="DG5" i="9"/>
  <c r="DF5" i="9"/>
  <c r="DA5" i="9"/>
  <c r="CZ5" i="9"/>
  <c r="CU5" i="9"/>
  <c r="CT5" i="9"/>
  <c r="CO5" i="9"/>
  <c r="CN5" i="9"/>
  <c r="CI5" i="9"/>
  <c r="CH5" i="9"/>
  <c r="CC5" i="9"/>
  <c r="CB5" i="9"/>
  <c r="BU5" i="9"/>
  <c r="BT5" i="9"/>
  <c r="BO5" i="9"/>
  <c r="BN5" i="9"/>
  <c r="BI5" i="9"/>
  <c r="BH5" i="9"/>
  <c r="BC5" i="9"/>
  <c r="BB5" i="9"/>
  <c r="AW5" i="9"/>
  <c r="AV5" i="9"/>
  <c r="AQ5" i="9"/>
  <c r="AP5" i="9"/>
  <c r="AK5" i="9"/>
  <c r="AJ5" i="9"/>
  <c r="AE5" i="9"/>
  <c r="AD5" i="9"/>
  <c r="Y5" i="9"/>
  <c r="X5" i="9"/>
  <c r="S5" i="9"/>
  <c r="R5" i="9"/>
  <c r="M5" i="9"/>
  <c r="L5" i="9"/>
  <c r="G5" i="9"/>
  <c r="F5" i="9"/>
  <c r="U34" i="8"/>
  <c r="Q34" i="8"/>
  <c r="O34" i="8"/>
  <c r="M34" i="8"/>
  <c r="L34" i="8"/>
  <c r="K34" i="8"/>
  <c r="J34" i="8"/>
  <c r="I34" i="8"/>
  <c r="H34" i="8"/>
  <c r="G34" i="8"/>
  <c r="F34" i="8"/>
  <c r="E34" i="8"/>
  <c r="D34" i="8"/>
  <c r="C34" i="8"/>
  <c r="B34" i="8"/>
  <c r="U33" i="8"/>
  <c r="Q33" i="8"/>
  <c r="O33" i="8"/>
  <c r="M33" i="8"/>
  <c r="L33" i="8"/>
  <c r="K33" i="8"/>
  <c r="J33" i="8"/>
  <c r="I33" i="8"/>
  <c r="H33" i="8"/>
  <c r="G33" i="8"/>
  <c r="F33" i="8"/>
  <c r="E33" i="8"/>
  <c r="D33" i="8"/>
  <c r="C33" i="8"/>
  <c r="B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V11" i="8"/>
  <c r="T11" i="8"/>
  <c r="R11" i="8"/>
  <c r="S11" i="8" s="1"/>
  <c r="P11" i="8"/>
  <c r="N11" i="8"/>
  <c r="V10" i="8"/>
  <c r="T10" i="8"/>
  <c r="R10" i="8"/>
  <c r="S10" i="8" s="1"/>
  <c r="P10" i="8"/>
  <c r="N10" i="8"/>
  <c r="V9" i="8"/>
  <c r="T9" i="8"/>
  <c r="R9" i="8"/>
  <c r="S9" i="8" s="1"/>
  <c r="P9" i="8"/>
  <c r="N9" i="8"/>
  <c r="V8" i="8"/>
  <c r="T8" i="8"/>
  <c r="R8" i="8"/>
  <c r="S8" i="8" s="1"/>
  <c r="P8" i="8"/>
  <c r="N8" i="8"/>
  <c r="V7" i="8"/>
  <c r="T7" i="8"/>
  <c r="R7" i="8"/>
  <c r="S7" i="8" s="1"/>
  <c r="P7" i="8"/>
  <c r="N7" i="8"/>
  <c r="V6" i="8"/>
  <c r="T6" i="8"/>
  <c r="R6" i="8"/>
  <c r="S6" i="8" s="1"/>
  <c r="P6" i="8"/>
  <c r="N6" i="8"/>
  <c r="V5" i="8"/>
  <c r="T5" i="8"/>
  <c r="R5" i="8"/>
  <c r="S5" i="8" s="1"/>
  <c r="P5" i="8"/>
  <c r="N5" i="8"/>
  <c r="V4" i="8"/>
  <c r="T4" i="8"/>
  <c r="R4" i="8"/>
  <c r="S4" i="8" s="1"/>
  <c r="P4" i="8"/>
  <c r="N4" i="8"/>
  <c r="V3" i="8"/>
  <c r="T3" i="8"/>
  <c r="R3" i="8"/>
  <c r="P3" i="8"/>
  <c r="N3" i="8"/>
  <c r="I52" i="5"/>
  <c r="I51" i="5"/>
  <c r="I50" i="5"/>
  <c r="S48" i="5"/>
  <c r="I46" i="5"/>
  <c r="I45" i="5"/>
  <c r="I41" i="5"/>
  <c r="I40" i="5"/>
  <c r="S38" i="5"/>
  <c r="I36" i="5"/>
  <c r="I35" i="5"/>
  <c r="I31" i="5"/>
  <c r="AA27" i="5"/>
  <c r="Z27" i="5"/>
  <c r="Y27" i="5"/>
  <c r="X27" i="5"/>
  <c r="W27" i="5"/>
  <c r="M27" i="5"/>
  <c r="H27" i="5"/>
  <c r="G27" i="5"/>
  <c r="F27" i="5"/>
  <c r="E27" i="5"/>
  <c r="AB26" i="5"/>
  <c r="H26" i="5"/>
  <c r="G26" i="5"/>
  <c r="F26" i="5"/>
  <c r="E26" i="5"/>
  <c r="AB25" i="5"/>
  <c r="M25" i="5"/>
  <c r="H25" i="5"/>
  <c r="G25" i="5"/>
  <c r="F25" i="5"/>
  <c r="E25" i="5"/>
  <c r="AB24" i="5"/>
  <c r="M24" i="5"/>
  <c r="H24" i="5"/>
  <c r="G24" i="5"/>
  <c r="F24" i="5"/>
  <c r="E24" i="5"/>
  <c r="AB23" i="5"/>
  <c r="M23" i="5"/>
  <c r="H23" i="5"/>
  <c r="G23" i="5"/>
  <c r="F23" i="5"/>
  <c r="E23" i="5"/>
  <c r="AB22" i="5"/>
  <c r="M22" i="5"/>
  <c r="H22" i="5"/>
  <c r="G22" i="5"/>
  <c r="F22" i="5"/>
  <c r="E22" i="5"/>
  <c r="AB21" i="5"/>
  <c r="M21" i="5"/>
  <c r="H21" i="5"/>
  <c r="G21" i="5"/>
  <c r="F21" i="5"/>
  <c r="E21" i="5"/>
  <c r="AB20" i="5"/>
  <c r="M20" i="5"/>
  <c r="H20" i="5"/>
  <c r="G20" i="5"/>
  <c r="F20" i="5"/>
  <c r="E20" i="5"/>
  <c r="AB19" i="5"/>
  <c r="M19" i="5"/>
  <c r="H19" i="5"/>
  <c r="G19" i="5"/>
  <c r="F19" i="5"/>
  <c r="E19" i="5"/>
  <c r="AB18" i="5"/>
  <c r="M18" i="5"/>
  <c r="H18" i="5"/>
  <c r="G18" i="5"/>
  <c r="F18" i="5"/>
  <c r="E18" i="5"/>
  <c r="AB17" i="5"/>
  <c r="M17" i="5"/>
  <c r="H17" i="5"/>
  <c r="G17" i="5"/>
  <c r="F17" i="5"/>
  <c r="E17" i="5"/>
  <c r="M16" i="5"/>
  <c r="H16" i="5"/>
  <c r="G16" i="5"/>
  <c r="F16" i="5"/>
  <c r="E16" i="5"/>
  <c r="F12" i="5"/>
  <c r="G12" i="5" s="1"/>
  <c r="F11" i="5"/>
  <c r="G11" i="5" s="1"/>
  <c r="F10" i="5"/>
  <c r="G10" i="5" s="1"/>
  <c r="F7" i="5"/>
  <c r="G7" i="5" s="1"/>
  <c r="F102" i="4"/>
  <c r="Q101" i="4"/>
  <c r="O101" i="4"/>
  <c r="X100" i="4"/>
  <c r="W100" i="4"/>
  <c r="H100" i="4"/>
  <c r="D100" i="4"/>
  <c r="Q100" i="4" s="1"/>
  <c r="AD99" i="4"/>
  <c r="J99" i="4"/>
  <c r="E99" i="4"/>
  <c r="Q98" i="4"/>
  <c r="R97" i="4"/>
  <c r="I97" i="4"/>
  <c r="F97" i="4"/>
  <c r="D97" i="4"/>
  <c r="C97" i="4"/>
  <c r="E96" i="4"/>
  <c r="F96" i="4" s="1"/>
  <c r="E95" i="4"/>
  <c r="Q95" i="4" s="1"/>
  <c r="E94" i="4"/>
  <c r="Q94" i="4" s="1"/>
  <c r="Z93" i="4"/>
  <c r="E93" i="4"/>
  <c r="Q93" i="4" s="1"/>
  <c r="Z92" i="4"/>
  <c r="E92" i="4"/>
  <c r="Q92" i="4" s="1"/>
  <c r="Z91" i="4"/>
  <c r="E91" i="4"/>
  <c r="Q91" i="4" s="1"/>
  <c r="Z90" i="4"/>
  <c r="Z94" i="4" s="1"/>
  <c r="E90" i="4"/>
  <c r="Q90" i="4" s="1"/>
  <c r="W89" i="4"/>
  <c r="E89" i="4"/>
  <c r="Q89" i="4" s="1"/>
  <c r="E88" i="4"/>
  <c r="C85" i="4"/>
  <c r="C84" i="4"/>
  <c r="F85" i="4" s="1"/>
  <c r="H83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E54" i="4"/>
  <c r="P53" i="4"/>
  <c r="E53" i="4"/>
  <c r="P52" i="4"/>
  <c r="E52" i="4"/>
  <c r="P51" i="4"/>
  <c r="E51" i="4"/>
  <c r="P50" i="4"/>
  <c r="E50" i="4"/>
  <c r="P49" i="4"/>
  <c r="P48" i="4"/>
  <c r="E48" i="4"/>
  <c r="P47" i="4"/>
  <c r="E47" i="4"/>
  <c r="P46" i="4"/>
  <c r="X45" i="4"/>
  <c r="W45" i="4"/>
  <c r="P45" i="4"/>
  <c r="E45" i="4"/>
  <c r="X44" i="4"/>
  <c r="W44" i="4"/>
  <c r="P44" i="4"/>
  <c r="E44" i="4"/>
  <c r="X43" i="4"/>
  <c r="W43" i="4"/>
  <c r="P43" i="4"/>
  <c r="X42" i="4"/>
  <c r="W42" i="4"/>
  <c r="O42" i="4"/>
  <c r="N42" i="4"/>
  <c r="L42" i="4"/>
  <c r="K42" i="4"/>
  <c r="J42" i="4"/>
  <c r="I42" i="4"/>
  <c r="P42" i="4" s="1"/>
  <c r="G42" i="4"/>
  <c r="F42" i="4"/>
  <c r="D42" i="4"/>
  <c r="C42" i="4"/>
  <c r="X41" i="4"/>
  <c r="W41" i="4"/>
  <c r="P41" i="4"/>
  <c r="H41" i="4"/>
  <c r="E41" i="4"/>
  <c r="X40" i="4"/>
  <c r="W40" i="4"/>
  <c r="P40" i="4"/>
  <c r="H40" i="4"/>
  <c r="E40" i="4"/>
  <c r="X39" i="4"/>
  <c r="W39" i="4"/>
  <c r="P39" i="4"/>
  <c r="H39" i="4"/>
  <c r="E39" i="4"/>
  <c r="X38" i="4"/>
  <c r="W38" i="4"/>
  <c r="P38" i="4"/>
  <c r="H38" i="4"/>
  <c r="E38" i="4"/>
  <c r="X37" i="4"/>
  <c r="W37" i="4"/>
  <c r="P37" i="4"/>
  <c r="H37" i="4"/>
  <c r="E37" i="4"/>
  <c r="X36" i="4"/>
  <c r="W36" i="4"/>
  <c r="P36" i="4"/>
  <c r="M36" i="4"/>
  <c r="M42" i="4" s="1"/>
  <c r="H36" i="4"/>
  <c r="E36" i="4"/>
  <c r="X35" i="4"/>
  <c r="W35" i="4"/>
  <c r="P35" i="4"/>
  <c r="H35" i="4"/>
  <c r="E35" i="4"/>
  <c r="X34" i="4"/>
  <c r="X46" i="4" s="1"/>
  <c r="W34" i="4"/>
  <c r="W46" i="4" s="1"/>
  <c r="P34" i="4"/>
  <c r="H34" i="4"/>
  <c r="E34" i="4"/>
  <c r="P33" i="4"/>
  <c r="H33" i="4"/>
  <c r="E33" i="4"/>
  <c r="P32" i="4"/>
  <c r="H32" i="4"/>
  <c r="E32" i="4"/>
  <c r="H31" i="4"/>
  <c r="E31" i="4"/>
  <c r="P30" i="4"/>
  <c r="H30" i="4"/>
  <c r="E30" i="4"/>
  <c r="Q28" i="4"/>
  <c r="D9" i="4"/>
  <c r="C7" i="4"/>
  <c r="N6" i="4"/>
  <c r="L6" i="4"/>
  <c r="AK39" i="3"/>
  <c r="I37" i="3"/>
  <c r="G37" i="3"/>
  <c r="M34" i="3"/>
  <c r="I34" i="3"/>
  <c r="G34" i="3"/>
  <c r="BC33" i="3"/>
  <c r="BB33" i="3"/>
  <c r="BC32" i="3"/>
  <c r="BB32" i="3"/>
  <c r="BC31" i="3"/>
  <c r="BB31" i="3"/>
  <c r="BC30" i="3"/>
  <c r="BB30" i="3"/>
  <c r="BC29" i="3"/>
  <c r="BB29" i="3"/>
  <c r="O29" i="3"/>
  <c r="BC28" i="3"/>
  <c r="BB28" i="3"/>
  <c r="BC27" i="3"/>
  <c r="BB27" i="3"/>
  <c r="BC26" i="3"/>
  <c r="BB26" i="3"/>
  <c r="BC25" i="3"/>
  <c r="BB25" i="3"/>
  <c r="BC24" i="3"/>
  <c r="BB24" i="3"/>
  <c r="BC23" i="3"/>
  <c r="BB23" i="3"/>
  <c r="BC22" i="3"/>
  <c r="BC34" i="3" s="1"/>
  <c r="BB22" i="3"/>
  <c r="BB34" i="3" s="1"/>
  <c r="AA16" i="3"/>
  <c r="J16" i="3"/>
  <c r="G16" i="3"/>
  <c r="C16" i="3"/>
  <c r="U8" i="3"/>
  <c r="M8" i="3"/>
  <c r="J8" i="3"/>
  <c r="U7" i="3"/>
  <c r="M7" i="3"/>
  <c r="J7" i="3"/>
  <c r="AE6" i="3"/>
  <c r="U6" i="3"/>
  <c r="M6" i="3"/>
  <c r="J6" i="3"/>
  <c r="AK5" i="3"/>
  <c r="AE5" i="3"/>
  <c r="U5" i="3"/>
  <c r="J5" i="3"/>
  <c r="AG2" i="3"/>
  <c r="F52" i="1"/>
  <c r="E52" i="1"/>
  <c r="D52" i="1"/>
  <c r="C52" i="1"/>
  <c r="F51" i="1"/>
  <c r="E51" i="1"/>
  <c r="D51" i="1"/>
  <c r="C51" i="1"/>
  <c r="F50" i="1"/>
  <c r="E50" i="1"/>
  <c r="D50" i="1"/>
  <c r="C50" i="1"/>
  <c r="F49" i="1"/>
  <c r="E49" i="1"/>
  <c r="D49" i="1"/>
  <c r="C49" i="1"/>
  <c r="F48" i="1"/>
  <c r="E48" i="1"/>
  <c r="D48" i="1"/>
  <c r="C48" i="1"/>
  <c r="F47" i="1"/>
  <c r="E47" i="1"/>
  <c r="D47" i="1"/>
  <c r="C47" i="1"/>
  <c r="F46" i="1"/>
  <c r="E46" i="1"/>
  <c r="D46" i="1"/>
  <c r="C46" i="1"/>
  <c r="F45" i="1"/>
  <c r="E45" i="1"/>
  <c r="D45" i="1"/>
  <c r="C45" i="1"/>
  <c r="F44" i="1"/>
  <c r="E44" i="1"/>
  <c r="D44" i="1"/>
  <c r="C44" i="1"/>
  <c r="F43" i="1"/>
  <c r="E43" i="1"/>
  <c r="D43" i="1"/>
  <c r="C43" i="1"/>
  <c r="F42" i="1"/>
  <c r="E42" i="1"/>
  <c r="D42" i="1"/>
  <c r="C42" i="1"/>
  <c r="F41" i="1"/>
  <c r="E41" i="1"/>
  <c r="D41" i="1"/>
  <c r="C41" i="1"/>
  <c r="G37" i="1"/>
  <c r="G36" i="1"/>
  <c r="G35" i="1"/>
  <c r="G34" i="1"/>
  <c r="G33" i="1"/>
  <c r="G32" i="1"/>
  <c r="G31" i="1"/>
  <c r="G30" i="1"/>
  <c r="G29" i="1"/>
  <c r="G28" i="1"/>
  <c r="G27" i="1"/>
  <c r="G26" i="1"/>
  <c r="Q26" i="3"/>
  <c r="Q25" i="3"/>
  <c r="J3" i="14"/>
  <c r="H16" i="14" l="1"/>
  <c r="J15" i="14"/>
  <c r="H15" i="14"/>
  <c r="F15" i="14"/>
  <c r="D15" i="14"/>
  <c r="B15" i="14"/>
  <c r="J14" i="14"/>
  <c r="I14" i="14"/>
  <c r="E14" i="14"/>
  <c r="B14" i="14"/>
  <c r="J13" i="14"/>
  <c r="H13" i="14"/>
  <c r="E13" i="14"/>
  <c r="A13" i="14"/>
  <c r="J12" i="14"/>
  <c r="H12" i="14"/>
  <c r="F12" i="14"/>
  <c r="D12" i="14"/>
  <c r="C12" i="14"/>
  <c r="A12" i="14"/>
  <c r="I11" i="14"/>
  <c r="G11" i="14"/>
  <c r="E11" i="14"/>
  <c r="C11" i="14"/>
  <c r="A11" i="14"/>
  <c r="J10" i="14"/>
  <c r="H10" i="14"/>
  <c r="E10" i="14"/>
  <c r="C10" i="14"/>
  <c r="A10" i="14"/>
  <c r="J29" i="14"/>
  <c r="I29" i="14"/>
  <c r="H29" i="14"/>
  <c r="G29" i="14"/>
  <c r="F29" i="14"/>
  <c r="E29" i="14"/>
  <c r="D29" i="14"/>
  <c r="C29" i="14"/>
  <c r="B29" i="14"/>
  <c r="A29" i="14"/>
  <c r="J28" i="14"/>
  <c r="I28" i="14"/>
  <c r="H28" i="14"/>
  <c r="G28" i="14"/>
  <c r="F28" i="14"/>
  <c r="E28" i="14"/>
  <c r="D28" i="14"/>
  <c r="C28" i="14"/>
  <c r="B28" i="14"/>
  <c r="A28" i="14"/>
  <c r="J27" i="14"/>
  <c r="I27" i="14"/>
  <c r="H27" i="14"/>
  <c r="G27" i="14"/>
  <c r="F27" i="14"/>
  <c r="E27" i="14"/>
  <c r="D27" i="14"/>
  <c r="C27" i="14"/>
  <c r="B27" i="14"/>
  <c r="A27" i="14"/>
  <c r="J26" i="14"/>
  <c r="I26" i="14"/>
  <c r="H26" i="14"/>
  <c r="G26" i="14"/>
  <c r="F26" i="14"/>
  <c r="E26" i="14"/>
  <c r="D26" i="14"/>
  <c r="C26" i="14"/>
  <c r="B26" i="14"/>
  <c r="A26" i="14"/>
  <c r="J25" i="14"/>
  <c r="I25" i="14"/>
  <c r="H25" i="14"/>
  <c r="G25" i="14"/>
  <c r="F25" i="14"/>
  <c r="E25" i="14"/>
  <c r="D25" i="14"/>
  <c r="C25" i="14"/>
  <c r="B25" i="14"/>
  <c r="A25" i="14"/>
  <c r="J24" i="14"/>
  <c r="I24" i="14"/>
  <c r="H24" i="14"/>
  <c r="G24" i="14"/>
  <c r="F24" i="14"/>
  <c r="E24" i="14"/>
  <c r="D24" i="14"/>
  <c r="C24" i="14"/>
  <c r="B24" i="14"/>
  <c r="A24" i="14"/>
  <c r="J23" i="14"/>
  <c r="I23" i="14"/>
  <c r="H23" i="14"/>
  <c r="G23" i="14"/>
  <c r="F23" i="14"/>
  <c r="E23" i="14"/>
  <c r="D23" i="14"/>
  <c r="C23" i="14"/>
  <c r="B23" i="14"/>
  <c r="A23" i="14"/>
  <c r="J22" i="14"/>
  <c r="I22" i="14"/>
  <c r="H22" i="14"/>
  <c r="G22" i="14"/>
  <c r="F22" i="14"/>
  <c r="E22" i="14"/>
  <c r="D22" i="14"/>
  <c r="C22" i="14"/>
  <c r="B22" i="14"/>
  <c r="A22" i="14"/>
  <c r="J21" i="14"/>
  <c r="I21" i="14"/>
  <c r="H21" i="14"/>
  <c r="G21" i="14"/>
  <c r="F21" i="14"/>
  <c r="E21" i="14"/>
  <c r="D21" i="14"/>
  <c r="C21" i="14"/>
  <c r="B21" i="14"/>
  <c r="A21" i="14"/>
  <c r="J20" i="14"/>
  <c r="I20" i="14"/>
  <c r="H20" i="14"/>
  <c r="F20" i="14"/>
  <c r="E20" i="14"/>
  <c r="D20" i="14"/>
  <c r="B20" i="14"/>
  <c r="A20" i="14"/>
  <c r="J19" i="14"/>
  <c r="I19" i="14"/>
  <c r="H19" i="14"/>
  <c r="F19" i="14"/>
  <c r="E19" i="14"/>
  <c r="D19" i="14"/>
  <c r="B19" i="14"/>
  <c r="A19" i="14"/>
  <c r="J18" i="14"/>
  <c r="I18" i="14"/>
  <c r="H18" i="14"/>
  <c r="F18" i="14"/>
  <c r="E18" i="14"/>
  <c r="D18" i="14"/>
  <c r="B18" i="14"/>
  <c r="A18" i="14"/>
  <c r="J17" i="14"/>
  <c r="I17" i="14"/>
  <c r="H17" i="14"/>
  <c r="F17" i="14"/>
  <c r="E17" i="14"/>
  <c r="D17" i="14"/>
  <c r="B17" i="14"/>
  <c r="A17" i="14"/>
  <c r="J16" i="14"/>
  <c r="I16" i="14"/>
  <c r="F16" i="14"/>
  <c r="E16" i="14"/>
  <c r="D16" i="14"/>
  <c r="B16" i="14"/>
  <c r="A16" i="14"/>
  <c r="I15" i="14"/>
  <c r="E15" i="14"/>
  <c r="A15" i="14"/>
  <c r="H14" i="14"/>
  <c r="F14" i="14"/>
  <c r="D14" i="14"/>
  <c r="A14" i="14"/>
  <c r="I13" i="14"/>
  <c r="F13" i="14"/>
  <c r="D13" i="14"/>
  <c r="B13" i="14"/>
  <c r="I12" i="14"/>
  <c r="G12" i="14"/>
  <c r="E12" i="14"/>
  <c r="B12" i="14"/>
  <c r="J11" i="14"/>
  <c r="H11" i="14"/>
  <c r="F11" i="14"/>
  <c r="D11" i="14"/>
  <c r="B11" i="14"/>
  <c r="I10" i="14"/>
  <c r="G10" i="14"/>
  <c r="F10" i="14"/>
  <c r="D10" i="14"/>
  <c r="B10" i="14"/>
  <c r="C23" i="15"/>
  <c r="G23" i="15"/>
  <c r="G24" i="15" s="1"/>
  <c r="G25" i="15" s="1"/>
  <c r="G26" i="15" s="1"/>
  <c r="G27" i="15" s="1"/>
  <c r="G28" i="15" s="1"/>
  <c r="G29" i="15" s="1"/>
  <c r="G30" i="15" s="1"/>
  <c r="DG42" i="12"/>
  <c r="DC42" i="12"/>
  <c r="CY42" i="12"/>
  <c r="CV42" i="12"/>
  <c r="CS42" i="12"/>
  <c r="CP42" i="12"/>
  <c r="CL42" i="12"/>
  <c r="CI42" i="12"/>
  <c r="CE42" i="12"/>
  <c r="CA42" i="12"/>
  <c r="BX42" i="12"/>
  <c r="BT42" i="12"/>
  <c r="BQ42" i="12"/>
  <c r="BN42" i="12"/>
  <c r="BK42" i="12"/>
  <c r="BH42" i="12"/>
  <c r="BE42" i="12"/>
  <c r="BB42" i="12"/>
  <c r="AY42" i="12"/>
  <c r="AV42" i="12"/>
  <c r="AS42" i="12"/>
  <c r="AP42" i="12"/>
  <c r="AM42" i="12"/>
  <c r="AJ42" i="12"/>
  <c r="AG42" i="12"/>
  <c r="AD42" i="12"/>
  <c r="AA42" i="12"/>
  <c r="X42" i="12"/>
  <c r="U42" i="12"/>
  <c r="R42" i="12"/>
  <c r="O42" i="12"/>
  <c r="L42" i="12"/>
  <c r="I42" i="12"/>
  <c r="F42" i="12"/>
  <c r="C42" i="12"/>
  <c r="BW24" i="9"/>
  <c r="BV24" i="9"/>
  <c r="BW25" i="9"/>
  <c r="BV25" i="9"/>
  <c r="GE30" i="9"/>
  <c r="GG30" i="9" s="1"/>
  <c r="GG11" i="9"/>
  <c r="GF11" i="9"/>
  <c r="AP40" i="11"/>
  <c r="AX40" i="11"/>
  <c r="BF40" i="11" s="1"/>
  <c r="BP40" i="11" s="1"/>
  <c r="AP39" i="11"/>
  <c r="AX39" i="11"/>
  <c r="BF39" i="11" s="1"/>
  <c r="BP39" i="11" s="1"/>
  <c r="AP38" i="11"/>
  <c r="AX38" i="11"/>
  <c r="BF38" i="11" s="1"/>
  <c r="BP38" i="11" s="1"/>
  <c r="AP37" i="11"/>
  <c r="AX37" i="11"/>
  <c r="BF37" i="11" s="1"/>
  <c r="BP37" i="11" s="1"/>
  <c r="AP36" i="11"/>
  <c r="AX36" i="11"/>
  <c r="BF36" i="11" s="1"/>
  <c r="BP36" i="11" s="1"/>
  <c r="AP35" i="11"/>
  <c r="AX35" i="11"/>
  <c r="BF35" i="11" s="1"/>
  <c r="BP35" i="11" s="1"/>
  <c r="AP34" i="11"/>
  <c r="AX34" i="11"/>
  <c r="BF34" i="11" s="1"/>
  <c r="BP34" i="11" s="1"/>
  <c r="AP33" i="11"/>
  <c r="AX33" i="11"/>
  <c r="BF33" i="11" s="1"/>
  <c r="BP33" i="11" s="1"/>
  <c r="AP32" i="11"/>
  <c r="AX32" i="11"/>
  <c r="BF32" i="11" s="1"/>
  <c r="BP32" i="11" s="1"/>
  <c r="AP31" i="11"/>
  <c r="AX31" i="11"/>
  <c r="BF31" i="11" s="1"/>
  <c r="BP31" i="11" s="1"/>
  <c r="AP30" i="11"/>
  <c r="AX30" i="11"/>
  <c r="BF30" i="11" s="1"/>
  <c r="BP30" i="11" s="1"/>
  <c r="AP29" i="11"/>
  <c r="AX29" i="11"/>
  <c r="BF29" i="11" s="1"/>
  <c r="BP29" i="11" s="1"/>
  <c r="AP28" i="11"/>
  <c r="AX28" i="11"/>
  <c r="BF28" i="11" s="1"/>
  <c r="BP28" i="11" s="1"/>
  <c r="AP27" i="11"/>
  <c r="AX27" i="11"/>
  <c r="BF27" i="11" s="1"/>
  <c r="BP27" i="11" s="1"/>
  <c r="AP26" i="11"/>
  <c r="AX26" i="11"/>
  <c r="BF26" i="11" s="1"/>
  <c r="BP26" i="11" s="1"/>
  <c r="AP25" i="11"/>
  <c r="AX25" i="11"/>
  <c r="BF25" i="11" s="1"/>
  <c r="BP25" i="11" s="1"/>
  <c r="AP24" i="11"/>
  <c r="AX24" i="11"/>
  <c r="BF24" i="11" s="1"/>
  <c r="BP24" i="11" s="1"/>
  <c r="AP23" i="11"/>
  <c r="AX23" i="11"/>
  <c r="BF23" i="11" s="1"/>
  <c r="BP23" i="11" s="1"/>
  <c r="AP22" i="11"/>
  <c r="AX22" i="11"/>
  <c r="BF22" i="11" s="1"/>
  <c r="BP22" i="11" s="1"/>
  <c r="AP21" i="11"/>
  <c r="AX21" i="11"/>
  <c r="BF21" i="11" s="1"/>
  <c r="BP21" i="11" s="1"/>
  <c r="AP20" i="11"/>
  <c r="AX20" i="11"/>
  <c r="BF20" i="11" s="1"/>
  <c r="BP20" i="11" s="1"/>
  <c r="AP19" i="11"/>
  <c r="AX19" i="11"/>
  <c r="BF19" i="11" s="1"/>
  <c r="BP19" i="11" s="1"/>
  <c r="AP18" i="11"/>
  <c r="AX18" i="11"/>
  <c r="BF18" i="11" s="1"/>
  <c r="BP18" i="11" s="1"/>
  <c r="AP17" i="11"/>
  <c r="AX17" i="11"/>
  <c r="BF17" i="11" s="1"/>
  <c r="BP17" i="11" s="1"/>
  <c r="AP16" i="11"/>
  <c r="AX16" i="11"/>
  <c r="BF16" i="11" s="1"/>
  <c r="BP16" i="11" s="1"/>
  <c r="AP15" i="11"/>
  <c r="AX15" i="11"/>
  <c r="BF15" i="11" s="1"/>
  <c r="BP15" i="11" s="1"/>
  <c r="AP14" i="11"/>
  <c r="AX14" i="11"/>
  <c r="BF14" i="11" s="1"/>
  <c r="BP14" i="11" s="1"/>
  <c r="AP13" i="11"/>
  <c r="AX13" i="11"/>
  <c r="BF13" i="11" s="1"/>
  <c r="BP13" i="11" s="1"/>
  <c r="AP12" i="11"/>
  <c r="AX12" i="11"/>
  <c r="BF12" i="11" s="1"/>
  <c r="BP12" i="11" s="1"/>
  <c r="AP11" i="11"/>
  <c r="AX11" i="11"/>
  <c r="BF11" i="11" s="1"/>
  <c r="BP11" i="11" s="1"/>
  <c r="AP10" i="11"/>
  <c r="AX10" i="11"/>
  <c r="BF10" i="11" s="1"/>
  <c r="BP10" i="11" s="1"/>
  <c r="AP9" i="11"/>
  <c r="AX9" i="11"/>
  <c r="BF9" i="11" s="1"/>
  <c r="BP9" i="11" s="1"/>
  <c r="ES21" i="9"/>
  <c r="GG21" i="9" s="1"/>
  <c r="ER21" i="9"/>
  <c r="GF21" i="9" s="1"/>
  <c r="BW22" i="9"/>
  <c r="BV22" i="9"/>
  <c r="X40" i="10"/>
  <c r="V40" i="10"/>
  <c r="V4" i="10" s="1"/>
  <c r="U40" i="10"/>
  <c r="U4" i="10" s="1"/>
  <c r="T40" i="10"/>
  <c r="T4" i="10" s="1"/>
  <c r="S40" i="10"/>
  <c r="S4" i="10" s="1"/>
  <c r="R40" i="10"/>
  <c r="R4" i="10" s="1"/>
  <c r="Q40" i="10"/>
  <c r="Q4" i="10" s="1"/>
  <c r="O40" i="10"/>
  <c r="O4" i="10" s="1"/>
  <c r="M5" i="10" s="1"/>
  <c r="N40" i="10"/>
  <c r="N4" i="10" s="1"/>
  <c r="M40" i="10"/>
  <c r="M4" i="10" s="1"/>
  <c r="L40" i="10"/>
  <c r="L4" i="10" s="1"/>
  <c r="K40" i="10"/>
  <c r="K4" i="10" s="1"/>
  <c r="J40" i="10"/>
  <c r="J4" i="10" s="1"/>
  <c r="I40" i="10"/>
  <c r="I4" i="10" s="1"/>
  <c r="H40" i="10"/>
  <c r="H4" i="10" s="1"/>
  <c r="G40" i="10"/>
  <c r="G4" i="10" s="1"/>
  <c r="F40" i="10"/>
  <c r="F4" i="10" s="1"/>
  <c r="E40" i="10"/>
  <c r="E4" i="10" s="1"/>
  <c r="D40" i="10"/>
  <c r="D4" i="10" s="1"/>
  <c r="C3" i="10"/>
  <c r="BV21" i="9"/>
  <c r="BW20" i="9"/>
  <c r="BV20" i="9"/>
  <c r="FY20" i="9"/>
  <c r="FQ35" i="9"/>
  <c r="FP35" i="9"/>
  <c r="GC35" i="9"/>
  <c r="GB35" i="9"/>
  <c r="FW35" i="9"/>
  <c r="FK35" i="9"/>
  <c r="FJ35" i="9"/>
  <c r="FD35" i="9"/>
  <c r="EQ35" i="9"/>
  <c r="EP35" i="9"/>
  <c r="EK35" i="9"/>
  <c r="EJ35" i="9"/>
  <c r="EE35" i="9"/>
  <c r="ED35" i="9"/>
  <c r="DY35" i="9"/>
  <c r="DX35" i="9"/>
  <c r="DS35" i="9"/>
  <c r="DR35" i="9"/>
  <c r="DM35" i="9"/>
  <c r="DL35" i="9"/>
  <c r="DG35" i="9"/>
  <c r="DF35" i="9"/>
  <c r="DA35" i="9"/>
  <c r="CZ35" i="9"/>
  <c r="CU35" i="9"/>
  <c r="CT35" i="9"/>
  <c r="CO35" i="9"/>
  <c r="CN35" i="9"/>
  <c r="CI35" i="9"/>
  <c r="CH35" i="9"/>
  <c r="BU35" i="9"/>
  <c r="BT35" i="9"/>
  <c r="BO35" i="9"/>
  <c r="BN35" i="9"/>
  <c r="BI35" i="9"/>
  <c r="BH35" i="9"/>
  <c r="BC35" i="9"/>
  <c r="BB35" i="9"/>
  <c r="AW35" i="9"/>
  <c r="AV35" i="9"/>
  <c r="AQ35" i="9"/>
  <c r="AP35" i="9"/>
  <c r="AK35" i="9"/>
  <c r="AJ35" i="9"/>
  <c r="AE35" i="9"/>
  <c r="AD35" i="9"/>
  <c r="Y35" i="9"/>
  <c r="X35" i="9"/>
  <c r="S35" i="9"/>
  <c r="R35" i="9"/>
  <c r="M35" i="9"/>
  <c r="L35" i="9"/>
  <c r="FX20" i="9"/>
  <c r="FV35" i="9"/>
  <c r="GE5" i="9"/>
  <c r="GA35" i="9"/>
  <c r="GD5" i="9"/>
  <c r="GD35" i="9" s="1"/>
  <c r="FZ35" i="9"/>
  <c r="EY35" i="9"/>
  <c r="FY5" i="9"/>
  <c r="EX35" i="9"/>
  <c r="FX5" i="9"/>
  <c r="FX35" i="9" s="1"/>
  <c r="CC35" i="9"/>
  <c r="ES5" i="9"/>
  <c r="CB35" i="9"/>
  <c r="ER5" i="9"/>
  <c r="G35" i="9"/>
  <c r="BW5" i="9"/>
  <c r="F35" i="9"/>
  <c r="BV5" i="9"/>
  <c r="GG19" i="9"/>
  <c r="GF19" i="9"/>
  <c r="V34" i="8"/>
  <c r="V33" i="8"/>
  <c r="T34" i="8"/>
  <c r="T33" i="8"/>
  <c r="R34" i="8"/>
  <c r="R33" i="8"/>
  <c r="S3" i="8"/>
  <c r="P34" i="8"/>
  <c r="P33" i="8"/>
  <c r="N34" i="8"/>
  <c r="N33" i="8"/>
  <c r="H15" i="5"/>
  <c r="G15" i="5"/>
  <c r="F15" i="5"/>
  <c r="E15" i="5"/>
  <c r="V3" i="5" s="1"/>
  <c r="AB27" i="5"/>
  <c r="F28" i="5"/>
  <c r="E28" i="5"/>
  <c r="H42" i="4"/>
  <c r="E42" i="4"/>
  <c r="F107" i="4"/>
  <c r="F106" i="4"/>
  <c r="F104" i="4"/>
  <c r="F103" i="4"/>
  <c r="W94" i="4"/>
  <c r="W93" i="4"/>
  <c r="W92" i="4"/>
  <c r="W91" i="4"/>
  <c r="W90" i="4"/>
  <c r="W95" i="4" s="1"/>
  <c r="E97" i="4"/>
  <c r="P84" i="4" s="1"/>
  <c r="P87" i="4" s="1"/>
  <c r="Q88" i="4"/>
  <c r="Q24" i="3"/>
  <c r="Q23" i="3"/>
  <c r="C13" i="14" l="1"/>
  <c r="GE35" i="9"/>
  <c r="FY35" i="9"/>
  <c r="BW35" i="9"/>
  <c r="BV35" i="9"/>
  <c r="D3" i="10"/>
  <c r="E3" i="10"/>
  <c r="F3" i="10"/>
  <c r="G3" i="10"/>
  <c r="H3" i="10"/>
  <c r="I3" i="10"/>
  <c r="J3" i="10"/>
  <c r="K3" i="10"/>
  <c r="L3" i="10"/>
  <c r="M3" i="10"/>
  <c r="N3" i="10"/>
  <c r="O3" i="10"/>
  <c r="Q3" i="10"/>
  <c r="R3" i="10"/>
  <c r="S3" i="10"/>
  <c r="T3" i="10"/>
  <c r="U3" i="10"/>
  <c r="V3" i="10"/>
  <c r="GG5" i="9"/>
  <c r="GG35" i="9" s="1"/>
  <c r="ES35" i="9"/>
  <c r="GF5" i="9"/>
  <c r="GF35" i="9" s="1"/>
  <c r="ER35" i="9"/>
  <c r="S33" i="8"/>
  <c r="S34" i="8"/>
  <c r="AA18" i="3"/>
  <c r="M5" i="3"/>
  <c r="U16" i="3"/>
  <c r="G13" i="14" l="1"/>
  <c r="AF16" i="3"/>
  <c r="C14" i="14" l="1"/>
  <c r="G14" i="14"/>
  <c r="AK16" i="3"/>
  <c r="AK18" i="3"/>
  <c r="C15" i="14" l="1"/>
  <c r="G15" i="14"/>
  <c r="AF18" i="3"/>
  <c r="C16" i="14" l="1"/>
  <c r="C17" i="14"/>
  <c r="G16" i="14"/>
  <c r="U18" i="3"/>
  <c r="G17" i="14" l="1"/>
  <c r="D6" i="14"/>
  <c r="AV39" i="11"/>
  <c r="AV38" i="11"/>
  <c r="AV37" i="11"/>
  <c r="AV36" i="11"/>
  <c r="AV35" i="11"/>
  <c r="AV34" i="11"/>
  <c r="AV33" i="11"/>
  <c r="AV32" i="11"/>
  <c r="AV31" i="11"/>
  <c r="AV30" i="11"/>
  <c r="AV29" i="11"/>
  <c r="AV28" i="11"/>
  <c r="AV27" i="11"/>
  <c r="AV26" i="11"/>
  <c r="AV25" i="11"/>
  <c r="AV24" i="11"/>
  <c r="AV23" i="11"/>
  <c r="AV22" i="11"/>
  <c r="AV21" i="11"/>
  <c r="AV20" i="11"/>
  <c r="AV19" i="11"/>
  <c r="AV18" i="11"/>
  <c r="AV17" i="11"/>
  <c r="AV16" i="11"/>
  <c r="AV15" i="11"/>
  <c r="AV14" i="11"/>
  <c r="AV13" i="11"/>
  <c r="AV12" i="11"/>
  <c r="AV11" i="11"/>
  <c r="AV10" i="11"/>
  <c r="AV9" i="11"/>
  <c r="C18" i="14" l="1"/>
  <c r="G18" i="14"/>
  <c r="BL30" i="11"/>
  <c r="AN30" i="11"/>
  <c r="AF30" i="11"/>
  <c r="X30" i="11"/>
  <c r="BD30" i="11"/>
  <c r="P30" i="11"/>
  <c r="H30" i="11"/>
  <c r="BL29" i="11"/>
  <c r="AN29" i="11"/>
  <c r="AF29" i="11"/>
  <c r="X29" i="11"/>
  <c r="BD29" i="11"/>
  <c r="P29" i="11"/>
  <c r="H29" i="11"/>
  <c r="BV29" i="11" s="1"/>
  <c r="G19" i="14"/>
  <c r="C19" i="14" l="1"/>
  <c r="BV30" i="11"/>
  <c r="C20" i="14" l="1"/>
  <c r="G20" i="14"/>
  <c r="BL39" i="11"/>
  <c r="BL38" i="11"/>
  <c r="BL37" i="11"/>
  <c r="BL36" i="11"/>
  <c r="BL35" i="11"/>
  <c r="BL34" i="11"/>
  <c r="BL33" i="11"/>
  <c r="BL32" i="11"/>
  <c r="BL31" i="11"/>
  <c r="BL28" i="11"/>
  <c r="BL27" i="11"/>
  <c r="BL26" i="11"/>
  <c r="BL25" i="11"/>
  <c r="BL24" i="11"/>
  <c r="BL23" i="11"/>
  <c r="BL22" i="11"/>
  <c r="BL21" i="11"/>
  <c r="BL20" i="11"/>
  <c r="BL19" i="11"/>
  <c r="BL18" i="11"/>
  <c r="BL17" i="11"/>
  <c r="BL16" i="11"/>
  <c r="BL15" i="11"/>
  <c r="BL14" i="11"/>
  <c r="BL13" i="11"/>
  <c r="BL12" i="11"/>
  <c r="BL11" i="11"/>
  <c r="BL10" i="11"/>
  <c r="BL9" i="11"/>
  <c r="D3" i="14" l="1"/>
  <c r="BL40" i="11"/>
  <c r="BD17" i="11" l="1"/>
  <c r="BD18" i="11"/>
  <c r="BD19" i="11"/>
  <c r="BD20" i="11"/>
  <c r="BD21" i="11"/>
  <c r="BD22" i="11"/>
  <c r="BD23" i="11"/>
  <c r="AF9" i="11" l="1"/>
  <c r="X9" i="11"/>
  <c r="P9" i="11"/>
  <c r="H9" i="11"/>
  <c r="AN9" i="11" l="1"/>
  <c r="BV9" i="11" s="1"/>
  <c r="BD9" i="11"/>
  <c r="AF10" i="11" l="1"/>
  <c r="AN10" i="11"/>
  <c r="AF11" i="11"/>
  <c r="AN11" i="11"/>
  <c r="AF12" i="11"/>
  <c r="AN12" i="11"/>
  <c r="AF13" i="11"/>
  <c r="AN13" i="11"/>
  <c r="AF14" i="11"/>
  <c r="AN14" i="11"/>
  <c r="AF15" i="11"/>
  <c r="AN15" i="11"/>
  <c r="AF16" i="11"/>
  <c r="AN16" i="11"/>
  <c r="AF17" i="11"/>
  <c r="AN17" i="11"/>
  <c r="AF18" i="11"/>
  <c r="AN18" i="11"/>
  <c r="AF19" i="11"/>
  <c r="AN19" i="11"/>
  <c r="AF20" i="11"/>
  <c r="AN20" i="11"/>
  <c r="AF21" i="11"/>
  <c r="AN21" i="11"/>
  <c r="AF22" i="11"/>
  <c r="AN22" i="11"/>
  <c r="AF23" i="11"/>
  <c r="AN23" i="11"/>
  <c r="AF24" i="11"/>
  <c r="AN24" i="11"/>
  <c r="AF25" i="11"/>
  <c r="AN25" i="11"/>
  <c r="AF26" i="11"/>
  <c r="AN26" i="11"/>
  <c r="AF27" i="11"/>
  <c r="AN27" i="11"/>
  <c r="AF28" i="11"/>
  <c r="AN28" i="11"/>
  <c r="AF31" i="11"/>
  <c r="AN31" i="11"/>
  <c r="AF32" i="11"/>
  <c r="AN32" i="11"/>
  <c r="AF33" i="11"/>
  <c r="AN33" i="11"/>
  <c r="AF34" i="11"/>
  <c r="AN34" i="11"/>
  <c r="AF35" i="11"/>
  <c r="AN35" i="11"/>
  <c r="AF36" i="11"/>
  <c r="AN36" i="11"/>
  <c r="AF37" i="11"/>
  <c r="AN37" i="11"/>
  <c r="AF38" i="11"/>
  <c r="AN38" i="11"/>
  <c r="AF39" i="11"/>
  <c r="AN39" i="11"/>
  <c r="X39" i="11"/>
  <c r="X38" i="11"/>
  <c r="X37" i="11"/>
  <c r="X36" i="11"/>
  <c r="X35" i="11"/>
  <c r="X34" i="11"/>
  <c r="X33" i="11"/>
  <c r="X32" i="11"/>
  <c r="X31" i="11"/>
  <c r="X28" i="11"/>
  <c r="X27" i="11"/>
  <c r="X26" i="11"/>
  <c r="X25" i="11"/>
  <c r="X24" i="11"/>
  <c r="X23" i="11"/>
  <c r="X22" i="11"/>
  <c r="X21" i="11"/>
  <c r="X20" i="11"/>
  <c r="X19" i="11"/>
  <c r="X18" i="11"/>
  <c r="X17" i="11"/>
  <c r="X16" i="11"/>
  <c r="X15" i="11"/>
  <c r="X14" i="11"/>
  <c r="X13" i="11"/>
  <c r="X12" i="11"/>
  <c r="X11" i="11"/>
  <c r="X10" i="11"/>
  <c r="AF40" i="11" l="1"/>
  <c r="X40" i="11"/>
  <c r="BD24" i="11" l="1"/>
  <c r="BD16" i="11" l="1"/>
  <c r="H10" i="11" l="1"/>
  <c r="P10" i="11"/>
  <c r="BD10" i="11"/>
  <c r="H11" i="11"/>
  <c r="P11" i="11"/>
  <c r="BD11" i="11"/>
  <c r="H12" i="11"/>
  <c r="P12" i="11"/>
  <c r="BD12" i="11"/>
  <c r="H13" i="11"/>
  <c r="P13" i="11"/>
  <c r="BD13" i="11"/>
  <c r="H14" i="11"/>
  <c r="P14" i="11"/>
  <c r="BD14" i="11"/>
  <c r="H15" i="11"/>
  <c r="P15" i="11"/>
  <c r="BD15" i="11"/>
  <c r="H16" i="11"/>
  <c r="P16" i="11"/>
  <c r="H17" i="11"/>
  <c r="P17" i="11"/>
  <c r="H18" i="11"/>
  <c r="P18" i="11"/>
  <c r="H19" i="11"/>
  <c r="P19" i="11"/>
  <c r="H20" i="11"/>
  <c r="P20" i="11"/>
  <c r="H21" i="11"/>
  <c r="P21" i="11"/>
  <c r="H22" i="11"/>
  <c r="P22" i="11"/>
  <c r="H23" i="11"/>
  <c r="P23" i="11"/>
  <c r="H24" i="11"/>
  <c r="P24" i="11"/>
  <c r="H25" i="11"/>
  <c r="P25" i="11"/>
  <c r="BD25" i="11"/>
  <c r="H26" i="11"/>
  <c r="P26" i="11"/>
  <c r="BD26" i="11"/>
  <c r="H27" i="11"/>
  <c r="P27" i="11"/>
  <c r="BD27" i="11"/>
  <c r="H28" i="11"/>
  <c r="P28" i="11"/>
  <c r="BD28" i="11"/>
  <c r="H31" i="11"/>
  <c r="P31" i="11"/>
  <c r="BD31" i="11"/>
  <c r="H32" i="11"/>
  <c r="P32" i="11"/>
  <c r="BD32" i="11"/>
  <c r="H33" i="11"/>
  <c r="P33" i="11"/>
  <c r="BD33" i="11"/>
  <c r="H34" i="11"/>
  <c r="P34" i="11"/>
  <c r="BD34" i="11"/>
  <c r="H35" i="11"/>
  <c r="P35" i="11"/>
  <c r="BD35" i="11"/>
  <c r="H36" i="11"/>
  <c r="P36" i="11"/>
  <c r="BD36" i="11"/>
  <c r="H37" i="11"/>
  <c r="P37" i="11"/>
  <c r="BD37" i="11"/>
  <c r="H38" i="11"/>
  <c r="P38" i="11"/>
  <c r="BD38" i="11"/>
  <c r="H39" i="11"/>
  <c r="P39" i="11"/>
  <c r="BD39" i="11"/>
  <c r="BV18" i="11" l="1"/>
  <c r="BV28" i="11"/>
  <c r="BV38" i="11"/>
  <c r="BV10" i="11"/>
  <c r="BD40" i="11"/>
  <c r="BV11" i="11"/>
  <c r="BV12" i="11"/>
  <c r="BV13" i="11"/>
  <c r="BV14" i="11"/>
  <c r="BV15" i="11"/>
  <c r="BV16" i="11"/>
  <c r="BV17" i="11"/>
  <c r="BV19" i="11"/>
  <c r="BV20" i="11"/>
  <c r="BV21" i="11"/>
  <c r="BV22" i="11"/>
  <c r="BV23" i="11"/>
  <c r="BV24" i="11"/>
  <c r="BV25" i="11"/>
  <c r="BV26" i="11"/>
  <c r="BV27" i="11"/>
  <c r="BV31" i="11"/>
  <c r="BV32" i="11"/>
  <c r="BV33" i="11"/>
  <c r="BV34" i="11"/>
  <c r="BV35" i="11"/>
  <c r="BV36" i="11"/>
  <c r="BV37" i="11"/>
  <c r="BV39" i="11"/>
  <c r="BV40" i="11" l="1"/>
  <c r="B2" i="11" l="1"/>
  <c r="A2" i="12"/>
  <c r="B5" i="12" s="1"/>
  <c r="B5" i="11"/>
  <c r="J5" i="11"/>
  <c r="R5" i="11"/>
  <c r="Z5" i="11"/>
  <c r="AH5" i="11"/>
  <c r="AP5" i="11"/>
  <c r="AX5" i="11"/>
  <c r="BF5" i="11"/>
  <c r="BP5" i="11"/>
  <c r="C41" i="11"/>
  <c r="C6" i="11" s="1"/>
  <c r="D41" i="11"/>
  <c r="D6" i="11" s="1"/>
  <c r="E41" i="11"/>
  <c r="E6" i="11" s="1"/>
  <c r="F41" i="11"/>
  <c r="F6" i="11" s="1"/>
  <c r="G41" i="11"/>
  <c r="G6" i="11" s="1"/>
  <c r="K41" i="11"/>
  <c r="K6" i="11" s="1"/>
  <c r="L41" i="11"/>
  <c r="L6" i="11" s="1"/>
  <c r="N41" i="11"/>
  <c r="N6" i="11" s="1"/>
  <c r="O41" i="11"/>
  <c r="O6" i="11" s="1"/>
  <c r="S41" i="11"/>
  <c r="S6" i="11" s="1"/>
  <c r="T41" i="11"/>
  <c r="T6" i="11" s="1"/>
  <c r="U41" i="11"/>
  <c r="U6" i="11" s="1"/>
  <c r="V41" i="11"/>
  <c r="V6" i="11" s="1"/>
  <c r="W41" i="11"/>
  <c r="W6" i="11" s="1"/>
  <c r="X41" i="11"/>
  <c r="AA41" i="11"/>
  <c r="AA6" i="11" s="1"/>
  <c r="AB41" i="11"/>
  <c r="AB6" i="11" s="1"/>
  <c r="AC41" i="11"/>
  <c r="AC6" i="11" s="1"/>
  <c r="AD41" i="11"/>
  <c r="AD6" i="11" s="1"/>
  <c r="AE41" i="11"/>
  <c r="AE6" i="11" s="1"/>
  <c r="AI41" i="11"/>
  <c r="AI6" i="11" s="1"/>
  <c r="AJ41" i="11"/>
  <c r="AJ6" i="11" s="1"/>
  <c r="AK41" i="11"/>
  <c r="AK6" i="11" s="1"/>
  <c r="AL41" i="11"/>
  <c r="AL6" i="11" s="1"/>
  <c r="AM41" i="11"/>
  <c r="AM6" i="11" s="1"/>
  <c r="AQ41" i="11"/>
  <c r="AQ6" i="11" s="1"/>
  <c r="AR41" i="11"/>
  <c r="AR6" i="11" s="1"/>
  <c r="AS41" i="11"/>
  <c r="AS6" i="11" s="1"/>
  <c r="AT41" i="11"/>
  <c r="AT6" i="11" s="1"/>
  <c r="AU41" i="11"/>
  <c r="AU6" i="11" s="1"/>
  <c r="AY41" i="11"/>
  <c r="AY6" i="11" s="1"/>
  <c r="AZ41" i="11"/>
  <c r="AZ6" i="11" s="1"/>
  <c r="BB41" i="11"/>
  <c r="BB6" i="11" s="1"/>
  <c r="BC41" i="11"/>
  <c r="BC6" i="11" s="1"/>
  <c r="BG41" i="11"/>
  <c r="BG6" i="11" s="1"/>
  <c r="BH41" i="11"/>
  <c r="BH6" i="11" s="1"/>
  <c r="BI41" i="11"/>
  <c r="BI6" i="11" s="1"/>
  <c r="BJ41" i="11"/>
  <c r="BJ6" i="11" s="1"/>
  <c r="BK41" i="11"/>
  <c r="BK6" i="11" s="1"/>
  <c r="BQ41" i="11"/>
  <c r="BQ6" i="11" s="1"/>
  <c r="BR41" i="11"/>
  <c r="BR6" i="11" s="1"/>
  <c r="BS41" i="11"/>
  <c r="BS6" i="11" s="1"/>
  <c r="BT41" i="11"/>
  <c r="BT6" i="11" s="1"/>
  <c r="BU41" i="11"/>
  <c r="BU6" i="11" s="1"/>
  <c r="M41" i="11" l="1"/>
  <c r="M6" i="11" s="1"/>
  <c r="AF41" i="11"/>
  <c r="BA41" i="11"/>
  <c r="BA6" i="11" s="1"/>
  <c r="E5" i="12"/>
  <c r="H5" i="12"/>
  <c r="K5" i="12"/>
  <c r="N5" i="12"/>
  <c r="Q5" i="12"/>
  <c r="T5" i="12"/>
  <c r="W5" i="12"/>
  <c r="Z5" i="12"/>
  <c r="AC5" i="12"/>
  <c r="AF5" i="12"/>
  <c r="AI5" i="12"/>
  <c r="AL5" i="12"/>
  <c r="AO5" i="12"/>
  <c r="AR5" i="12"/>
  <c r="AU5" i="12"/>
  <c r="AX5" i="12"/>
  <c r="BA5" i="12"/>
  <c r="BD5" i="12"/>
  <c r="BG5" i="12"/>
  <c r="BJ5" i="12"/>
  <c r="BM5" i="12"/>
  <c r="BP5" i="12"/>
  <c r="BS5" i="12"/>
  <c r="BV5" i="12"/>
  <c r="BZ5" i="12"/>
  <c r="CC5" i="12"/>
  <c r="CG5" i="12"/>
  <c r="CK5" i="12"/>
  <c r="CN5" i="12"/>
  <c r="CR5" i="12"/>
  <c r="CU5" i="12"/>
  <c r="CX5" i="12"/>
  <c r="DA5" i="12"/>
  <c r="DE5" i="12"/>
  <c r="DI5" i="12"/>
  <c r="E43" i="12"/>
  <c r="E6" i="12" s="1"/>
  <c r="H43" i="12"/>
  <c r="H6" i="12" s="1"/>
  <c r="K43" i="12"/>
  <c r="K6" i="12" s="1"/>
  <c r="N43" i="12"/>
  <c r="N6" i="12" s="1"/>
  <c r="Q43" i="12"/>
  <c r="Q6" i="12" s="1"/>
  <c r="T43" i="12"/>
  <c r="T6" i="12" s="1"/>
  <c r="W43" i="12"/>
  <c r="W6" i="12" s="1"/>
  <c r="Z43" i="12"/>
  <c r="Z6" i="12" s="1"/>
  <c r="AC43" i="12"/>
  <c r="AC6" i="12" s="1"/>
  <c r="AF43" i="12"/>
  <c r="AF6" i="12" s="1"/>
  <c r="AI43" i="12"/>
  <c r="AI6" i="12" s="1"/>
  <c r="AL43" i="12"/>
  <c r="AL6" i="12" s="1"/>
  <c r="AO43" i="12"/>
  <c r="AO6" i="12" s="1"/>
  <c r="AR43" i="12"/>
  <c r="AR6" i="12" s="1"/>
  <c r="AU43" i="12"/>
  <c r="AU6" i="12" s="1"/>
  <c r="AX43" i="12"/>
  <c r="AX6" i="12" s="1"/>
  <c r="BA43" i="12"/>
  <c r="BA6" i="12" s="1"/>
  <c r="BD43" i="12"/>
  <c r="BD6" i="12" s="1"/>
  <c r="BG43" i="12"/>
  <c r="BG6" i="12" s="1"/>
  <c r="BJ43" i="12"/>
  <c r="BJ6" i="12" s="1"/>
  <c r="BM43" i="12"/>
  <c r="BM6" i="12" s="1"/>
  <c r="BP43" i="12"/>
  <c r="BP6" i="12" s="1"/>
  <c r="BS43" i="12"/>
  <c r="BS6" i="12" s="1"/>
  <c r="BV43" i="12"/>
  <c r="BV6" i="12" s="1"/>
  <c r="BZ43" i="12"/>
  <c r="BZ6" i="12" s="1"/>
  <c r="CC43" i="12"/>
  <c r="CC6" i="12" s="1"/>
  <c r="CG43" i="12"/>
  <c r="CG6" i="12" s="1"/>
  <c r="CK43" i="12"/>
  <c r="CK6" i="12" s="1"/>
  <c r="CN43" i="12"/>
  <c r="CN6" i="12" s="1"/>
  <c r="CR43" i="12"/>
  <c r="CR6" i="12" s="1"/>
  <c r="CU43" i="12"/>
  <c r="CU6" i="12" s="1"/>
  <c r="CX43" i="12"/>
  <c r="CX6" i="12" s="1"/>
  <c r="DA43" i="12"/>
  <c r="DA6" i="12" s="1"/>
  <c r="DE43" i="12"/>
  <c r="DE6" i="12" s="1"/>
  <c r="DI43" i="12"/>
  <c r="DI6" i="12" s="1"/>
  <c r="C5" i="11"/>
  <c r="D5" i="11"/>
  <c r="E5" i="11"/>
  <c r="F5" i="11"/>
  <c r="G5" i="11"/>
  <c r="K5" i="11"/>
  <c r="L5" i="11"/>
  <c r="M5" i="11"/>
  <c r="N5" i="11"/>
  <c r="O5" i="11"/>
  <c r="S5" i="11"/>
  <c r="T5" i="11"/>
  <c r="U5" i="11"/>
  <c r="V5" i="11"/>
  <c r="W5" i="11"/>
  <c r="AA5" i="11"/>
  <c r="AB5" i="11"/>
  <c r="AC5" i="11"/>
  <c r="AD5" i="11"/>
  <c r="AE5" i="11"/>
  <c r="AI5" i="11"/>
  <c r="AJ5" i="11"/>
  <c r="AK5" i="11"/>
  <c r="AL5" i="11"/>
  <c r="AM5" i="11"/>
  <c r="AQ5" i="11"/>
  <c r="AR5" i="11"/>
  <c r="AS5" i="11"/>
  <c r="AT5" i="11"/>
  <c r="AU5" i="11"/>
  <c r="AY5" i="11"/>
  <c r="AZ5" i="11"/>
  <c r="BA5" i="11"/>
  <c r="BB5" i="11"/>
  <c r="BC5" i="11"/>
  <c r="BG5" i="11"/>
  <c r="BH5" i="11"/>
  <c r="BI5" i="11"/>
  <c r="BJ5" i="11"/>
  <c r="BK5" i="11"/>
  <c r="BQ5" i="11"/>
  <c r="BR5" i="11"/>
  <c r="BS5" i="11"/>
  <c r="BT5" i="11"/>
  <c r="BU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12" authorId="0" shapeId="0" xr:uid="{D6A8975A-6D80-41A8-8F7B-47393AF559F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49820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1BE40E9D-31CC-4345-BFF3-8BFE9C17BBCD}">
      <text>
        <r>
          <rPr>
            <sz val="10"/>
            <rFont val="Arial"/>
            <family val="2"/>
          </rPr>
          <t>Pick a date here.
It updates the totals above AND the filtered line-items table
right below (rows 12+).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L11" authorId="0" shapeId="0" xr:uid="{481292E0-23EC-47A7-B2DC-D5FDA28BA7D2}">
      <text>
        <r>
          <rPr>
            <sz val="10"/>
            <rFont val="Arial"/>
            <family val="2"/>
          </rPr>
          <t>Helper column - powers the filtered table for the date chosen in B4.
Please don't delete or overwrite this column.</t>
        </r>
      </text>
    </comment>
  </commentList>
</comments>
</file>

<file path=xl/sharedStrings.xml><?xml version="1.0" encoding="utf-8"?>
<sst xmlns="http://schemas.openxmlformats.org/spreadsheetml/2006/main" count="1459" uniqueCount="490">
  <si>
    <t xml:space="preserve">SGX Minerals Pvt Ltd     </t>
  </si>
  <si>
    <t>FTD</t>
  </si>
  <si>
    <t>MTD</t>
  </si>
  <si>
    <t>Targets</t>
  </si>
  <si>
    <t xml:space="preserve">GAP </t>
  </si>
  <si>
    <t xml:space="preserve">ACH </t>
  </si>
  <si>
    <t xml:space="preserve">ACH % </t>
  </si>
  <si>
    <t xml:space="preserve">Collection </t>
  </si>
  <si>
    <t xml:space="preserve">Mine Production </t>
  </si>
  <si>
    <t xml:space="preserve">Total Revenue </t>
  </si>
  <si>
    <t xml:space="preserve">Boulders Trans Qty. </t>
  </si>
  <si>
    <t xml:space="preserve">Basic Sale Revenue </t>
  </si>
  <si>
    <t xml:space="preserve">Plant Production </t>
  </si>
  <si>
    <t>Remark</t>
  </si>
  <si>
    <t>Sale  (Dispatch)</t>
  </si>
  <si>
    <t xml:space="preserve">FTD </t>
  </si>
  <si>
    <t xml:space="preserve">MTD </t>
  </si>
  <si>
    <t xml:space="preserve">Quarry -Daily Log Sheet </t>
  </si>
  <si>
    <t xml:space="preserve">Plant Operation </t>
  </si>
  <si>
    <t>Compresspr</t>
  </si>
  <si>
    <t xml:space="preserve">Holes </t>
  </si>
  <si>
    <t xml:space="preserve">shift </t>
  </si>
  <si>
    <t xml:space="preserve">Boulder L </t>
  </si>
  <si>
    <t xml:space="preserve">Load off </t>
  </si>
  <si>
    <t xml:space="preserve">OB L  </t>
  </si>
  <si>
    <t>Tippers</t>
  </si>
  <si>
    <t>Machines</t>
  </si>
  <si>
    <t xml:space="preserve">Plant Start Time  </t>
  </si>
  <si>
    <t xml:space="preserve">trips Recived </t>
  </si>
  <si>
    <t xml:space="preserve">Feed </t>
  </si>
  <si>
    <t>Stock</t>
  </si>
  <si>
    <t>Remakr</t>
  </si>
  <si>
    <t xml:space="preserve">feets </t>
  </si>
  <si>
    <t xml:space="preserve">Mornging </t>
  </si>
  <si>
    <t xml:space="preserve">production </t>
  </si>
  <si>
    <t xml:space="preserve">Afternoon </t>
  </si>
  <si>
    <t>Achv %</t>
  </si>
  <si>
    <t xml:space="preserve">NMR </t>
  </si>
  <si>
    <t xml:space="preserve">Night </t>
  </si>
  <si>
    <t xml:space="preserve">Excavators </t>
  </si>
  <si>
    <t xml:space="preserve">FTD HMR </t>
  </si>
  <si>
    <t>MTD HMR</t>
  </si>
  <si>
    <t xml:space="preserve">Diesle FTD </t>
  </si>
  <si>
    <t xml:space="preserve">Diesel MTD </t>
  </si>
  <si>
    <t xml:space="preserve">B/D hrs </t>
  </si>
  <si>
    <t xml:space="preserve">FTD Cost </t>
  </si>
  <si>
    <t>Cost</t>
  </si>
  <si>
    <t xml:space="preserve">Plant Details </t>
  </si>
  <si>
    <t>VOLVO-1</t>
  </si>
  <si>
    <t xml:space="preserve">L </t>
  </si>
  <si>
    <t xml:space="preserve">Sheet  </t>
  </si>
  <si>
    <t>TPH</t>
  </si>
  <si>
    <t>VOLVO-2</t>
  </si>
  <si>
    <t>B</t>
  </si>
  <si>
    <t xml:space="preserve">Area </t>
  </si>
  <si>
    <t>Production</t>
  </si>
  <si>
    <t>VOLVO-1 Quarry</t>
  </si>
  <si>
    <t xml:space="preserve">OB </t>
  </si>
  <si>
    <t xml:space="preserve">Running Hr </t>
  </si>
  <si>
    <t>VOLVO-2 Quarry</t>
  </si>
  <si>
    <t xml:space="preserve">No feed </t>
  </si>
  <si>
    <t>Hyundai 1 Quarry</t>
  </si>
  <si>
    <t xml:space="preserve">Boulder  </t>
  </si>
  <si>
    <t xml:space="preserve">Power Cut </t>
  </si>
  <si>
    <t>Hyundai 2 Quarry</t>
  </si>
  <si>
    <t xml:space="preserve">B </t>
  </si>
  <si>
    <t xml:space="preserve">B/D </t>
  </si>
  <si>
    <t xml:space="preserve">Boulder jam </t>
  </si>
  <si>
    <t xml:space="preserve">Maintenance </t>
  </si>
  <si>
    <t xml:space="preserve">Maintenance part </t>
  </si>
  <si>
    <t xml:space="preserve">FTD DATA </t>
  </si>
  <si>
    <t>MTD DATA</t>
  </si>
  <si>
    <t xml:space="preserve">Day  </t>
  </si>
  <si>
    <t xml:space="preserve">Night  </t>
  </si>
  <si>
    <t>Day Trips</t>
  </si>
  <si>
    <t>Night Trips</t>
  </si>
  <si>
    <t>FTD Trips</t>
  </si>
  <si>
    <t>FTDTons</t>
  </si>
  <si>
    <t>Stock  FTD</t>
  </si>
  <si>
    <t>OB FTD  Trips</t>
  </si>
  <si>
    <t>Diesle issued</t>
  </si>
  <si>
    <t>MTD Trips</t>
  </si>
  <si>
    <t>MTD Tons</t>
  </si>
  <si>
    <t>Stock MTD trips</t>
  </si>
  <si>
    <t>OB MTD Trips</t>
  </si>
  <si>
    <t>Diesel MTD</t>
  </si>
  <si>
    <t>AP39UQ0095</t>
  </si>
  <si>
    <t>R</t>
  </si>
  <si>
    <t>AP39UQ0097</t>
  </si>
  <si>
    <t>AP39UW9880</t>
  </si>
  <si>
    <t xml:space="preserve">breaking hour </t>
  </si>
  <si>
    <t>AP39UW9881</t>
  </si>
  <si>
    <t>loading Hrs</t>
  </si>
  <si>
    <t>AP39UY4651</t>
  </si>
  <si>
    <t xml:space="preserve">Sheett cleaing </t>
  </si>
  <si>
    <t>AP39UY4652</t>
  </si>
  <si>
    <t xml:space="preserve">b/D hour </t>
  </si>
  <si>
    <t>AP39WC0926</t>
  </si>
  <si>
    <t>AP39WC0927</t>
  </si>
  <si>
    <t>AP39WC0928</t>
  </si>
  <si>
    <t>AP39WF2052</t>
  </si>
  <si>
    <t>AP39WF2057</t>
  </si>
  <si>
    <t>AP39WF2058</t>
  </si>
  <si>
    <t>FTD hmr</t>
  </si>
  <si>
    <t>FTD KMR</t>
  </si>
  <si>
    <t xml:space="preserve">MTD HR </t>
  </si>
  <si>
    <t xml:space="preserve">MTD KM </t>
  </si>
  <si>
    <t>Day - Breakdown Time</t>
  </si>
  <si>
    <t>Night - Breakdown Time</t>
  </si>
  <si>
    <t>Maintenance</t>
  </si>
  <si>
    <t xml:space="preserve">Total B/D </t>
  </si>
  <si>
    <t xml:space="preserve">Maintenance  MTD hr </t>
  </si>
  <si>
    <t>Maintenance  COST ( FTD)</t>
  </si>
  <si>
    <t>MTD Cost  (MTD)</t>
  </si>
  <si>
    <t>From</t>
  </si>
  <si>
    <t>To</t>
  </si>
  <si>
    <t xml:space="preserve">Tyre Puncture </t>
  </si>
  <si>
    <t>02;00</t>
  </si>
  <si>
    <t xml:space="preserve">Tyre Puncture  </t>
  </si>
  <si>
    <t>Start problem</t>
  </si>
  <si>
    <t xml:space="preserve">Dispatch </t>
  </si>
  <si>
    <t xml:space="preserve">ROYALTY </t>
  </si>
  <si>
    <t>MTD SALE</t>
  </si>
  <si>
    <t xml:space="preserve">Customer Wise </t>
  </si>
  <si>
    <t xml:space="preserve">sale in Qty </t>
  </si>
  <si>
    <t>stock</t>
  </si>
  <si>
    <t>DAY</t>
  </si>
  <si>
    <t xml:space="preserve">NIGHT </t>
  </si>
  <si>
    <t>TOTAL</t>
  </si>
  <si>
    <t xml:space="preserve">Opening </t>
  </si>
  <si>
    <t xml:space="preserve">Production </t>
  </si>
  <si>
    <t xml:space="preserve">Sale </t>
  </si>
  <si>
    <t>closing</t>
  </si>
  <si>
    <t>10MM</t>
  </si>
  <si>
    <t>20MM</t>
  </si>
  <si>
    <t>40MM</t>
  </si>
  <si>
    <t>50MM</t>
  </si>
  <si>
    <t xml:space="preserve">RIVO- S </t>
  </si>
  <si>
    <t>VSI - S</t>
  </si>
  <si>
    <t>GSB</t>
  </si>
  <si>
    <t>Slurry</t>
  </si>
  <si>
    <t>Scalpin</t>
  </si>
  <si>
    <t xml:space="preserve">SGX - AGG Operation Report </t>
  </si>
  <si>
    <t>Date :</t>
  </si>
  <si>
    <t>Quarry Operation</t>
  </si>
  <si>
    <t>Dispatch &amp; Sale</t>
  </si>
  <si>
    <t xml:space="preserve">Boulders Dispatch Qty. </t>
  </si>
  <si>
    <t xml:space="preserve">Compressor </t>
  </si>
  <si>
    <t>Plant Run</t>
  </si>
  <si>
    <t>Hrs</t>
  </si>
  <si>
    <t>Mt</t>
  </si>
  <si>
    <t>Sale Volume (Dispatch)</t>
  </si>
  <si>
    <t xml:space="preserve">WeightBridge  Production </t>
  </si>
  <si>
    <t xml:space="preserve">Trips </t>
  </si>
  <si>
    <t>Remark ::</t>
  </si>
  <si>
    <t xml:space="preserve">Boulder Transport &amp; Maintenance Daily Operation Dashboard </t>
  </si>
  <si>
    <t xml:space="preserve">Equipment Running Status </t>
  </si>
  <si>
    <t>Boulder Trips &amp; Qty</t>
  </si>
  <si>
    <t>OB  &amp; Stock Trips</t>
  </si>
  <si>
    <t xml:space="preserve">Tipper </t>
  </si>
  <si>
    <t xml:space="preserve">Loader </t>
  </si>
  <si>
    <t>Excavator</t>
  </si>
  <si>
    <t xml:space="preserve">Breaker </t>
  </si>
  <si>
    <t>Rental</t>
  </si>
  <si>
    <t xml:space="preserve">TRIPS </t>
  </si>
  <si>
    <t>QTY</t>
  </si>
  <si>
    <t>OB</t>
  </si>
  <si>
    <t>Hyundai</t>
  </si>
  <si>
    <t>Govind</t>
  </si>
  <si>
    <t>Tipper</t>
  </si>
  <si>
    <t xml:space="preserve">KMR </t>
  </si>
  <si>
    <t xml:space="preserve">HMR </t>
  </si>
  <si>
    <t xml:space="preserve">B/d Hrs </t>
  </si>
  <si>
    <t>Working Hours &amp; B/D hrs</t>
  </si>
  <si>
    <t>FTD Day Trips</t>
  </si>
  <si>
    <t>FTD Night Trips</t>
  </si>
  <si>
    <t>Equipment</t>
  </si>
  <si>
    <t xml:space="preserve">B/D Hrs </t>
  </si>
  <si>
    <t>EXCAVATOR-01</t>
  </si>
  <si>
    <t>EXCAVATOR-02</t>
  </si>
  <si>
    <t>LOADER-01</t>
  </si>
  <si>
    <t>LOADER-02</t>
  </si>
  <si>
    <t>Diesel Issued</t>
  </si>
  <si>
    <t>Ltrs</t>
  </si>
  <si>
    <t>MAITENANCE ACTIVITY FOR THE DAY</t>
  </si>
  <si>
    <t>Machinery Working Hours</t>
  </si>
  <si>
    <t>Total</t>
  </si>
  <si>
    <t>Tipper-4652</t>
  </si>
  <si>
    <t>TYRE PUNTURE</t>
  </si>
  <si>
    <t xml:space="preserve">2057 Tipper </t>
  </si>
  <si>
    <t>CROWN SWAPED FROM LOADERB 2</t>
  </si>
  <si>
    <t>Loading Hrs</t>
  </si>
  <si>
    <t>Tipper-0927</t>
  </si>
  <si>
    <t xml:space="preserve">ENGINE BED REPLACED </t>
  </si>
  <si>
    <t xml:space="preserve">2058 Tipper </t>
  </si>
  <si>
    <t>Breaking Hrs</t>
  </si>
  <si>
    <t>LOADER 1</t>
  </si>
  <si>
    <t xml:space="preserve">Development Hrs </t>
  </si>
  <si>
    <t>Tipper-0928</t>
  </si>
  <si>
    <t xml:space="preserve">Teeth Change </t>
  </si>
  <si>
    <t xml:space="preserve">Excv -1 </t>
  </si>
  <si>
    <t xml:space="preserve">                                                  </t>
  </si>
  <si>
    <t>Plant Operation</t>
  </si>
  <si>
    <t>Running hrs</t>
  </si>
  <si>
    <t xml:space="preserve"> Powercut</t>
  </si>
  <si>
    <t>Boulder Jam</t>
  </si>
  <si>
    <t>Lunch&amp;Blasting</t>
  </si>
  <si>
    <t>Dinner</t>
  </si>
  <si>
    <t>No Feed</t>
  </si>
  <si>
    <t>Breakdown</t>
  </si>
  <si>
    <t>Chute Jam</t>
  </si>
  <si>
    <t>others</t>
  </si>
  <si>
    <t>Metso Plant  - FTD</t>
  </si>
  <si>
    <t>Metso Plant  - MTD</t>
  </si>
  <si>
    <t>L&amp;T Classifier :</t>
  </si>
  <si>
    <t>Expected Closing</t>
  </si>
  <si>
    <t>No. of Working Days:</t>
  </si>
  <si>
    <t>No. of Non-Working Days:</t>
  </si>
  <si>
    <t>Remarks</t>
  </si>
  <si>
    <t>• Dispatch less due to dispatch movement road via Martur is currently under construction for CC road and Agraharam road is completely closed &amp;  customer low Requirement .</t>
  </si>
  <si>
    <t>Collection (in Lakhs)</t>
  </si>
  <si>
    <t>Total Revenue (in Lakhs)</t>
  </si>
  <si>
    <t>Basic Sale Revenue (in Lakhs)</t>
  </si>
  <si>
    <t>Diesel Stock</t>
  </si>
  <si>
    <t>Opening</t>
  </si>
  <si>
    <t>Purchase</t>
  </si>
  <si>
    <t>Issued Qty</t>
  </si>
  <si>
    <t>Closing Bal</t>
  </si>
  <si>
    <t>Working Days</t>
  </si>
  <si>
    <t>Total Working days</t>
  </si>
  <si>
    <t xml:space="preserve">Mine Operations  </t>
  </si>
  <si>
    <t xml:space="preserve">Compressors  </t>
  </si>
  <si>
    <t xml:space="preserve">Holes  </t>
  </si>
  <si>
    <t xml:space="preserve">Feetage  </t>
  </si>
  <si>
    <t xml:space="preserve">Machinery Report </t>
  </si>
  <si>
    <t xml:space="preserve">Equipment  </t>
  </si>
  <si>
    <t>Quarry to Crusher Trips</t>
  </si>
  <si>
    <t>Stock to Crusher Trips</t>
  </si>
  <si>
    <t>OB Trips</t>
  </si>
  <si>
    <t>MTD Day Trips</t>
  </si>
  <si>
    <t>MTD Night Trips</t>
  </si>
  <si>
    <t>MTD Tonnage</t>
  </si>
  <si>
    <t>FTD Tons</t>
  </si>
  <si>
    <t xml:space="preserve">Tippers </t>
  </si>
  <si>
    <t>`</t>
  </si>
  <si>
    <t xml:space="preserve">Loaders </t>
  </si>
  <si>
    <t>Starting Reading</t>
  </si>
  <si>
    <t>Closing Reading</t>
  </si>
  <si>
    <t>Machinery Breakdown &amp; Major Spare Replacment</t>
  </si>
  <si>
    <t>Loader-1</t>
  </si>
  <si>
    <t>Loader 2 B/D</t>
  </si>
  <si>
    <t>Loader-2</t>
  </si>
  <si>
    <t>.</t>
  </si>
  <si>
    <t xml:space="preserve">Rental Machinery  </t>
  </si>
  <si>
    <t>JCB Plant Rental</t>
  </si>
  <si>
    <t>Production &amp; Stock Details</t>
  </si>
  <si>
    <t>Production &amp; Dispatch Remarks</t>
  </si>
  <si>
    <t>Dispatch less due to martur village road block because of festival in morning shift</t>
  </si>
  <si>
    <t>Particulars</t>
  </si>
  <si>
    <t>Hours</t>
  </si>
  <si>
    <t>Product Type</t>
  </si>
  <si>
    <t xml:space="preserve">Metso Plant </t>
  </si>
  <si>
    <t>L&amp;T Classifier</t>
  </si>
  <si>
    <t>Aggregate</t>
  </si>
  <si>
    <t>Product</t>
  </si>
  <si>
    <t>Opening Stock</t>
  </si>
  <si>
    <t>Product wise %</t>
  </si>
  <si>
    <t>Dispatch</t>
  </si>
  <si>
    <t>Closing Stock</t>
  </si>
  <si>
    <t>10 MM</t>
  </si>
  <si>
    <t>20 MM</t>
  </si>
  <si>
    <t>40 MM</t>
  </si>
  <si>
    <t>50 MM</t>
  </si>
  <si>
    <t>RIVO Sand</t>
  </si>
  <si>
    <t>VSI Sand</t>
  </si>
  <si>
    <t>PHYSICAL LOADABLE STOCK</t>
  </si>
  <si>
    <t>Metso   Proudction</t>
  </si>
  <si>
    <t>Dispatch was less due to ugadi festival yesterday</t>
  </si>
  <si>
    <t>RIVO SAND</t>
  </si>
  <si>
    <t>VSI SAND</t>
  </si>
  <si>
    <t>40-60 MM (Railway Ballast)</t>
  </si>
  <si>
    <t>Sub Total</t>
  </si>
  <si>
    <t>TOTAL:</t>
  </si>
  <si>
    <t>Production :</t>
  </si>
  <si>
    <t>0-20MM ,GSB</t>
  </si>
  <si>
    <t>Metso Hrs :</t>
  </si>
  <si>
    <t>GSB Hrs:</t>
  </si>
  <si>
    <t>Classifier Hrs:</t>
  </si>
  <si>
    <t>Agg Hrs :</t>
  </si>
  <si>
    <t>Dispatch Qnty</t>
  </si>
  <si>
    <t>% of Product</t>
  </si>
  <si>
    <t>As per Weighment Production</t>
  </si>
  <si>
    <t>Metso Production</t>
  </si>
  <si>
    <t>DUST</t>
  </si>
  <si>
    <t>M SAND</t>
  </si>
  <si>
    <t>Plant Operating Costing</t>
  </si>
  <si>
    <t>Type</t>
  </si>
  <si>
    <t>Target</t>
  </si>
  <si>
    <t>Plant Production</t>
  </si>
  <si>
    <t>Metso OMC Cos Per Ton</t>
  </si>
  <si>
    <t>dust</t>
  </si>
  <si>
    <t>m sand</t>
  </si>
  <si>
    <t>slurry</t>
  </si>
  <si>
    <t xml:space="preserve">                                                                                    </t>
  </si>
  <si>
    <t>Aggregate Equipment Shift Report</t>
  </si>
  <si>
    <t>Shift: Day / Night</t>
  </si>
  <si>
    <t>Equipments</t>
  </si>
  <si>
    <t>Total Units</t>
  </si>
  <si>
    <t>Avaliable Units</t>
  </si>
  <si>
    <t>Breakdown Units</t>
  </si>
  <si>
    <t>Driver/Operator Availability</t>
  </si>
  <si>
    <t>Water Tanker</t>
  </si>
  <si>
    <t>Excavators</t>
  </si>
  <si>
    <t>Breaker</t>
  </si>
  <si>
    <t>Loaders</t>
  </si>
  <si>
    <t>LMV's</t>
  </si>
  <si>
    <t>Unit No.</t>
  </si>
  <si>
    <t>Present Status</t>
  </si>
  <si>
    <t>Day Shift Quarry Trips</t>
  </si>
  <si>
    <t>Night Shift Quarry Trips</t>
  </si>
  <si>
    <t>Stock to Hopper Trips</t>
  </si>
  <si>
    <t>OB &amp; Rehandling Trips</t>
  </si>
  <si>
    <t>Total B/D Time in Hrs</t>
  </si>
  <si>
    <t>Transport Dispatch Plan  from 17th - 31st AUG</t>
  </si>
  <si>
    <t>Tipper-0095</t>
  </si>
  <si>
    <t>Running</t>
  </si>
  <si>
    <t>Greasing &amp;  cleaning has done</t>
  </si>
  <si>
    <t>Customer Name</t>
  </si>
  <si>
    <t>VSI  /RIVO</t>
  </si>
  <si>
    <t>WMM</t>
  </si>
  <si>
    <t>Tipper-0097</t>
  </si>
  <si>
    <t xml:space="preserve">JP </t>
  </si>
  <si>
    <t>Tipper-9880</t>
  </si>
  <si>
    <t>JS Mining</t>
  </si>
  <si>
    <t>Tipper-9881</t>
  </si>
  <si>
    <t>Brakes adjustment did.</t>
  </si>
  <si>
    <t xml:space="preserve">        Brake pad replacement</t>
  </si>
  <si>
    <t xml:space="preserve">                                                                                              </t>
  </si>
  <si>
    <t>KEC</t>
  </si>
  <si>
    <t>Tipper-4651</t>
  </si>
  <si>
    <t xml:space="preserve">        Hydraulic leak repair (Major)</t>
  </si>
  <si>
    <t>SRI Chenduru</t>
  </si>
  <si>
    <t>Arvind</t>
  </si>
  <si>
    <t>Tipper-0926</t>
  </si>
  <si>
    <t>Did nipple greasing.</t>
  </si>
  <si>
    <t xml:space="preserve">        Routine oil change</t>
  </si>
  <si>
    <t>Laxmi</t>
  </si>
  <si>
    <t xml:space="preserve">        Bucket teeth replacement (Parts delay)</t>
  </si>
  <si>
    <t>Viswamata</t>
  </si>
  <si>
    <t xml:space="preserve">Pydimamba </t>
  </si>
  <si>
    <t>Tipper-2052</t>
  </si>
  <si>
    <t xml:space="preserve">RS Associates </t>
  </si>
  <si>
    <t>Tipper-2057</t>
  </si>
  <si>
    <t>B/D</t>
  </si>
  <si>
    <t>PM - RA1 housing got a crack and oil leak from it.</t>
  </si>
  <si>
    <t>BARC</t>
  </si>
  <si>
    <t>Tipper-2058</t>
  </si>
  <si>
    <t>Got steering oil leakage and air leakage from compressor hose pipe</t>
  </si>
  <si>
    <t>Maintenance Details</t>
  </si>
  <si>
    <t xml:space="preserve">        Hydraulic hose replacement</t>
  </si>
  <si>
    <t xml:space="preserve">                              </t>
  </si>
  <si>
    <t xml:space="preserve">                                                                                                                                                                   </t>
  </si>
  <si>
    <r>
      <rPr>
        <sz val="11"/>
        <rFont val="Arial Nova"/>
        <family val="2"/>
      </rPr>
      <t>Cleaning work has done.</t>
    </r>
    <r>
      <rPr>
        <b/>
        <sz val="11"/>
        <color rgb="FF0070C0"/>
        <rFont val="Arial Nova"/>
        <family val="2"/>
      </rPr>
      <t xml:space="preserve"> </t>
    </r>
  </si>
  <si>
    <t>Volvo-01</t>
  </si>
  <si>
    <t>Volvo-02</t>
  </si>
  <si>
    <t xml:space="preserve">        Coolant flush</t>
  </si>
  <si>
    <t>Loader-01</t>
  </si>
  <si>
    <t>Loader-02</t>
  </si>
  <si>
    <t>Coolant mixed in engine oil. Engine Dismental and Sent  to Ramananda workshop Patancheru, for further repair work.</t>
  </si>
  <si>
    <t>Tata Braker</t>
  </si>
  <si>
    <t>SDLG Braker</t>
  </si>
  <si>
    <t>Scorpio - 0914</t>
  </si>
  <si>
    <t>Cleaning work has done.</t>
  </si>
  <si>
    <t>New Camper</t>
  </si>
  <si>
    <t xml:space="preserve">Cleaning work has done. </t>
  </si>
  <si>
    <t>Diesel Generator</t>
  </si>
  <si>
    <t>Volvo - 2</t>
  </si>
  <si>
    <t>Volvo - 1</t>
  </si>
  <si>
    <t xml:space="preserve">Govinda Contractor </t>
  </si>
  <si>
    <t>Match #</t>
  </si>
  <si>
    <t>Date</t>
  </si>
  <si>
    <t>Issued</t>
  </si>
  <si>
    <t>S. No.</t>
  </si>
  <si>
    <t>Initial Opening Stock</t>
  </si>
  <si>
    <t>Available Dates</t>
  </si>
  <si>
    <t xml:space="preserve"> DATE</t>
  </si>
  <si>
    <t>OPENING s</t>
  </si>
  <si>
    <t>CLOSING s</t>
  </si>
  <si>
    <t>Expense</t>
  </si>
  <si>
    <t xml:space="preserve">PLANT HOURS REPORT </t>
  </si>
  <si>
    <t xml:space="preserve"> Running Hrs</t>
  </si>
  <si>
    <t>Powercut</t>
  </si>
  <si>
    <t xml:space="preserve">Lunch &amp; Blasting </t>
  </si>
  <si>
    <t>Rain&amp; Powercut</t>
  </si>
  <si>
    <t>Diesel Issue</t>
  </si>
  <si>
    <t>Production As per Weighbridge</t>
  </si>
  <si>
    <t>Production As per Metso</t>
  </si>
  <si>
    <t>%</t>
  </si>
  <si>
    <t>TPH After Scalping</t>
  </si>
  <si>
    <t>Metso Runnig Hrs</t>
  </si>
  <si>
    <t>Metso TPH</t>
  </si>
  <si>
    <t>Average</t>
  </si>
  <si>
    <t>SGX TIPPERS from QUARRY</t>
  </si>
  <si>
    <t>SGX TIPPERS from STOCK YARD</t>
  </si>
  <si>
    <t>GOVIND</t>
  </si>
  <si>
    <t>DAY        QUARRY PRODUCTION</t>
  </si>
  <si>
    <t>NIGHT    QUARRY PRODUCTION</t>
  </si>
  <si>
    <t>TOTAL     QUARRY PRODUCTION</t>
  </si>
  <si>
    <t xml:space="preserve">     TOTAL PRODUCTION</t>
  </si>
  <si>
    <t>AP31TM1419</t>
  </si>
  <si>
    <t>AP31TM1149</t>
  </si>
  <si>
    <t>AP39TS1499</t>
  </si>
  <si>
    <t>AP31TM1329</t>
  </si>
  <si>
    <t>AP39Y4056</t>
  </si>
  <si>
    <t>NIGHT</t>
  </si>
  <si>
    <t>Trips</t>
  </si>
  <si>
    <t>Tonnes</t>
  </si>
  <si>
    <t>Blasting Material</t>
  </si>
  <si>
    <t>Development</t>
  </si>
  <si>
    <t>FTM</t>
  </si>
  <si>
    <t>NMR AT PLANT</t>
  </si>
  <si>
    <t>Compressor</t>
  </si>
  <si>
    <t>No. of Holes</t>
  </si>
  <si>
    <t>Feets</t>
  </si>
  <si>
    <t>Production (in Tonnes)</t>
  </si>
  <si>
    <t>Boulders Dispatch Qty.</t>
  </si>
  <si>
    <t>Power Gel</t>
  </si>
  <si>
    <t>D-Guard Wire/Hole</t>
  </si>
  <si>
    <t>ED/Hole</t>
  </si>
  <si>
    <t>Wire</t>
  </si>
  <si>
    <t>No. of NMR</t>
  </si>
  <si>
    <t>No. of Blaster</t>
  </si>
  <si>
    <t>NMR At plant</t>
  </si>
  <si>
    <t>OB
Trips</t>
  </si>
  <si>
    <t>Month Till Date</t>
  </si>
  <si>
    <t>SGX Volvo 1</t>
  </si>
  <si>
    <t>SGX Volvo 2</t>
  </si>
  <si>
    <t>Govind Volvo 1</t>
  </si>
  <si>
    <t>Govind Volvo 2</t>
  </si>
  <si>
    <t>Quarry Rental: Hyundai Excavator - 1</t>
  </si>
  <si>
    <t>Quarry Rental: Hyundai Excavator - 2</t>
  </si>
  <si>
    <t>Tata Hitachi - Plant Rental</t>
  </si>
  <si>
    <t>BEML BD50 Dozer - Rental</t>
  </si>
  <si>
    <t>QUARRY - TOTAL</t>
  </si>
  <si>
    <t>Development Hrs</t>
  </si>
  <si>
    <t>Safety zone</t>
  </si>
  <si>
    <t>Diff.</t>
  </si>
  <si>
    <t>KMR</t>
  </si>
  <si>
    <t>HMR</t>
  </si>
  <si>
    <t>SGX Tipper 0095</t>
  </si>
  <si>
    <t>SGX Tipper 0097</t>
  </si>
  <si>
    <t>SGX Tipper 9880</t>
  </si>
  <si>
    <t>SGX Tipper 9881</t>
  </si>
  <si>
    <t>SGX Tipper 4651</t>
  </si>
  <si>
    <t>SGX Tipper 4652</t>
  </si>
  <si>
    <t xml:space="preserve">SGX Tipper-0926 </t>
  </si>
  <si>
    <t xml:space="preserve">SGX Tipper-0927 </t>
  </si>
  <si>
    <t xml:space="preserve">SGX Tipper-0928 </t>
  </si>
  <si>
    <t>SGX Tipper-2052</t>
  </si>
  <si>
    <t>SGX Tipper-2057</t>
  </si>
  <si>
    <t>SGX Tipper-2058</t>
  </si>
  <si>
    <t>SGX Excavator-1</t>
  </si>
  <si>
    <t>SGX Excavator-2</t>
  </si>
  <si>
    <t>Plant Hired Exavator
Hyundai / JCB</t>
  </si>
  <si>
    <t>SGX Loader-1</t>
  </si>
  <si>
    <t>SGX Loader-2</t>
  </si>
  <si>
    <t>Govind 1</t>
  </si>
  <si>
    <t>Govind 2</t>
  </si>
  <si>
    <t>Hyundai 1</t>
  </si>
  <si>
    <t>Hyundai 2</t>
  </si>
  <si>
    <t>Rental - BEML BD50 Dozer</t>
  </si>
  <si>
    <t>Demo - TATA Loader</t>
  </si>
  <si>
    <t>Closing</t>
  </si>
  <si>
    <t>Diff</t>
  </si>
  <si>
    <t xml:space="preserve">DAILY DIESEL  REPORT </t>
  </si>
  <si>
    <t>Issued Cost</t>
  </si>
  <si>
    <t>Opening Balance</t>
  </si>
  <si>
    <t>Received Qty</t>
  </si>
  <si>
    <t>Vehicle Number</t>
  </si>
  <si>
    <t>Closing Balance</t>
  </si>
  <si>
    <t>Current Rate</t>
  </si>
  <si>
    <t>Purchase Amount</t>
  </si>
  <si>
    <t xml:space="preserve">DIESEL  DATA ENTRY  </t>
  </si>
  <si>
    <t>VKR PETRO</t>
  </si>
  <si>
    <t>Loader -1</t>
  </si>
  <si>
    <t xml:space="preserve">Rental JCB </t>
  </si>
  <si>
    <t xml:space="preserve">DG SET </t>
  </si>
  <si>
    <t xml:space="preserve">VOLVO -2 </t>
  </si>
  <si>
    <t>TIPPER -11</t>
  </si>
  <si>
    <t>AP39WC2052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</si>
</sst>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"/>
    <numFmt numFmtId="165" formatCode="[$-14009]hh:mm;@"/>
    <numFmt numFmtId="166" formatCode="[$-F800]dddd\,\ mmmm\ dd\,\ yyyy"/>
    <numFmt numFmtId="167" formatCode="_ &quot;₹&quot;\ * #,##0_ ;_ &quot;₹&quot;\ * \-#,##0_ ;_ &quot;₹&quot;\ * &quot;-&quot;??_ ;_ @_ "/>
    <numFmt numFmtId="168" formatCode="_(\ #,##0_);_(\ \(#,##0\);_(\ &quot;-&quot;_);_(@_)"/>
    <numFmt numFmtId="169" formatCode="_(\ #,##0\ &quot;Hrs&quot;\ _);_(\ \(#,##0\ &quot;Hrs&quot;\);_(\ &quot;-&quot;_);_(@_)"/>
    <numFmt numFmtId="170" formatCode="_ * #,##0_ ;_ * \-#,##0_ ;_ * &quot;-&quot;??_ ;_ @_ "/>
    <numFmt numFmtId="171" formatCode="&quot;₹ &quot;#,##0.00"/>
    <numFmt numFmtId="172" formatCode="&quot;₹ &quot;#,##0"/>
    <numFmt numFmtId="173" formatCode="dd\-mm\-yyyy"/>
    <numFmt numFmtId="174" formatCode="_ &quot;₹ &quot;* #,##0_ ;_ &quot;₹ &quot;* \-#,##0_ ;_ &quot;₹ &quot;* \-??_ ;_ @_ "/>
    <numFmt numFmtId="175" formatCode="[$-14009]dd/mm/yyyy;@"/>
    <numFmt numFmtId="176" formatCode="[$-14009]dd\-mm\-yyyy;@"/>
    <numFmt numFmtId="178" formatCode="#,##0.0"/>
  </numFmts>
  <fonts count="1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12"/>
      <color theme="1"/>
      <name val="Cambria"/>
      <family val="1"/>
    </font>
    <font>
      <b/>
      <sz val="16"/>
      <color theme="1"/>
      <name val="Cambria"/>
      <family val="1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20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8"/>
      <color theme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Bahnschrift SemiBold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 Nova"/>
      <family val="2"/>
    </font>
    <font>
      <b/>
      <sz val="14"/>
      <color theme="8" tint="-0.49998474074526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theme="9"/>
      <name val="Calibri"/>
      <family val="2"/>
      <scheme val="minor"/>
    </font>
    <font>
      <sz val="12"/>
      <color rgb="FFFF0000"/>
      <name val="Calibri"/>
      <family val="2"/>
    </font>
    <font>
      <sz val="18"/>
      <color theme="5"/>
      <name val="Bahnschrift SemiBold"/>
      <family val="2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Bahnschrift"/>
      <family val="2"/>
    </font>
    <font>
      <b/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mbria"/>
      <family val="1"/>
    </font>
    <font>
      <b/>
      <sz val="22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8"/>
      <color theme="5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22"/>
      <color rgb="FFC00000"/>
      <name val="Calibri"/>
      <family val="2"/>
      <scheme val="minor"/>
    </font>
    <font>
      <b/>
      <sz val="28"/>
      <color rgb="FFC0000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3"/>
      <color theme="1"/>
      <name val="Cambria"/>
      <family val="1"/>
    </font>
    <font>
      <b/>
      <sz val="13"/>
      <color rgb="FF000000"/>
      <name val="Calibri"/>
      <family val="2"/>
    </font>
    <font>
      <b/>
      <sz val="14"/>
      <color rgb="FF333333"/>
      <name val="Arial"/>
      <family val="2"/>
    </font>
    <font>
      <sz val="18"/>
      <color theme="1"/>
      <name val="Calibri"/>
      <family val="2"/>
      <scheme val="minor"/>
    </font>
    <font>
      <b/>
      <sz val="36"/>
      <color rgb="FF0000FF"/>
      <name val="Cambria"/>
      <family val="1"/>
    </font>
    <font>
      <b/>
      <sz val="22"/>
      <color rgb="FF002060"/>
      <name val="Cambria"/>
      <family val="1"/>
    </font>
    <font>
      <sz val="16"/>
      <color theme="1"/>
      <name val="Cambria"/>
      <family val="1"/>
    </font>
    <font>
      <sz val="14"/>
      <color theme="1"/>
      <name val="Cambria"/>
      <family val="1"/>
    </font>
    <font>
      <b/>
      <sz val="20"/>
      <color theme="4"/>
      <name val="Cambria"/>
      <family val="1"/>
    </font>
    <font>
      <sz val="20"/>
      <color theme="1"/>
      <name val="Cambria"/>
      <family val="1"/>
    </font>
    <font>
      <sz val="11"/>
      <color theme="4"/>
      <name val="Cambria"/>
      <family val="1"/>
    </font>
    <font>
      <b/>
      <sz val="20"/>
      <color rgb="FFFF0000"/>
      <name val="Cambria"/>
      <family val="1"/>
    </font>
    <font>
      <sz val="11"/>
      <color rgb="FFFF0000"/>
      <name val="Cambria"/>
      <family val="1"/>
    </font>
    <font>
      <sz val="12"/>
      <color theme="1"/>
      <name val="Cambria"/>
      <family val="1"/>
    </font>
    <font>
      <b/>
      <sz val="14"/>
      <color rgb="FF002060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3"/>
      <color rgb="FF000000"/>
      <name val="Calibri"/>
      <family val="2"/>
    </font>
    <font>
      <b/>
      <sz val="18"/>
      <color theme="1"/>
      <name val="Cambria"/>
      <family val="1"/>
    </font>
    <font>
      <sz val="13"/>
      <color theme="1"/>
      <name val="Cambria"/>
      <family val="1"/>
    </font>
    <font>
      <b/>
      <sz val="18"/>
      <name val="Cambria"/>
      <family val="1"/>
    </font>
    <font>
      <b/>
      <sz val="14"/>
      <name val="Cambria"/>
      <family val="1"/>
    </font>
    <font>
      <b/>
      <sz val="14"/>
      <color theme="9" tint="-0.499984740745262"/>
      <name val="Cambria"/>
      <family val="1"/>
    </font>
    <font>
      <b/>
      <sz val="11"/>
      <name val="Cambria"/>
      <family val="1"/>
    </font>
    <font>
      <b/>
      <sz val="14"/>
      <color rgb="FFFF0000"/>
      <name val="Cambria"/>
      <family val="1"/>
    </font>
    <font>
      <b/>
      <sz val="16"/>
      <color theme="1"/>
      <name val="Bahnschrift"/>
      <family val="2"/>
    </font>
    <font>
      <b/>
      <sz val="11"/>
      <color theme="1"/>
      <name val="Bahnschrift"/>
      <family val="2"/>
    </font>
    <font>
      <b/>
      <sz val="14"/>
      <color theme="1"/>
      <name val="Bahnschrift"/>
      <family val="2"/>
    </font>
    <font>
      <sz val="22"/>
      <color theme="1"/>
      <name val="Cambria"/>
      <family val="1"/>
    </font>
    <font>
      <sz val="20"/>
      <color theme="1"/>
      <name val="Arial Nova"/>
      <family val="2"/>
    </font>
    <font>
      <sz val="18"/>
      <color theme="1"/>
      <name val="Arial Nova"/>
      <family val="2"/>
    </font>
    <font>
      <b/>
      <sz val="18"/>
      <color theme="1"/>
      <name val="Arial Nova"/>
      <family val="2"/>
    </font>
    <font>
      <b/>
      <sz val="22"/>
      <color theme="1"/>
      <name val="Arial Nova"/>
      <family val="2"/>
    </font>
    <font>
      <b/>
      <sz val="14"/>
      <color theme="1"/>
      <name val="Arial Nova"/>
      <family val="2"/>
    </font>
    <font>
      <b/>
      <sz val="12"/>
      <color theme="1"/>
      <name val="Arial Nova"/>
      <family val="2"/>
    </font>
    <font>
      <b/>
      <sz val="14"/>
      <color rgb="FF002060"/>
      <name val="Arial Nova"/>
      <family val="2"/>
    </font>
    <font>
      <b/>
      <sz val="14"/>
      <color rgb="FFFF0505"/>
      <name val="Arial Nova"/>
      <family val="2"/>
    </font>
    <font>
      <sz val="20"/>
      <color rgb="FFFF0000"/>
      <name val="Arial Nova"/>
      <family val="2"/>
    </font>
    <font>
      <b/>
      <sz val="18"/>
      <color rgb="FFFF0000"/>
      <name val="Arial Nova"/>
      <family val="2"/>
    </font>
    <font>
      <b/>
      <sz val="28"/>
      <color theme="5"/>
      <name val="Calibri"/>
      <family val="2"/>
      <scheme val="minor"/>
    </font>
    <font>
      <b/>
      <sz val="12"/>
      <name val="Arial Nova"/>
      <family val="2"/>
    </font>
    <font>
      <sz val="11"/>
      <color theme="1"/>
      <name val="Arial Nova"/>
      <family val="2"/>
    </font>
    <font>
      <sz val="11"/>
      <name val="Arial Nova"/>
      <family val="2"/>
    </font>
    <font>
      <b/>
      <sz val="26"/>
      <color theme="1"/>
      <name val="Calibri"/>
      <family val="2"/>
      <scheme val="minor"/>
    </font>
    <font>
      <sz val="26"/>
      <color theme="1"/>
      <name val="Arial Nova"/>
      <family val="2"/>
    </font>
    <font>
      <sz val="26"/>
      <color theme="1"/>
      <name val="Calibri"/>
      <family val="2"/>
      <scheme val="minor"/>
    </font>
    <font>
      <b/>
      <sz val="11"/>
      <name val="Arial Nova"/>
      <family val="2"/>
    </font>
    <font>
      <b/>
      <sz val="12"/>
      <color rgb="FFFF0000"/>
      <name val="Arial Nova"/>
      <family val="2"/>
    </font>
    <font>
      <b/>
      <sz val="11"/>
      <color rgb="FF0070C0"/>
      <name val="Arial Nova"/>
      <family val="2"/>
    </font>
    <font>
      <b/>
      <sz val="12"/>
      <color rgb="FF002060"/>
      <name val="Arial Nova"/>
      <family val="2"/>
    </font>
    <font>
      <sz val="10"/>
      <color theme="1"/>
      <name val="Arial Nova"/>
      <family val="2"/>
    </font>
    <font>
      <b/>
      <sz val="11"/>
      <color rgb="FFFF0000"/>
      <name val="Arial Nova"/>
      <family val="2"/>
    </font>
    <font>
      <b/>
      <sz val="12"/>
      <color theme="4" tint="-0.249977111117893"/>
      <name val="Berlin Sans FB Demi"/>
      <family val="2"/>
    </font>
    <font>
      <b/>
      <i/>
      <sz val="12"/>
      <color theme="0"/>
      <name val="Arial Nova"/>
      <family val="2"/>
    </font>
    <font>
      <sz val="11"/>
      <color theme="1"/>
      <name val="Calibri"/>
      <family val="2"/>
      <charset val="1"/>
    </font>
    <font>
      <sz val="11"/>
      <name val="Cambria"/>
      <family val="1"/>
      <charset val="1"/>
    </font>
    <font>
      <b/>
      <sz val="16"/>
      <color theme="1"/>
      <name val="Calibri"/>
      <family val="2"/>
      <charset val="1"/>
    </font>
    <font>
      <sz val="10"/>
      <name val="Arial"/>
      <family val="2"/>
    </font>
    <font>
      <b/>
      <sz val="16"/>
      <name val="Calibri"/>
      <family val="2"/>
      <charset val="1"/>
    </font>
    <font>
      <sz val="11"/>
      <name val="Calibri"/>
      <family val="2"/>
    </font>
    <font>
      <sz val="18"/>
      <color rgb="FF000000"/>
      <name val="Cambria"/>
      <family val="1"/>
    </font>
    <font>
      <sz val="11"/>
      <color rgb="FF000000"/>
      <name val="Cambria"/>
      <family val="1"/>
    </font>
    <font>
      <sz val="12"/>
      <color rgb="FF000000"/>
      <name val="Cambria"/>
      <family val="1"/>
    </font>
    <font>
      <b/>
      <sz val="10"/>
      <color rgb="FF000000"/>
      <name val="Cambria"/>
      <family val="1"/>
    </font>
    <font>
      <sz val="11"/>
      <color rgb="FF000000"/>
      <name val="Calibri"/>
      <family val="2"/>
    </font>
    <font>
      <sz val="10"/>
      <color rgb="FF000000"/>
      <name val="Cambria"/>
      <family val="1"/>
    </font>
    <font>
      <sz val="9"/>
      <color rgb="FF000000"/>
      <name val="Cambria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ED0000"/>
      <name val="Calibri"/>
      <family val="2"/>
      <scheme val="minor"/>
    </font>
    <font>
      <b/>
      <sz val="12"/>
      <color rgb="FFE4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ED0000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FFCC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Arial"/>
      <family val="2"/>
    </font>
    <font>
      <sz val="20"/>
      <color theme="0" tint="-0.249977111117893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2"/>
      <color theme="5"/>
      <name val="Calibri"/>
      <family val="2"/>
      <charset val="1"/>
    </font>
    <font>
      <b/>
      <sz val="16"/>
      <color theme="1"/>
      <name val="Calibri"/>
      <family val="2"/>
    </font>
    <font>
      <b/>
      <sz val="20"/>
      <color theme="3" tint="-0.499984740745262"/>
      <name val="Calibri"/>
      <family val="2"/>
      <charset val="1"/>
    </font>
    <font>
      <b/>
      <sz val="20"/>
      <color theme="8"/>
      <name val="Calibri"/>
      <family val="2"/>
      <charset val="1"/>
    </font>
    <font>
      <b/>
      <sz val="20"/>
      <color theme="9"/>
      <name val="Calibri"/>
      <family val="2"/>
      <charset val="1"/>
    </font>
    <font>
      <b/>
      <sz val="16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</font>
    <font>
      <b/>
      <sz val="11"/>
      <name val="Calibri"/>
      <family val="2"/>
    </font>
    <font>
      <sz val="12"/>
      <name val="Cambria"/>
      <family val="1"/>
      <charset val="1"/>
    </font>
    <font>
      <b/>
      <sz val="11"/>
      <name val="Cambria"/>
      <family val="1"/>
      <charset val="1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9FAFB"/>
        <bgColor rgb="FFF9FAFB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rgb="FFD9EAF7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2"/>
        <bgColor rgb="FFD9EAF7"/>
      </patternFill>
    </fill>
    <fill>
      <patternFill patternType="solid">
        <fgColor theme="9" tint="0.79998168889431442"/>
        <bgColor rgb="FF003366"/>
      </patternFill>
    </fill>
  </fills>
  <borders count="1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7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9"/>
      </left>
      <right/>
      <top style="medium">
        <color theme="1"/>
      </top>
      <bottom style="medium">
        <color theme="1"/>
      </bottom>
      <diagonal/>
    </border>
    <border>
      <left style="medium">
        <color theme="9"/>
      </left>
      <right/>
      <top/>
      <bottom style="medium">
        <color theme="1"/>
      </bottom>
      <diagonal/>
    </border>
    <border>
      <left style="medium">
        <color theme="7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7"/>
      </left>
      <right style="thin">
        <color theme="1"/>
      </right>
      <top style="thin">
        <color theme="1"/>
      </top>
      <bottom style="medium">
        <color theme="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7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B0F0"/>
      </left>
      <right style="thin">
        <color indexed="64"/>
      </right>
      <top style="medium">
        <color rgb="FF00B0F0"/>
      </top>
      <bottom/>
      <diagonal/>
    </border>
    <border>
      <left style="thin">
        <color indexed="64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F0"/>
      </left>
      <right style="thin">
        <color indexed="64"/>
      </right>
      <top/>
      <bottom style="thin">
        <color indexed="64"/>
      </bottom>
      <diagonal/>
    </border>
    <border>
      <left style="medium">
        <color rgb="FF00B0F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rgb="FF00B0F0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4"/>
      </bottom>
      <diagonal/>
    </border>
    <border>
      <left/>
      <right style="medium">
        <color indexed="64"/>
      </right>
      <top style="medium">
        <color indexed="64"/>
      </top>
      <bottom style="medium">
        <color theme="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theme="7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B0F0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/>
    <xf numFmtId="0" fontId="1" fillId="0" borderId="0"/>
    <xf numFmtId="0" fontId="110" fillId="0" borderId="0"/>
    <xf numFmtId="0" fontId="115" fillId="0" borderId="0">
      <alignment vertical="center"/>
    </xf>
    <xf numFmtId="43" fontId="120" fillId="0" borderId="0">
      <protection locked="0"/>
    </xf>
    <xf numFmtId="9" fontId="120" fillId="0" borderId="0">
      <protection locked="0"/>
    </xf>
  </cellStyleXfs>
  <cellXfs count="1242">
    <xf numFmtId="0" fontId="0" fillId="0" borderId="0" xfId="0"/>
    <xf numFmtId="0" fontId="0" fillId="0" borderId="0" xfId="0" applyAlignment="1">
      <alignment horizontal="center"/>
    </xf>
    <xf numFmtId="44" fontId="7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44" fontId="7" fillId="0" borderId="7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1" fillId="0" borderId="29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4" fillId="4" borderId="38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4" xfId="0" applyBorder="1" applyAlignment="1">
      <alignment horizontal="center"/>
    </xf>
    <xf numFmtId="0" fontId="11" fillId="0" borderId="38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6" xfId="0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49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9" fillId="2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19" fillId="2" borderId="50" xfId="0" applyFont="1" applyFill="1" applyBorder="1" applyAlignment="1">
      <alignment horizontal="center" vertical="center"/>
    </xf>
    <xf numFmtId="0" fontId="11" fillId="0" borderId="50" xfId="0" applyFont="1" applyBorder="1" applyAlignment="1">
      <alignment horizont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53" xfId="0" applyFont="1" applyBorder="1" applyAlignment="1">
      <alignment horizontal="center" vertical="center"/>
    </xf>
    <xf numFmtId="0" fontId="24" fillId="2" borderId="62" xfId="4" applyFont="1" applyFill="1" applyBorder="1" applyAlignment="1">
      <alignment horizontal="center" vertical="center" wrapText="1"/>
    </xf>
    <xf numFmtId="0" fontId="24" fillId="2" borderId="7" xfId="4" applyFont="1" applyFill="1" applyBorder="1" applyAlignment="1">
      <alignment horizontal="center" vertical="center" wrapText="1"/>
    </xf>
    <xf numFmtId="165" fontId="25" fillId="0" borderId="62" xfId="4" applyNumberFormat="1" applyFont="1" applyBorder="1" applyAlignment="1">
      <alignment horizontal="center" vertical="center" wrapText="1"/>
    </xf>
    <xf numFmtId="165" fontId="25" fillId="0" borderId="7" xfId="4" applyNumberFormat="1" applyFont="1" applyBorder="1" applyAlignment="1">
      <alignment horizontal="center" vertical="center" wrapText="1"/>
    </xf>
    <xf numFmtId="165" fontId="26" fillId="0" borderId="64" xfId="4" applyNumberFormat="1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/>
    </xf>
    <xf numFmtId="165" fontId="28" fillId="0" borderId="64" xfId="4" applyNumberFormat="1" applyFont="1" applyBorder="1" applyAlignment="1">
      <alignment horizontal="center" vertical="center" wrapText="1"/>
    </xf>
    <xf numFmtId="165" fontId="25" fillId="0" borderId="65" xfId="4" applyNumberFormat="1" applyFont="1" applyBorder="1" applyAlignment="1">
      <alignment horizontal="center" vertical="center" wrapText="1"/>
    </xf>
    <xf numFmtId="165" fontId="25" fillId="0" borderId="50" xfId="4" applyNumberFormat="1" applyFont="1" applyBorder="1" applyAlignment="1">
      <alignment horizontal="center" vertical="center" wrapText="1"/>
    </xf>
    <xf numFmtId="165" fontId="26" fillId="0" borderId="67" xfId="4" applyNumberFormat="1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/>
    </xf>
    <xf numFmtId="0" fontId="32" fillId="3" borderId="73" xfId="0" applyFont="1" applyFill="1" applyBorder="1" applyAlignment="1">
      <alignment horizontal="center"/>
    </xf>
    <xf numFmtId="0" fontId="32" fillId="3" borderId="74" xfId="0" applyFont="1" applyFill="1" applyBorder="1" applyAlignment="1">
      <alignment horizontal="center"/>
    </xf>
    <xf numFmtId="0" fontId="0" fillId="0" borderId="18" xfId="0" applyBorder="1"/>
    <xf numFmtId="0" fontId="0" fillId="0" borderId="13" xfId="0" applyBorder="1"/>
    <xf numFmtId="0" fontId="35" fillId="0" borderId="1" xfId="0" applyFont="1" applyBorder="1" applyAlignment="1">
      <alignment vertical="center"/>
    </xf>
    <xf numFmtId="0" fontId="34" fillId="0" borderId="0" xfId="0" applyFont="1"/>
    <xf numFmtId="0" fontId="36" fillId="0" borderId="3" xfId="0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8" fillId="0" borderId="0" xfId="0" applyFont="1"/>
    <xf numFmtId="0" fontId="34" fillId="0" borderId="23" xfId="0" applyFont="1" applyBorder="1"/>
    <xf numFmtId="1" fontId="34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0" xfId="0" applyFont="1"/>
    <xf numFmtId="0" fontId="40" fillId="0" borderId="80" xfId="0" applyFont="1" applyBorder="1"/>
    <xf numFmtId="1" fontId="8" fillId="0" borderId="7" xfId="0" applyNumberFormat="1" applyFont="1" applyBorder="1" applyAlignment="1">
      <alignment horizontal="center"/>
    </xf>
    <xf numFmtId="0" fontId="8" fillId="0" borderId="25" xfId="0" applyFont="1" applyBorder="1"/>
    <xf numFmtId="0" fontId="8" fillId="0" borderId="76" xfId="0" applyFont="1" applyBorder="1"/>
    <xf numFmtId="0" fontId="40" fillId="0" borderId="81" xfId="0" applyFont="1" applyBorder="1"/>
    <xf numFmtId="0" fontId="8" fillId="0" borderId="50" xfId="0" applyFont="1" applyBorder="1" applyAlignment="1">
      <alignment horizontal="center" vertical="center"/>
    </xf>
    <xf numFmtId="0" fontId="0" fillId="0" borderId="51" xfId="0" applyBorder="1"/>
    <xf numFmtId="0" fontId="34" fillId="0" borderId="75" xfId="0" applyFont="1" applyBorder="1"/>
    <xf numFmtId="0" fontId="34" fillId="0" borderId="76" xfId="0" applyFont="1" applyBorder="1"/>
    <xf numFmtId="1" fontId="34" fillId="0" borderId="50" xfId="0" applyNumberFormat="1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0" fillId="0" borderId="76" xfId="0" applyBorder="1"/>
    <xf numFmtId="0" fontId="0" fillId="0" borderId="77" xfId="0" applyBorder="1"/>
    <xf numFmtId="0" fontId="0" fillId="0" borderId="75" xfId="0" applyBorder="1"/>
    <xf numFmtId="0" fontId="0" fillId="0" borderId="83" xfId="0" applyBorder="1"/>
    <xf numFmtId="0" fontId="0" fillId="0" borderId="17" xfId="0" applyBorder="1"/>
    <xf numFmtId="0" fontId="0" fillId="0" borderId="23" xfId="0" applyBorder="1"/>
    <xf numFmtId="14" fontId="42" fillId="0" borderId="13" xfId="0" applyNumberFormat="1" applyFont="1" applyBorder="1" applyAlignment="1">
      <alignment horizontal="center" vertical="center"/>
    </xf>
    <xf numFmtId="14" fontId="42" fillId="0" borderId="0" xfId="0" applyNumberFormat="1" applyFont="1" applyAlignment="1">
      <alignment horizontal="center" vertical="center"/>
    </xf>
    <xf numFmtId="0" fontId="37" fillId="2" borderId="85" xfId="0" applyFont="1" applyFill="1" applyBorder="1" applyAlignment="1">
      <alignment vertical="center"/>
    </xf>
    <xf numFmtId="166" fontId="43" fillId="0" borderId="88" xfId="0" applyNumberFormat="1" applyFont="1" applyBorder="1" applyAlignment="1">
      <alignment vertical="center"/>
    </xf>
    <xf numFmtId="0" fontId="44" fillId="0" borderId="17" xfId="0" applyFont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71" xfId="0" applyFont="1" applyBorder="1" applyAlignment="1">
      <alignment vertical="center"/>
    </xf>
    <xf numFmtId="0" fontId="44" fillId="0" borderId="0" xfId="0" applyFont="1" applyAlignment="1">
      <alignment vertical="center"/>
    </xf>
    <xf numFmtId="0" fontId="46" fillId="0" borderId="1" xfId="0" applyFont="1" applyBorder="1" applyAlignment="1">
      <alignment horizontal="center" vertical="center"/>
    </xf>
    <xf numFmtId="0" fontId="31" fillId="0" borderId="97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99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0" fillId="0" borderId="24" xfId="0" applyBorder="1"/>
    <xf numFmtId="0" fontId="31" fillId="0" borderId="11" xfId="0" applyFont="1" applyBorder="1" applyAlignment="1">
      <alignment horizontal="center" vertical="center"/>
    </xf>
    <xf numFmtId="0" fontId="44" fillId="0" borderId="76" xfId="0" applyFont="1" applyBorder="1" applyAlignment="1">
      <alignment vertical="center"/>
    </xf>
    <xf numFmtId="0" fontId="31" fillId="0" borderId="76" xfId="0" applyFont="1" applyBorder="1" applyAlignment="1">
      <alignment horizontal="center" vertical="center"/>
    </xf>
    <xf numFmtId="0" fontId="0" fillId="0" borderId="71" xfId="0" applyBorder="1"/>
    <xf numFmtId="0" fontId="0" fillId="4" borderId="17" xfId="0" applyFill="1" applyBorder="1"/>
    <xf numFmtId="0" fontId="17" fillId="4" borderId="18" xfId="0" applyFont="1" applyFill="1" applyBorder="1"/>
    <xf numFmtId="0" fontId="50" fillId="0" borderId="0" xfId="0" applyFont="1" applyAlignment="1">
      <alignment vertical="center"/>
    </xf>
    <xf numFmtId="0" fontId="51" fillId="7" borderId="7" xfId="0" applyFont="1" applyFill="1" applyBorder="1" applyAlignment="1">
      <alignment horizontal="center" vertical="center" wrapText="1"/>
    </xf>
    <xf numFmtId="0" fontId="54" fillId="0" borderId="7" xfId="0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49" fillId="4" borderId="111" xfId="0" applyFont="1" applyFill="1" applyBorder="1" applyAlignment="1">
      <alignment vertical="center"/>
    </xf>
    <xf numFmtId="0" fontId="56" fillId="0" borderId="62" xfId="0" applyFont="1" applyBorder="1" applyAlignment="1">
      <alignment horizontal="center" vertical="center"/>
    </xf>
    <xf numFmtId="0" fontId="57" fillId="8" borderId="7" xfId="0" applyFont="1" applyFill="1" applyBorder="1" applyAlignment="1">
      <alignment horizontal="center" vertical="center"/>
    </xf>
    <xf numFmtId="0" fontId="57" fillId="9" borderId="7" xfId="0" applyFont="1" applyFill="1" applyBorder="1" applyAlignment="1">
      <alignment horizontal="center" vertical="center"/>
    </xf>
    <xf numFmtId="0" fontId="49" fillId="4" borderId="112" xfId="0" applyFont="1" applyFill="1" applyBorder="1" applyAlignment="1">
      <alignment vertical="center"/>
    </xf>
    <xf numFmtId="0" fontId="0" fillId="0" borderId="20" xfId="0" applyBorder="1"/>
    <xf numFmtId="1" fontId="56" fillId="0" borderId="7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39" fillId="2" borderId="50" xfId="2" applyNumberFormat="1" applyFont="1" applyFill="1" applyBorder="1" applyAlignment="1">
      <alignment horizontal="center" vertical="center"/>
    </xf>
    <xf numFmtId="1" fontId="39" fillId="2" borderId="51" xfId="2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1" fillId="0" borderId="135" xfId="0" applyFont="1" applyBorder="1" applyAlignment="1">
      <alignment horizontal="center" vertical="center"/>
    </xf>
    <xf numFmtId="0" fontId="11" fillId="0" borderId="137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11" fillId="0" borderId="138" xfId="0" applyFont="1" applyBorder="1" applyAlignment="1">
      <alignment horizontal="center" vertical="center"/>
    </xf>
    <xf numFmtId="0" fontId="0" fillId="0" borderId="139" xfId="0" applyBorder="1" applyAlignment="1">
      <alignment horizontal="center"/>
    </xf>
    <xf numFmtId="0" fontId="11" fillId="0" borderId="140" xfId="0" applyFont="1" applyBorder="1" applyAlignment="1">
      <alignment horizontal="center" vertical="center"/>
    </xf>
    <xf numFmtId="0" fontId="11" fillId="0" borderId="75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17" fillId="2" borderId="97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0" fillId="0" borderId="147" xfId="0" applyBorder="1" applyAlignment="1">
      <alignment horizontal="center"/>
    </xf>
    <xf numFmtId="0" fontId="0" fillId="0" borderId="23" xfId="0" applyBorder="1" applyAlignment="1">
      <alignment horizontal="center"/>
    </xf>
    <xf numFmtId="0" fontId="11" fillId="0" borderId="15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51" xfId="0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32" fillId="3" borderId="137" xfId="0" applyFont="1" applyFill="1" applyBorder="1" applyAlignment="1">
      <alignment horizontal="center"/>
    </xf>
    <xf numFmtId="0" fontId="32" fillId="6" borderId="152" xfId="0" applyFont="1" applyFill="1" applyBorder="1" applyAlignment="1">
      <alignment horizontal="center"/>
    </xf>
    <xf numFmtId="0" fontId="0" fillId="0" borderId="153" xfId="0" applyBorder="1" applyAlignment="1">
      <alignment horizontal="center"/>
    </xf>
    <xf numFmtId="0" fontId="0" fillId="0" borderId="132" xfId="0" applyBorder="1" applyAlignment="1">
      <alignment horizontal="center"/>
    </xf>
    <xf numFmtId="0" fontId="0" fillId="0" borderId="76" xfId="0" applyBorder="1" applyAlignment="1">
      <alignment horizontal="center"/>
    </xf>
    <xf numFmtId="0" fontId="32" fillId="6" borderId="105" xfId="0" applyFont="1" applyFill="1" applyBorder="1" applyAlignment="1">
      <alignment horizontal="center"/>
    </xf>
    <xf numFmtId="0" fontId="0" fillId="0" borderId="155" xfId="0" applyBorder="1" applyAlignment="1">
      <alignment horizontal="center"/>
    </xf>
    <xf numFmtId="0" fontId="5" fillId="0" borderId="34" xfId="0" applyFont="1" applyBorder="1" applyAlignment="1">
      <alignment horizontal="center" vertical="center"/>
    </xf>
    <xf numFmtId="0" fontId="0" fillId="0" borderId="87" xfId="0" applyBorder="1" applyAlignment="1">
      <alignment horizontal="center"/>
    </xf>
    <xf numFmtId="0" fontId="41" fillId="11" borderId="62" xfId="0" applyFont="1" applyFill="1" applyBorder="1" applyAlignment="1">
      <alignment horizontal="left" vertical="center"/>
    </xf>
    <xf numFmtId="0" fontId="41" fillId="7" borderId="7" xfId="0" applyFont="1" applyFill="1" applyBorder="1" applyAlignment="1">
      <alignment horizontal="center" vertical="center"/>
    </xf>
    <xf numFmtId="0" fontId="41" fillId="7" borderId="7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1" fontId="10" fillId="0" borderId="0" xfId="0" applyNumberFormat="1" applyFont="1" applyAlignment="1">
      <alignment horizontal="center" vertical="center"/>
    </xf>
    <xf numFmtId="0" fontId="41" fillId="2" borderId="62" xfId="0" applyFont="1" applyFill="1" applyBorder="1" applyAlignment="1">
      <alignment horizontal="left" vertical="center"/>
    </xf>
    <xf numFmtId="0" fontId="62" fillId="0" borderId="7" xfId="0" applyFont="1" applyBorder="1" applyAlignment="1">
      <alignment horizontal="center" vertical="center" wrapText="1"/>
    </xf>
    <xf numFmtId="0" fontId="41" fillId="12" borderId="62" xfId="0" applyFont="1" applyFill="1" applyBorder="1" applyAlignment="1">
      <alignment vertical="center"/>
    </xf>
    <xf numFmtId="1" fontId="41" fillId="0" borderId="7" xfId="0" applyNumberFormat="1" applyFont="1" applyBorder="1" applyAlignment="1">
      <alignment horizontal="center" vertical="center"/>
    </xf>
    <xf numFmtId="0" fontId="5" fillId="0" borderId="62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62" xfId="0" applyFont="1" applyBorder="1" applyAlignment="1">
      <alignment vertical="center"/>
    </xf>
    <xf numFmtId="1" fontId="10" fillId="0" borderId="7" xfId="0" applyNumberFormat="1" applyFont="1" applyBorder="1" applyAlignment="1">
      <alignment horizontal="center" vertical="center"/>
    </xf>
    <xf numFmtId="1" fontId="10" fillId="2" borderId="7" xfId="0" applyNumberFormat="1" applyFont="1" applyFill="1" applyBorder="1" applyAlignment="1">
      <alignment horizontal="center" vertical="center"/>
    </xf>
    <xf numFmtId="0" fontId="66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6" fillId="2" borderId="62" xfId="0" applyFont="1" applyFill="1" applyBorder="1" applyAlignment="1">
      <alignment vertical="center"/>
    </xf>
    <xf numFmtId="164" fontId="10" fillId="2" borderId="7" xfId="0" applyNumberFormat="1" applyFont="1" applyFill="1" applyBorder="1" applyAlignment="1">
      <alignment horizontal="center" vertical="center"/>
    </xf>
    <xf numFmtId="0" fontId="50" fillId="2" borderId="0" xfId="0" applyFont="1" applyFill="1" applyAlignment="1">
      <alignment vertical="center"/>
    </xf>
    <xf numFmtId="164" fontId="10" fillId="0" borderId="7" xfId="0" applyNumberFormat="1" applyFont="1" applyBorder="1" applyAlignment="1">
      <alignment horizontal="center" vertical="center"/>
    </xf>
    <xf numFmtId="0" fontId="69" fillId="0" borderId="8" xfId="0" applyFont="1" applyBorder="1" applyAlignment="1">
      <alignment horizontal="center" vertical="center"/>
    </xf>
    <xf numFmtId="1" fontId="62" fillId="0" borderId="7" xfId="0" applyNumberFormat="1" applyFont="1" applyBorder="1" applyAlignment="1">
      <alignment horizontal="center" vertical="center"/>
    </xf>
    <xf numFmtId="0" fontId="69" fillId="0" borderId="7" xfId="0" applyFont="1" applyBorder="1" applyAlignment="1">
      <alignment horizontal="center" vertical="center"/>
    </xf>
    <xf numFmtId="1" fontId="69" fillId="0" borderId="7" xfId="0" applyNumberFormat="1" applyFont="1" applyBorder="1" applyAlignment="1">
      <alignment horizontal="center" vertical="center"/>
    </xf>
    <xf numFmtId="0" fontId="69" fillId="13" borderId="62" xfId="0" applyFont="1" applyFill="1" applyBorder="1" applyAlignment="1">
      <alignment vertical="center"/>
    </xf>
    <xf numFmtId="0" fontId="69" fillId="13" borderId="7" xfId="0" applyFont="1" applyFill="1" applyBorder="1" applyAlignment="1">
      <alignment horizontal="center" vertical="center"/>
    </xf>
    <xf numFmtId="0" fontId="6" fillId="11" borderId="62" xfId="0" applyFont="1" applyFill="1" applyBorder="1" applyAlignment="1">
      <alignment horizontal="left" vertical="center"/>
    </xf>
    <xf numFmtId="0" fontId="62" fillId="0" borderId="7" xfId="0" applyFont="1" applyBorder="1" applyAlignment="1">
      <alignment horizontal="center" vertical="center"/>
    </xf>
    <xf numFmtId="0" fontId="50" fillId="0" borderId="96" xfId="0" applyFont="1" applyBorder="1" applyAlignment="1">
      <alignment horizontal="center" vertical="center"/>
    </xf>
    <xf numFmtId="0" fontId="51" fillId="7" borderId="25" xfId="0" applyFont="1" applyFill="1" applyBorder="1" applyAlignment="1">
      <alignment horizontal="center" vertical="center" wrapText="1"/>
    </xf>
    <xf numFmtId="0" fontId="71" fillId="12" borderId="62" xfId="0" applyFont="1" applyFill="1" applyBorder="1" applyAlignment="1">
      <alignment horizontal="left" vertical="center"/>
    </xf>
    <xf numFmtId="0" fontId="50" fillId="0" borderId="7" xfId="0" applyFont="1" applyBorder="1" applyAlignment="1">
      <alignment horizontal="center" vertical="center"/>
    </xf>
    <xf numFmtId="0" fontId="72" fillId="0" borderId="7" xfId="0" applyFont="1" applyBorder="1" applyAlignment="1">
      <alignment vertical="center" wrapText="1"/>
    </xf>
    <xf numFmtId="0" fontId="72" fillId="0" borderId="7" xfId="0" applyFont="1" applyBorder="1" applyAlignment="1">
      <alignment horizontal="center" vertical="center" wrapText="1"/>
    </xf>
    <xf numFmtId="0" fontId="72" fillId="0" borderId="25" xfId="0" applyFont="1" applyBorder="1" applyAlignment="1">
      <alignment vertical="center" wrapText="1"/>
    </xf>
    <xf numFmtId="0" fontId="56" fillId="0" borderId="7" xfId="0" applyFont="1" applyBorder="1" applyAlignment="1">
      <alignment horizontal="center" vertical="center"/>
    </xf>
    <xf numFmtId="1" fontId="73" fillId="14" borderId="7" xfId="0" applyNumberFormat="1" applyFont="1" applyFill="1" applyBorder="1" applyAlignment="1">
      <alignment horizontal="center" vertical="center"/>
    </xf>
    <xf numFmtId="1" fontId="73" fillId="14" borderId="25" xfId="0" applyNumberFormat="1" applyFont="1" applyFill="1" applyBorder="1" applyAlignment="1">
      <alignment horizontal="center" vertical="center"/>
    </xf>
    <xf numFmtId="1" fontId="50" fillId="0" borderId="0" xfId="0" applyNumberFormat="1" applyFont="1" applyAlignment="1">
      <alignment vertical="center"/>
    </xf>
    <xf numFmtId="1" fontId="56" fillId="0" borderId="25" xfId="0" applyNumberFormat="1" applyFont="1" applyBorder="1" applyAlignment="1">
      <alignment horizontal="center" vertical="center"/>
    </xf>
    <xf numFmtId="0" fontId="56" fillId="12" borderId="127" xfId="0" applyFont="1" applyFill="1" applyBorder="1" applyAlignment="1">
      <alignment horizontal="left" vertical="center"/>
    </xf>
    <xf numFmtId="0" fontId="56" fillId="12" borderId="7" xfId="0" applyFont="1" applyFill="1" applyBorder="1" applyAlignment="1">
      <alignment horizontal="center" vertical="center" wrapText="1"/>
    </xf>
    <xf numFmtId="0" fontId="56" fillId="0" borderId="62" xfId="0" applyFont="1" applyBorder="1" applyAlignment="1">
      <alignment horizontal="left" vertical="center"/>
    </xf>
    <xf numFmtId="0" fontId="75" fillId="0" borderId="7" xfId="0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56" fillId="12" borderId="62" xfId="0" applyFont="1" applyFill="1" applyBorder="1" applyAlignment="1">
      <alignment horizontal="left" vertical="center"/>
    </xf>
    <xf numFmtId="0" fontId="41" fillId="11" borderId="156" xfId="0" applyFont="1" applyFill="1" applyBorder="1" applyAlignment="1">
      <alignment horizontal="right" vertical="center"/>
    </xf>
    <xf numFmtId="0" fontId="41" fillId="11" borderId="7" xfId="0" applyFont="1" applyFill="1" applyBorder="1" applyAlignment="1">
      <alignment horizontal="right" vertical="center"/>
    </xf>
    <xf numFmtId="0" fontId="77" fillId="0" borderId="7" xfId="5" applyFont="1" applyBorder="1" applyAlignment="1">
      <alignment horizontal="center" vertical="center"/>
    </xf>
    <xf numFmtId="0" fontId="77" fillId="4" borderId="62" xfId="5" applyFont="1" applyFill="1" applyBorder="1" applyAlignment="1">
      <alignment horizontal="center" vertical="center"/>
    </xf>
    <xf numFmtId="0" fontId="41" fillId="7" borderId="5" xfId="0" applyFont="1" applyFill="1" applyBorder="1" applyAlignment="1">
      <alignment horizontal="center" vertical="center"/>
    </xf>
    <xf numFmtId="0" fontId="41" fillId="7" borderId="3" xfId="0" applyFont="1" applyFill="1" applyBorder="1" applyAlignment="1">
      <alignment horizontal="center" vertical="center"/>
    </xf>
    <xf numFmtId="0" fontId="77" fillId="4" borderId="112" xfId="5" applyFont="1" applyFill="1" applyBorder="1" applyAlignment="1">
      <alignment horizontal="center" vertical="center"/>
    </xf>
    <xf numFmtId="0" fontId="41" fillId="7" borderId="54" xfId="0" applyFont="1" applyFill="1" applyBorder="1" applyAlignment="1">
      <alignment horizontal="center" vertical="center"/>
    </xf>
    <xf numFmtId="0" fontId="41" fillId="12" borderId="97" xfId="5" applyFont="1" applyFill="1" applyBorder="1" applyAlignment="1">
      <alignment horizontal="right" vertical="center"/>
    </xf>
    <xf numFmtId="1" fontId="77" fillId="0" borderId="7" xfId="5" applyNumberFormat="1" applyFont="1" applyBorder="1" applyAlignment="1">
      <alignment horizontal="center" vertical="center"/>
    </xf>
    <xf numFmtId="0" fontId="41" fillId="7" borderId="7" xfId="0" applyFont="1" applyFill="1" applyBorder="1" applyAlignment="1">
      <alignment horizontal="right" vertical="center"/>
    </xf>
    <xf numFmtId="0" fontId="41" fillId="12" borderId="62" xfId="5" applyFont="1" applyFill="1" applyBorder="1" applyAlignment="1">
      <alignment horizontal="right" vertical="center"/>
    </xf>
    <xf numFmtId="0" fontId="41" fillId="11" borderId="127" xfId="0" applyFont="1" applyFill="1" applyBorder="1" applyAlignment="1">
      <alignment horizontal="center" vertical="center"/>
    </xf>
    <xf numFmtId="0" fontId="41" fillId="11" borderId="7" xfId="0" applyFont="1" applyFill="1" applyBorder="1" applyAlignment="1">
      <alignment horizontal="center" vertical="center"/>
    </xf>
    <xf numFmtId="0" fontId="77" fillId="0" borderId="62" xfId="5" applyFont="1" applyBorder="1" applyAlignment="1">
      <alignment horizontal="center" vertical="center"/>
    </xf>
    <xf numFmtId="9" fontId="77" fillId="0" borderId="7" xfId="3" applyFont="1" applyFill="1" applyBorder="1" applyAlignment="1">
      <alignment horizontal="center" vertical="center"/>
    </xf>
    <xf numFmtId="1" fontId="41" fillId="0" borderId="7" xfId="5" applyNumberFormat="1" applyFont="1" applyBorder="1" applyAlignment="1">
      <alignment horizontal="center" vertical="center"/>
    </xf>
    <xf numFmtId="0" fontId="78" fillId="15" borderId="65" xfId="5" applyFont="1" applyFill="1" applyBorder="1" applyAlignment="1">
      <alignment horizontal="right" vertical="center"/>
    </xf>
    <xf numFmtId="1" fontId="78" fillId="15" borderId="123" xfId="5" applyNumberFormat="1" applyFont="1" applyFill="1" applyBorder="1" applyAlignment="1">
      <alignment horizontal="center" vertical="center"/>
    </xf>
    <xf numFmtId="0" fontId="79" fillId="2" borderId="62" xfId="5" applyFont="1" applyFill="1" applyBorder="1" applyAlignment="1">
      <alignment horizontal="center" vertical="center"/>
    </xf>
    <xf numFmtId="0" fontId="79" fillId="2" borderId="7" xfId="5" applyFont="1" applyFill="1" applyBorder="1" applyAlignment="1">
      <alignment horizontal="center" vertical="center" wrapText="1"/>
    </xf>
    <xf numFmtId="0" fontId="41" fillId="2" borderId="62" xfId="5" applyFont="1" applyFill="1" applyBorder="1" applyAlignment="1">
      <alignment horizontal="left" vertical="center"/>
    </xf>
    <xf numFmtId="1" fontId="41" fillId="2" borderId="7" xfId="5" applyNumberFormat="1" applyFont="1" applyFill="1" applyBorder="1" applyAlignment="1">
      <alignment horizontal="center" vertical="center"/>
    </xf>
    <xf numFmtId="0" fontId="80" fillId="7" borderId="62" xfId="5" applyFont="1" applyFill="1" applyBorder="1" applyAlignment="1">
      <alignment horizontal="left" vertical="center"/>
    </xf>
    <xf numFmtId="1" fontId="80" fillId="7" borderId="7" xfId="5" applyNumberFormat="1" applyFont="1" applyFill="1" applyBorder="1" applyAlignment="1">
      <alignment horizontal="center" vertical="center"/>
    </xf>
    <xf numFmtId="1" fontId="41" fillId="2" borderId="123" xfId="5" applyNumberFormat="1" applyFont="1" applyFill="1" applyBorder="1" applyAlignment="1">
      <alignment horizontal="center" vertical="center"/>
    </xf>
    <xf numFmtId="0" fontId="80" fillId="12" borderId="88" xfId="5" applyFont="1" applyFill="1" applyBorder="1" applyAlignment="1">
      <alignment horizontal="left" vertical="center"/>
    </xf>
    <xf numFmtId="1" fontId="80" fillId="7" borderId="50" xfId="5" applyNumberFormat="1" applyFont="1" applyFill="1" applyBorder="1" applyAlignment="1">
      <alignment horizontal="center" vertical="center"/>
    </xf>
    <xf numFmtId="0" fontId="72" fillId="0" borderId="23" xfId="0" applyFont="1" applyBorder="1" applyAlignment="1">
      <alignment horizontal="left" vertical="center"/>
    </xf>
    <xf numFmtId="0" fontId="72" fillId="0" borderId="0" xfId="0" applyFont="1" applyAlignment="1">
      <alignment vertical="center"/>
    </xf>
    <xf numFmtId="1" fontId="72" fillId="0" borderId="0" xfId="0" applyNumberFormat="1" applyFont="1" applyAlignment="1">
      <alignment vertical="center"/>
    </xf>
    <xf numFmtId="0" fontId="72" fillId="0" borderId="13" xfId="0" applyFont="1" applyBorder="1" applyAlignment="1">
      <alignment vertical="center"/>
    </xf>
    <xf numFmtId="0" fontId="81" fillId="3" borderId="62" xfId="0" applyFont="1" applyFill="1" applyBorder="1" applyAlignment="1">
      <alignment horizontal="right"/>
    </xf>
    <xf numFmtId="0" fontId="81" fillId="3" borderId="7" xfId="0" applyFont="1" applyFill="1" applyBorder="1" applyAlignment="1">
      <alignment horizontal="center" vertical="center"/>
    </xf>
    <xf numFmtId="1" fontId="81" fillId="3" borderId="7" xfId="0" applyNumberFormat="1" applyFont="1" applyFill="1" applyBorder="1" applyAlignment="1">
      <alignment horizontal="center" vertical="center"/>
    </xf>
    <xf numFmtId="164" fontId="81" fillId="3" borderId="7" xfId="0" applyNumberFormat="1" applyFont="1" applyFill="1" applyBorder="1" applyAlignment="1">
      <alignment horizontal="center" vertical="center"/>
    </xf>
    <xf numFmtId="0" fontId="0" fillId="17" borderId="62" xfId="0" applyFill="1" applyBorder="1"/>
    <xf numFmtId="0" fontId="0" fillId="17" borderId="7" xfId="0" applyFill="1" applyBorder="1"/>
    <xf numFmtId="0" fontId="0" fillId="17" borderId="8" xfId="0" applyFill="1" applyBorder="1"/>
    <xf numFmtId="0" fontId="81" fillId="3" borderId="62" xfId="0" applyFont="1" applyFill="1" applyBorder="1" applyAlignment="1">
      <alignment horizontal="center" vertical="center"/>
    </xf>
    <xf numFmtId="0" fontId="81" fillId="3" borderId="7" xfId="0" applyFont="1" applyFill="1" applyBorder="1" applyAlignment="1">
      <alignment vertical="center" wrapText="1"/>
    </xf>
    <xf numFmtId="0" fontId="81" fillId="3" borderId="7" xfId="0" applyFont="1" applyFill="1" applyBorder="1" applyAlignment="1">
      <alignment vertical="center"/>
    </xf>
    <xf numFmtId="0" fontId="81" fillId="3" borderId="8" xfId="0" applyFont="1" applyFill="1" applyBorder="1" applyAlignment="1">
      <alignment vertical="center" wrapText="1"/>
    </xf>
    <xf numFmtId="1" fontId="74" fillId="18" borderId="0" xfId="0" applyNumberFormat="1" applyFont="1" applyFill="1" applyAlignment="1">
      <alignment horizontal="center" vertical="center"/>
    </xf>
    <xf numFmtId="0" fontId="81" fillId="3" borderId="62" xfId="0" applyFont="1" applyFill="1" applyBorder="1" applyAlignment="1">
      <alignment horizontal="center"/>
    </xf>
    <xf numFmtId="1" fontId="81" fillId="3" borderId="8" xfId="0" applyNumberFormat="1" applyFont="1" applyFill="1" applyBorder="1" applyAlignment="1">
      <alignment horizontal="center" vertical="center" wrapText="1"/>
    </xf>
    <xf numFmtId="1" fontId="81" fillId="3" borderId="7" xfId="0" applyNumberFormat="1" applyFont="1" applyFill="1" applyBorder="1" applyAlignment="1">
      <alignment horizontal="center"/>
    </xf>
    <xf numFmtId="9" fontId="81" fillId="3" borderId="7" xfId="3" applyFont="1" applyFill="1" applyBorder="1" applyAlignment="1">
      <alignment horizontal="center"/>
    </xf>
    <xf numFmtId="1" fontId="6" fillId="0" borderId="0" xfId="0" applyNumberFormat="1" applyFont="1" applyAlignment="1">
      <alignment vertical="center"/>
    </xf>
    <xf numFmtId="14" fontId="0" fillId="9" borderId="7" xfId="0" applyNumberFormat="1" applyFill="1" applyBorder="1" applyAlignment="1">
      <alignment horizontal="center" vertical="center"/>
    </xf>
    <xf numFmtId="2" fontId="0" fillId="19" borderId="7" xfId="0" applyNumberFormat="1" applyFill="1" applyBorder="1"/>
    <xf numFmtId="0" fontId="0" fillId="0" borderId="7" xfId="0" applyBorder="1"/>
    <xf numFmtId="2" fontId="0" fillId="0" borderId="7" xfId="0" applyNumberFormat="1" applyBorder="1"/>
    <xf numFmtId="2" fontId="2" fillId="0" borderId="7" xfId="0" applyNumberFormat="1" applyFont="1" applyBorder="1" applyAlignment="1">
      <alignment horizontal="center"/>
    </xf>
    <xf numFmtId="0" fontId="81" fillId="6" borderId="62" xfId="0" applyFont="1" applyFill="1" applyBorder="1" applyAlignment="1">
      <alignment horizontal="center"/>
    </xf>
    <xf numFmtId="1" fontId="81" fillId="6" borderId="7" xfId="0" applyNumberFormat="1" applyFont="1" applyFill="1" applyBorder="1" applyAlignment="1">
      <alignment horizontal="center"/>
    </xf>
    <xf numFmtId="9" fontId="81" fillId="6" borderId="7" xfId="3" applyFont="1" applyFill="1" applyBorder="1" applyAlignment="1">
      <alignment horizontal="center"/>
    </xf>
    <xf numFmtId="1" fontId="81" fillId="3" borderId="7" xfId="0" applyNumberFormat="1" applyFont="1" applyFill="1" applyBorder="1" applyAlignment="1">
      <alignment horizontal="center" vertical="center" wrapText="1"/>
    </xf>
    <xf numFmtId="9" fontId="81" fillId="3" borderId="7" xfId="0" applyNumberFormat="1" applyFont="1" applyFill="1" applyBorder="1" applyAlignment="1">
      <alignment horizontal="center"/>
    </xf>
    <xf numFmtId="0" fontId="79" fillId="2" borderId="7" xfId="5" applyFont="1" applyFill="1" applyBorder="1" applyAlignment="1">
      <alignment horizontal="center" vertical="center"/>
    </xf>
    <xf numFmtId="9" fontId="50" fillId="0" borderId="0" xfId="3" applyFont="1" applyAlignment="1">
      <alignment vertical="center"/>
    </xf>
    <xf numFmtId="0" fontId="51" fillId="2" borderId="7" xfId="5" applyFont="1" applyFill="1" applyBorder="1" applyAlignment="1">
      <alignment horizontal="left" vertical="center"/>
    </xf>
    <xf numFmtId="1" fontId="51" fillId="2" borderId="7" xfId="5" applyNumberFormat="1" applyFont="1" applyFill="1" applyBorder="1" applyAlignment="1">
      <alignment horizontal="center" vertical="center"/>
    </xf>
    <xf numFmtId="0" fontId="22" fillId="0" borderId="0" xfId="4" applyAlignment="1">
      <alignment horizontal="center" vertical="center" wrapText="1"/>
    </xf>
    <xf numFmtId="0" fontId="85" fillId="0" borderId="0" xfId="4" applyFont="1" applyAlignment="1">
      <alignment horizontal="center" vertical="center" wrapText="1"/>
    </xf>
    <xf numFmtId="0" fontId="22" fillId="0" borderId="16" xfId="4" applyBorder="1" applyAlignment="1">
      <alignment horizontal="center" vertical="center" wrapText="1"/>
    </xf>
    <xf numFmtId="0" fontId="22" fillId="0" borderId="17" xfId="4" applyBorder="1" applyAlignment="1">
      <alignment horizontal="center" vertical="center" wrapText="1"/>
    </xf>
    <xf numFmtId="0" fontId="22" fillId="0" borderId="18" xfId="4" applyBorder="1" applyAlignment="1">
      <alignment horizontal="center" vertical="center" wrapText="1"/>
    </xf>
    <xf numFmtId="0" fontId="86" fillId="0" borderId="23" xfId="4" applyFont="1" applyBorder="1" applyAlignment="1">
      <alignment horizontal="center" vertical="center" wrapText="1"/>
    </xf>
    <xf numFmtId="166" fontId="87" fillId="7" borderId="86" xfId="4" applyNumberFormat="1" applyFont="1" applyFill="1" applyBorder="1" applyAlignment="1">
      <alignment horizontal="center" vertical="center" wrapText="1"/>
    </xf>
    <xf numFmtId="0" fontId="87" fillId="7" borderId="83" xfId="4" applyFont="1" applyFill="1" applyBorder="1" applyAlignment="1">
      <alignment vertical="center" wrapText="1"/>
    </xf>
    <xf numFmtId="0" fontId="86" fillId="0" borderId="13" xfId="4" applyFont="1" applyBorder="1" applyAlignment="1">
      <alignment horizontal="center" vertical="center" wrapText="1"/>
    </xf>
    <xf numFmtId="0" fontId="86" fillId="0" borderId="0" xfId="4" applyFont="1" applyAlignment="1">
      <alignment horizontal="center" vertical="center" wrapText="1"/>
    </xf>
    <xf numFmtId="1" fontId="85" fillId="0" borderId="0" xfId="4" applyNumberFormat="1" applyFont="1" applyAlignment="1">
      <alignment horizontal="center" vertical="center" wrapText="1"/>
    </xf>
    <xf numFmtId="0" fontId="87" fillId="0" borderId="17" xfId="4" applyFont="1" applyBorder="1" applyAlignment="1">
      <alignment horizontal="center" vertical="center" wrapText="1"/>
    </xf>
    <xf numFmtId="0" fontId="22" fillId="0" borderId="23" xfId="4" applyBorder="1" applyAlignment="1">
      <alignment horizontal="center" vertical="center" wrapText="1"/>
    </xf>
    <xf numFmtId="0" fontId="89" fillId="12" borderId="7" xfId="4" applyFont="1" applyFill="1" applyBorder="1" applyAlignment="1">
      <alignment horizontal="center" vertical="center" wrapText="1"/>
    </xf>
    <xf numFmtId="0" fontId="22" fillId="0" borderId="13" xfId="4" applyBorder="1" applyAlignment="1">
      <alignment horizontal="center" vertical="center" wrapText="1"/>
    </xf>
    <xf numFmtId="0" fontId="22" fillId="0" borderId="0" xfId="4" applyAlignment="1">
      <alignment horizontal="center" vertical="top" wrapText="1"/>
    </xf>
    <xf numFmtId="0" fontId="85" fillId="0" borderId="0" xfId="4" applyFont="1" applyAlignment="1">
      <alignment horizontal="center" vertical="top" wrapText="1"/>
    </xf>
    <xf numFmtId="0" fontId="90" fillId="0" borderId="7" xfId="4" applyFont="1" applyBorder="1" applyAlignment="1">
      <alignment horizontal="center" vertical="center" wrapText="1"/>
    </xf>
    <xf numFmtId="168" fontId="89" fillId="0" borderId="7" xfId="4" applyNumberFormat="1" applyFont="1" applyBorder="1" applyAlignment="1">
      <alignment horizontal="center" vertical="center" wrapText="1"/>
    </xf>
    <xf numFmtId="168" fontId="91" fillId="0" borderId="7" xfId="4" applyNumberFormat="1" applyFont="1" applyBorder="1" applyAlignment="1">
      <alignment horizontal="center" vertical="center" wrapText="1"/>
    </xf>
    <xf numFmtId="168" fontId="92" fillId="0" borderId="7" xfId="4" applyNumberFormat="1" applyFont="1" applyBorder="1" applyAlignment="1">
      <alignment horizontal="center" vertical="center" wrapText="1"/>
    </xf>
    <xf numFmtId="0" fontId="93" fillId="4" borderId="0" xfId="4" applyFont="1" applyFill="1" applyAlignment="1">
      <alignment horizontal="center" vertical="center" wrapText="1"/>
    </xf>
    <xf numFmtId="0" fontId="87" fillId="0" borderId="0" xfId="4" applyFont="1" applyAlignment="1">
      <alignment horizontal="center" vertical="center" wrapText="1"/>
    </xf>
    <xf numFmtId="0" fontId="90" fillId="12" borderId="7" xfId="4" applyFont="1" applyFill="1" applyBorder="1" applyAlignment="1">
      <alignment horizontal="center" vertical="center" wrapText="1"/>
    </xf>
    <xf numFmtId="1" fontId="94" fillId="2" borderId="7" xfId="4" applyNumberFormat="1" applyFont="1" applyFill="1" applyBorder="1" applyAlignment="1">
      <alignment horizontal="center" vertical="center" wrapText="1"/>
    </xf>
    <xf numFmtId="169" fontId="96" fillId="0" borderId="7" xfId="4" applyNumberFormat="1" applyFont="1" applyBorder="1" applyAlignment="1">
      <alignment horizontal="center" vertical="center" wrapText="1"/>
    </xf>
    <xf numFmtId="165" fontId="97" fillId="0" borderId="7" xfId="4" applyNumberFormat="1" applyFont="1" applyBorder="1" applyAlignment="1">
      <alignment horizontal="center" vertical="center" wrapText="1"/>
    </xf>
    <xf numFmtId="165" fontId="98" fillId="0" borderId="7" xfId="4" applyNumberFormat="1" applyFont="1" applyBorder="1" applyAlignment="1">
      <alignment horizontal="center" vertical="center" wrapText="1"/>
    </xf>
    <xf numFmtId="0" fontId="99" fillId="20" borderId="62" xfId="0" applyFont="1" applyFill="1" applyBorder="1" applyAlignment="1">
      <alignment horizontal="center" vertical="center"/>
    </xf>
    <xf numFmtId="0" fontId="99" fillId="20" borderId="7" xfId="0" applyFont="1" applyFill="1" applyBorder="1" applyAlignment="1">
      <alignment horizontal="center" vertical="center"/>
    </xf>
    <xf numFmtId="0" fontId="99" fillId="20" borderId="25" xfId="0" applyFont="1" applyFill="1" applyBorder="1" applyAlignment="1">
      <alignment horizontal="center" vertical="center"/>
    </xf>
    <xf numFmtId="0" fontId="100" fillId="0" borderId="62" xfId="4" applyFont="1" applyBorder="1" applyAlignment="1">
      <alignment horizontal="center" vertical="center" wrapText="1"/>
    </xf>
    <xf numFmtId="0" fontId="100" fillId="0" borderId="7" xfId="4" applyFont="1" applyBorder="1" applyAlignment="1">
      <alignment horizontal="center" vertical="center" wrapText="1"/>
    </xf>
    <xf numFmtId="170" fontId="99" fillId="0" borderId="25" xfId="1" applyNumberFormat="1" applyFont="1" applyBorder="1" applyAlignment="1">
      <alignment horizontal="center" vertical="center"/>
    </xf>
    <xf numFmtId="0" fontId="99" fillId="0" borderId="62" xfId="0" applyFont="1" applyBorder="1" applyAlignment="1">
      <alignment horizontal="center" vertical="center"/>
    </xf>
    <xf numFmtId="0" fontId="101" fillId="0" borderId="7" xfId="0" applyFont="1" applyBorder="1" applyAlignment="1">
      <alignment horizontal="center" vertical="center"/>
    </xf>
    <xf numFmtId="165" fontId="102" fillId="0" borderId="7" xfId="4" applyNumberFormat="1" applyFont="1" applyBorder="1" applyAlignment="1">
      <alignment horizontal="center" vertical="center" wrapText="1"/>
    </xf>
    <xf numFmtId="0" fontId="90" fillId="0" borderId="0" xfId="4" applyFont="1" applyAlignment="1">
      <alignment horizontal="center" vertical="center" wrapText="1"/>
    </xf>
    <xf numFmtId="169" fontId="90" fillId="0" borderId="7" xfId="4" applyNumberFormat="1" applyFont="1" applyBorder="1" applyAlignment="1">
      <alignment horizontal="center" vertical="center" wrapText="1"/>
    </xf>
    <xf numFmtId="1" fontId="98" fillId="0" borderId="9" xfId="4" applyNumberFormat="1" applyFont="1" applyBorder="1" applyAlignment="1">
      <alignment vertical="center" wrapText="1"/>
    </xf>
    <xf numFmtId="169" fontId="103" fillId="0" borderId="7" xfId="4" applyNumberFormat="1" applyFont="1" applyBorder="1" applyAlignment="1">
      <alignment horizontal="center" vertical="center" wrapText="1"/>
    </xf>
    <xf numFmtId="0" fontId="99" fillId="21" borderId="65" xfId="0" applyFont="1" applyFill="1" applyBorder="1" applyAlignment="1">
      <alignment horizontal="center" vertical="center"/>
    </xf>
    <xf numFmtId="0" fontId="99" fillId="21" borderId="50" xfId="0" applyFont="1" applyFill="1" applyBorder="1" applyAlignment="1">
      <alignment horizontal="center" vertical="center"/>
    </xf>
    <xf numFmtId="170" fontId="99" fillId="21" borderId="50" xfId="0" applyNumberFormat="1" applyFont="1" applyFill="1" applyBorder="1" applyAlignment="1">
      <alignment horizontal="center" vertical="center"/>
    </xf>
    <xf numFmtId="168" fontId="89" fillId="0" borderId="0" xfId="4" applyNumberFormat="1" applyFont="1" applyAlignment="1">
      <alignment horizontal="center" vertical="center" wrapText="1"/>
    </xf>
    <xf numFmtId="169" fontId="94" fillId="0" borderId="7" xfId="4" applyNumberFormat="1" applyFont="1" applyBorder="1" applyAlignment="1">
      <alignment horizontal="center" vertical="center" wrapText="1"/>
    </xf>
    <xf numFmtId="0" fontId="90" fillId="0" borderId="6" xfId="4" applyFont="1" applyBorder="1" applyAlignment="1">
      <alignment horizontal="center" vertical="center" wrapText="1"/>
    </xf>
    <xf numFmtId="169" fontId="90" fillId="0" borderId="6" xfId="4" applyNumberFormat="1" applyFont="1" applyBorder="1" applyAlignment="1">
      <alignment horizontal="center" vertical="center" wrapText="1"/>
    </xf>
    <xf numFmtId="1" fontId="97" fillId="0" borderId="6" xfId="4" applyNumberFormat="1" applyFont="1" applyBorder="1" applyAlignment="1">
      <alignment horizontal="center" vertical="center" wrapText="1"/>
    </xf>
    <xf numFmtId="169" fontId="105" fillId="0" borderId="6" xfId="4" applyNumberFormat="1" applyFont="1" applyBorder="1" applyAlignment="1">
      <alignment horizontal="center" vertical="center" wrapText="1"/>
    </xf>
    <xf numFmtId="0" fontId="106" fillId="0" borderId="6" xfId="4" applyFont="1" applyBorder="1" applyAlignment="1">
      <alignment horizontal="center" vertical="center" wrapText="1"/>
    </xf>
    <xf numFmtId="169" fontId="107" fillId="0" borderId="6" xfId="4" applyNumberFormat="1" applyFont="1" applyBorder="1" applyAlignment="1">
      <alignment horizontal="center" vertical="center" wrapText="1"/>
    </xf>
    <xf numFmtId="169" fontId="90" fillId="0" borderId="0" xfId="4" applyNumberFormat="1" applyFont="1" applyAlignment="1">
      <alignment horizontal="center" vertical="center" wrapText="1"/>
    </xf>
    <xf numFmtId="1" fontId="97" fillId="0" borderId="0" xfId="4" applyNumberFormat="1" applyFont="1" applyAlignment="1">
      <alignment horizontal="center" vertical="center" wrapText="1"/>
    </xf>
    <xf numFmtId="0" fontId="22" fillId="0" borderId="75" xfId="4" applyBorder="1" applyAlignment="1">
      <alignment horizontal="center" vertical="center" wrapText="1"/>
    </xf>
    <xf numFmtId="0" fontId="22" fillId="0" borderId="76" xfId="4" applyBorder="1" applyAlignment="1">
      <alignment horizontal="center" vertical="center" wrapText="1"/>
    </xf>
    <xf numFmtId="0" fontId="22" fillId="0" borderId="77" xfId="4" applyBorder="1" applyAlignment="1">
      <alignment horizontal="center" vertical="center" wrapText="1"/>
    </xf>
    <xf numFmtId="0" fontId="109" fillId="0" borderId="0" xfId="4" applyFont="1" applyAlignment="1">
      <alignment horizontal="left" vertical="center" wrapText="1"/>
    </xf>
    <xf numFmtId="0" fontId="97" fillId="0" borderId="0" xfId="4" applyFont="1" applyAlignment="1">
      <alignment horizontal="center" vertical="center" wrapText="1"/>
    </xf>
    <xf numFmtId="0" fontId="110" fillId="0" borderId="0" xfId="6"/>
    <xf numFmtId="0" fontId="111" fillId="0" borderId="0" xfId="6" applyFont="1"/>
    <xf numFmtId="0" fontId="110" fillId="0" borderId="76" xfId="6" applyBorder="1"/>
    <xf numFmtId="0" fontId="110" fillId="2" borderId="0" xfId="6" applyFill="1"/>
    <xf numFmtId="0" fontId="117" fillId="0" borderId="0" xfId="7" applyFont="1" applyAlignment="1">
      <alignment horizontal="center"/>
    </xf>
    <xf numFmtId="0" fontId="118" fillId="0" borderId="0" xfId="7" applyFont="1" applyAlignment="1">
      <alignment horizontal="center"/>
    </xf>
    <xf numFmtId="175" fontId="119" fillId="0" borderId="3" xfId="7" applyNumberFormat="1" applyFont="1" applyBorder="1" applyAlignment="1">
      <alignment horizontal="center" vertical="center"/>
    </xf>
    <xf numFmtId="0" fontId="119" fillId="0" borderId="3" xfId="7" applyFont="1" applyBorder="1" applyAlignment="1">
      <alignment horizontal="center" vertical="center" wrapText="1"/>
    </xf>
    <xf numFmtId="0" fontId="119" fillId="0" borderId="3" xfId="7" applyFont="1" applyBorder="1" applyAlignment="1">
      <alignment horizontal="center" vertical="center"/>
    </xf>
    <xf numFmtId="170" fontId="119" fillId="0" borderId="3" xfId="8" applyNumberFormat="1" applyFont="1" applyBorder="1" applyAlignment="1" applyProtection="1">
      <alignment horizontal="center" wrapText="1"/>
    </xf>
    <xf numFmtId="0" fontId="121" fillId="0" borderId="0" xfId="7" applyFont="1" applyAlignment="1">
      <alignment horizontal="center" vertical="center"/>
    </xf>
    <xf numFmtId="175" fontId="121" fillId="0" borderId="7" xfId="7" applyNumberFormat="1" applyFont="1" applyBorder="1" applyAlignment="1">
      <alignment horizontal="center"/>
    </xf>
    <xf numFmtId="0" fontId="122" fillId="0" borderId="7" xfId="7" applyFont="1" applyBorder="1" applyAlignment="1">
      <alignment horizontal="center"/>
    </xf>
    <xf numFmtId="0" fontId="122" fillId="0" borderId="7" xfId="7" applyFont="1" applyBorder="1" applyAlignment="1">
      <alignment horizontal="center" vertical="center"/>
    </xf>
    <xf numFmtId="1" fontId="122" fillId="0" borderId="7" xfId="7" applyNumberFormat="1" applyFont="1" applyBorder="1" applyAlignment="1">
      <alignment horizontal="center"/>
    </xf>
    <xf numFmtId="2" fontId="122" fillId="0" borderId="7" xfId="7" applyNumberFormat="1" applyFont="1" applyBorder="1" applyAlignment="1">
      <alignment horizontal="center"/>
    </xf>
    <xf numFmtId="9" fontId="122" fillId="0" borderId="7" xfId="9" applyFont="1" applyBorder="1" applyAlignment="1" applyProtection="1">
      <alignment horizontal="center"/>
    </xf>
    <xf numFmtId="170" fontId="122" fillId="0" borderId="7" xfId="8" applyNumberFormat="1" applyFont="1" applyBorder="1" applyAlignment="1" applyProtection="1">
      <alignment horizontal="center"/>
    </xf>
    <xf numFmtId="2" fontId="117" fillId="0" borderId="0" xfId="7" applyNumberFormat="1" applyFont="1" applyAlignment="1">
      <alignment horizontal="center"/>
    </xf>
    <xf numFmtId="175" fontId="119" fillId="22" borderId="7" xfId="7" applyNumberFormat="1" applyFont="1" applyFill="1" applyBorder="1" applyAlignment="1">
      <alignment horizontal="center"/>
    </xf>
    <xf numFmtId="164" fontId="119" fillId="22" borderId="7" xfId="7" applyNumberFormat="1" applyFont="1" applyFill="1" applyBorder="1" applyAlignment="1">
      <alignment horizontal="center"/>
    </xf>
    <xf numFmtId="1" fontId="119" fillId="22" borderId="7" xfId="7" applyNumberFormat="1" applyFont="1" applyFill="1" applyBorder="1" applyAlignment="1">
      <alignment horizontal="center"/>
    </xf>
    <xf numFmtId="2" fontId="119" fillId="22" borderId="7" xfId="7" applyNumberFormat="1" applyFont="1" applyFill="1" applyBorder="1" applyAlignment="1">
      <alignment horizontal="center"/>
    </xf>
    <xf numFmtId="9" fontId="119" fillId="22" borderId="7" xfId="7" applyNumberFormat="1" applyFont="1" applyFill="1" applyBorder="1" applyAlignment="1">
      <alignment horizontal="center"/>
    </xf>
    <xf numFmtId="1" fontId="119" fillId="22" borderId="7" xfId="7" applyNumberFormat="1" applyFont="1" applyFill="1" applyBorder="1" applyAlignment="1">
      <alignment horizontal="center" wrapText="1"/>
    </xf>
    <xf numFmtId="0" fontId="119" fillId="0" borderId="0" xfId="7" applyFont="1" applyAlignment="1">
      <alignment horizontal="center"/>
    </xf>
    <xf numFmtId="175" fontId="119" fillId="23" borderId="7" xfId="7" applyNumberFormat="1" applyFont="1" applyFill="1" applyBorder="1" applyAlignment="1">
      <alignment horizontal="center"/>
    </xf>
    <xf numFmtId="164" fontId="119" fillId="23" borderId="7" xfId="7" applyNumberFormat="1" applyFont="1" applyFill="1" applyBorder="1" applyAlignment="1">
      <alignment horizontal="center"/>
    </xf>
    <xf numFmtId="175" fontId="118" fillId="0" borderId="0" xfId="7" applyNumberFormat="1" applyFont="1" applyAlignment="1">
      <alignment horizontal="center"/>
    </xf>
    <xf numFmtId="9" fontId="117" fillId="0" borderId="0" xfId="9" applyFont="1" applyAlignment="1" applyProtection="1">
      <alignment horizontal="center"/>
    </xf>
    <xf numFmtId="170" fontId="118" fillId="0" borderId="0" xfId="8" applyNumberFormat="1" applyFont="1" applyAlignment="1" applyProtection="1">
      <alignment horizontal="center" wrapText="1"/>
    </xf>
    <xf numFmtId="1" fontId="118" fillId="0" borderId="0" xfId="7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23" fillId="26" borderId="7" xfId="0" applyFont="1" applyFill="1" applyBorder="1" applyAlignment="1">
      <alignment horizontal="center" wrapText="1"/>
    </xf>
    <xf numFmtId="0" fontId="123" fillId="26" borderId="9" xfId="0" applyFont="1" applyFill="1" applyBorder="1" applyAlignment="1">
      <alignment horizontal="center" wrapText="1"/>
    </xf>
    <xf numFmtId="0" fontId="123" fillId="24" borderId="7" xfId="0" applyFont="1" applyFill="1" applyBorder="1" applyAlignment="1">
      <alignment horizontal="center" wrapText="1"/>
    </xf>
    <xf numFmtId="0" fontId="123" fillId="25" borderId="7" xfId="0" applyFont="1" applyFill="1" applyBorder="1" applyAlignment="1">
      <alignment horizontal="center" wrapText="1"/>
    </xf>
    <xf numFmtId="0" fontId="123" fillId="26" borderId="7" xfId="0" applyFont="1" applyFill="1" applyBorder="1" applyAlignment="1">
      <alignment wrapText="1"/>
    </xf>
    <xf numFmtId="0" fontId="123" fillId="24" borderId="7" xfId="0" applyFont="1" applyFill="1" applyBorder="1" applyAlignment="1">
      <alignment wrapText="1"/>
    </xf>
    <xf numFmtId="0" fontId="123" fillId="25" borderId="7" xfId="0" applyFont="1" applyFill="1" applyBorder="1" applyAlignment="1">
      <alignment wrapText="1"/>
    </xf>
    <xf numFmtId="14" fontId="21" fillId="0" borderId="7" xfId="0" applyNumberFormat="1" applyFont="1" applyBorder="1" applyAlignment="1">
      <alignment horizontal="center"/>
    </xf>
    <xf numFmtId="0" fontId="125" fillId="26" borderId="7" xfId="0" applyFont="1" applyFill="1" applyBorder="1" applyAlignment="1">
      <alignment horizontal="center" vertical="center"/>
    </xf>
    <xf numFmtId="0" fontId="125" fillId="24" borderId="7" xfId="0" applyFont="1" applyFill="1" applyBorder="1" applyAlignment="1">
      <alignment horizontal="center" vertical="center"/>
    </xf>
    <xf numFmtId="0" fontId="126" fillId="4" borderId="7" xfId="0" applyFont="1" applyFill="1" applyBorder="1" applyAlignment="1">
      <alignment horizontal="center" vertical="center"/>
    </xf>
    <xf numFmtId="0" fontId="125" fillId="4" borderId="7" xfId="0" applyFont="1" applyFill="1" applyBorder="1" applyAlignment="1">
      <alignment horizontal="center" vertical="center"/>
    </xf>
    <xf numFmtId="1" fontId="123" fillId="25" borderId="7" xfId="0" applyNumberFormat="1" applyFont="1" applyFill="1" applyBorder="1" applyAlignment="1">
      <alignment horizontal="center" wrapText="1"/>
    </xf>
    <xf numFmtId="2" fontId="123" fillId="25" borderId="7" xfId="0" applyNumberFormat="1" applyFont="1" applyFill="1" applyBorder="1" applyAlignment="1">
      <alignment horizontal="center" wrapText="1"/>
    </xf>
    <xf numFmtId="0" fontId="126" fillId="24" borderId="7" xfId="0" applyFont="1" applyFill="1" applyBorder="1" applyAlignment="1">
      <alignment horizontal="center" vertical="center"/>
    </xf>
    <xf numFmtId="2" fontId="126" fillId="24" borderId="7" xfId="0" applyNumberFormat="1" applyFont="1" applyFill="1" applyBorder="1" applyAlignment="1">
      <alignment horizontal="center" vertical="center"/>
    </xf>
    <xf numFmtId="0" fontId="125" fillId="5" borderId="7" xfId="0" applyFont="1" applyFill="1" applyBorder="1" applyAlignment="1">
      <alignment horizontal="center" vertical="center"/>
    </xf>
    <xf numFmtId="0" fontId="126" fillId="26" borderId="7" xfId="0" applyFont="1" applyFill="1" applyBorder="1" applyAlignment="1">
      <alignment horizontal="center" vertical="center"/>
    </xf>
    <xf numFmtId="2" fontId="125" fillId="26" borderId="7" xfId="0" applyNumberFormat="1" applyFont="1" applyFill="1" applyBorder="1" applyAlignment="1">
      <alignment horizontal="center" vertical="center"/>
    </xf>
    <xf numFmtId="0" fontId="125" fillId="25" borderId="7" xfId="0" applyFont="1" applyFill="1" applyBorder="1" applyAlignment="1">
      <alignment horizontal="center" wrapText="1"/>
    </xf>
    <xf numFmtId="2" fontId="125" fillId="25" borderId="7" xfId="0" applyNumberFormat="1" applyFont="1" applyFill="1" applyBorder="1" applyAlignment="1">
      <alignment horizontal="center" wrapText="1"/>
    </xf>
    <xf numFmtId="0" fontId="125" fillId="24" borderId="7" xfId="0" applyFont="1" applyFill="1" applyBorder="1" applyAlignment="1">
      <alignment horizontal="center" wrapText="1"/>
    </xf>
    <xf numFmtId="2" fontId="125" fillId="24" borderId="7" xfId="0" applyNumberFormat="1" applyFont="1" applyFill="1" applyBorder="1" applyAlignment="1">
      <alignment horizontal="center" wrapText="1"/>
    </xf>
    <xf numFmtId="1" fontId="21" fillId="25" borderId="7" xfId="0" applyNumberFormat="1" applyFont="1" applyFill="1" applyBorder="1" applyAlignment="1">
      <alignment horizontal="center"/>
    </xf>
    <xf numFmtId="2" fontId="21" fillId="25" borderId="7" xfId="0" applyNumberFormat="1" applyFont="1" applyFill="1" applyBorder="1" applyAlignment="1">
      <alignment horizontal="center"/>
    </xf>
    <xf numFmtId="1" fontId="21" fillId="26" borderId="7" xfId="0" applyNumberFormat="1" applyFont="1" applyFill="1" applyBorder="1" applyAlignment="1">
      <alignment horizontal="center"/>
    </xf>
    <xf numFmtId="2" fontId="21" fillId="26" borderId="7" xfId="0" applyNumberFormat="1" applyFont="1" applyFill="1" applyBorder="1" applyAlignment="1">
      <alignment horizontal="center"/>
    </xf>
    <xf numFmtId="0" fontId="123" fillId="0" borderId="9" xfId="0" applyFont="1" applyBorder="1" applyAlignment="1">
      <alignment horizontal="center"/>
    </xf>
    <xf numFmtId="0" fontId="123" fillId="26" borderId="7" xfId="0" applyFont="1" applyFill="1" applyBorder="1" applyAlignment="1">
      <alignment horizontal="center"/>
    </xf>
    <xf numFmtId="2" fontId="123" fillId="26" borderId="7" xfId="0" applyNumberFormat="1" applyFont="1" applyFill="1" applyBorder="1" applyAlignment="1">
      <alignment horizontal="center"/>
    </xf>
    <xf numFmtId="0" fontId="123" fillId="4" borderId="7" xfId="0" applyFont="1" applyFill="1" applyBorder="1" applyAlignment="1">
      <alignment horizontal="center"/>
    </xf>
    <xf numFmtId="2" fontId="123" fillId="4" borderId="7" xfId="0" applyNumberFormat="1" applyFont="1" applyFill="1" applyBorder="1" applyAlignment="1">
      <alignment horizontal="center"/>
    </xf>
    <xf numFmtId="0" fontId="123" fillId="24" borderId="7" xfId="0" applyFont="1" applyFill="1" applyBorder="1" applyAlignment="1">
      <alignment horizontal="center"/>
    </xf>
    <xf numFmtId="2" fontId="123" fillId="24" borderId="7" xfId="0" applyNumberFormat="1" applyFont="1" applyFill="1" applyBorder="1" applyAlignment="1">
      <alignment horizontal="center"/>
    </xf>
    <xf numFmtId="1" fontId="127" fillId="25" borderId="7" xfId="0" applyNumberFormat="1" applyFont="1" applyFill="1" applyBorder="1" applyAlignment="1">
      <alignment horizontal="center" wrapText="1"/>
    </xf>
    <xf numFmtId="2" fontId="127" fillId="25" borderId="7" xfId="0" applyNumberFormat="1" applyFont="1" applyFill="1" applyBorder="1" applyAlignment="1">
      <alignment horizontal="center" wrapText="1"/>
    </xf>
    <xf numFmtId="0" fontId="123" fillId="5" borderId="7" xfId="0" applyFont="1" applyFill="1" applyBorder="1" applyAlignment="1">
      <alignment horizontal="center"/>
    </xf>
    <xf numFmtId="2" fontId="123" fillId="5" borderId="7" xfId="0" applyNumberFormat="1" applyFont="1" applyFill="1" applyBorder="1" applyAlignment="1">
      <alignment horizontal="center"/>
    </xf>
    <xf numFmtId="1" fontId="128" fillId="25" borderId="7" xfId="0" applyNumberFormat="1" applyFont="1" applyFill="1" applyBorder="1" applyAlignment="1">
      <alignment horizontal="center" wrapText="1"/>
    </xf>
    <xf numFmtId="2" fontId="128" fillId="25" borderId="7" xfId="0" applyNumberFormat="1" applyFont="1" applyFill="1" applyBorder="1" applyAlignment="1">
      <alignment horizontal="center" wrapText="1"/>
    </xf>
    <xf numFmtId="0" fontId="127" fillId="24" borderId="7" xfId="0" applyFont="1" applyFill="1" applyBorder="1" applyAlignment="1">
      <alignment horizontal="center" wrapText="1"/>
    </xf>
    <xf numFmtId="2" fontId="127" fillId="24" borderId="7" xfId="0" applyNumberFormat="1" applyFont="1" applyFill="1" applyBorder="1" applyAlignment="1">
      <alignment horizontal="center" wrapText="1"/>
    </xf>
    <xf numFmtId="1" fontId="124" fillId="25" borderId="7" xfId="0" applyNumberFormat="1" applyFont="1" applyFill="1" applyBorder="1" applyAlignment="1">
      <alignment horizontal="center" wrapText="1"/>
    </xf>
    <xf numFmtId="2" fontId="124" fillId="25" borderId="7" xfId="0" applyNumberFormat="1" applyFont="1" applyFill="1" applyBorder="1" applyAlignment="1">
      <alignment horizontal="center" wrapText="1"/>
    </xf>
    <xf numFmtId="0" fontId="127" fillId="26" borderId="7" xfId="0" applyFont="1" applyFill="1" applyBorder="1" applyAlignment="1">
      <alignment horizontal="center" wrapText="1"/>
    </xf>
    <xf numFmtId="2" fontId="127" fillId="26" borderId="7" xfId="0" applyNumberFormat="1" applyFont="1" applyFill="1" applyBorder="1" applyAlignment="1">
      <alignment horizontal="center" wrapText="1"/>
    </xf>
    <xf numFmtId="0" fontId="123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" fillId="0" borderId="0" xfId="0" applyFont="1"/>
    <xf numFmtId="0" fontId="129" fillId="0" borderId="0" xfId="0" applyFont="1"/>
    <xf numFmtId="0" fontId="11" fillId="0" borderId="0" xfId="0" applyFont="1"/>
    <xf numFmtId="14" fontId="14" fillId="0" borderId="158" xfId="0" applyNumberFormat="1" applyFont="1" applyBorder="1" applyAlignment="1">
      <alignment horizontal="center"/>
    </xf>
    <xf numFmtId="2" fontId="14" fillId="0" borderId="55" xfId="0" applyNumberFormat="1" applyFont="1" applyBorder="1"/>
    <xf numFmtId="2" fontId="14" fillId="0" borderId="59" xfId="0" applyNumberFormat="1" applyFont="1" applyBorder="1"/>
    <xf numFmtId="2" fontId="14" fillId="0" borderId="7" xfId="0" applyNumberFormat="1" applyFont="1" applyBorder="1"/>
    <xf numFmtId="2" fontId="14" fillId="0" borderId="0" xfId="0" applyNumberFormat="1" applyFont="1"/>
    <xf numFmtId="0" fontId="130" fillId="19" borderId="100" xfId="0" applyFont="1" applyFill="1" applyBorder="1" applyAlignment="1">
      <alignment horizontal="center" vertical="center"/>
    </xf>
    <xf numFmtId="2" fontId="130" fillId="19" borderId="123" xfId="0" applyNumberFormat="1" applyFont="1" applyFill="1" applyBorder="1"/>
    <xf numFmtId="2" fontId="130" fillId="19" borderId="10" xfId="0" applyNumberFormat="1" applyFont="1" applyFill="1" applyBorder="1"/>
    <xf numFmtId="2" fontId="131" fillId="0" borderId="0" xfId="0" applyNumberFormat="1" applyFont="1"/>
    <xf numFmtId="2" fontId="130" fillId="19" borderId="7" xfId="0" applyNumberFormat="1" applyFont="1" applyFill="1" applyBorder="1"/>
    <xf numFmtId="0" fontId="131" fillId="0" borderId="6" xfId="0" applyFont="1" applyBorder="1" applyAlignment="1">
      <alignment horizontal="center" vertical="center"/>
    </xf>
    <xf numFmtId="2" fontId="131" fillId="0" borderId="11" xfId="0" applyNumberFormat="1" applyFont="1" applyBorder="1"/>
    <xf numFmtId="2" fontId="132" fillId="0" borderId="11" xfId="0" applyNumberFormat="1" applyFont="1" applyBorder="1"/>
    <xf numFmtId="2" fontId="131" fillId="0" borderId="6" xfId="0" applyNumberFormat="1" applyFont="1" applyBorder="1"/>
    <xf numFmtId="0" fontId="3" fillId="0" borderId="0" xfId="0" applyFont="1"/>
    <xf numFmtId="0" fontId="30" fillId="7" borderId="7" xfId="0" applyFont="1" applyFill="1" applyBorder="1" applyAlignment="1">
      <alignment horizontal="center" vertical="center" wrapText="1"/>
    </xf>
    <xf numFmtId="0" fontId="133" fillId="7" borderId="7" xfId="0" applyFont="1" applyFill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/>
    </xf>
    <xf numFmtId="43" fontId="0" fillId="0" borderId="7" xfId="1" applyFont="1" applyBorder="1"/>
    <xf numFmtId="170" fontId="0" fillId="0" borderId="7" xfId="1" applyNumberFormat="1" applyFont="1" applyFill="1" applyBorder="1"/>
    <xf numFmtId="43" fontId="0" fillId="0" borderId="112" xfId="1" applyFont="1" applyFill="1" applyBorder="1"/>
    <xf numFmtId="43" fontId="0" fillId="0" borderId="96" xfId="1" applyFont="1" applyFill="1" applyBorder="1"/>
    <xf numFmtId="2" fontId="0" fillId="0" borderId="0" xfId="0" applyNumberFormat="1"/>
    <xf numFmtId="170" fontId="0" fillId="0" borderId="7" xfId="1" applyNumberFormat="1" applyFont="1" applyBorder="1"/>
    <xf numFmtId="43" fontId="0" fillId="0" borderId="123" xfId="1" applyFont="1" applyBorder="1"/>
    <xf numFmtId="0" fontId="3" fillId="3" borderId="7" xfId="0" applyFont="1" applyFill="1" applyBorder="1" applyAlignment="1">
      <alignment horizontal="center" vertical="center"/>
    </xf>
    <xf numFmtId="43" fontId="3" fillId="3" borderId="7" xfId="1" applyFont="1" applyFill="1" applyBorder="1"/>
    <xf numFmtId="2" fontId="3" fillId="3" borderId="7" xfId="0" applyNumberFormat="1" applyFont="1" applyFill="1" applyBorder="1"/>
    <xf numFmtId="170" fontId="3" fillId="3" borderId="7" xfId="1" applyNumberFormat="1" applyFont="1" applyFill="1" applyBorder="1"/>
    <xf numFmtId="2" fontId="11" fillId="0" borderId="0" xfId="0" applyNumberFormat="1" applyFont="1"/>
    <xf numFmtId="9" fontId="11" fillId="0" borderId="0" xfId="3" applyFont="1"/>
    <xf numFmtId="43" fontId="0" fillId="0" borderId="0" xfId="1" applyFont="1"/>
    <xf numFmtId="0" fontId="134" fillId="0" borderId="0" xfId="0" applyFont="1"/>
    <xf numFmtId="14" fontId="0" fillId="0" borderId="0" xfId="0" applyNumberFormat="1"/>
    <xf numFmtId="0" fontId="135" fillId="0" borderId="0" xfId="0" applyFont="1"/>
    <xf numFmtId="14" fontId="3" fillId="0" borderId="7" xfId="0" applyNumberFormat="1" applyFont="1" applyBorder="1"/>
    <xf numFmtId="43" fontId="3" fillId="0" borderId="7" xfId="1" applyFont="1" applyBorder="1"/>
    <xf numFmtId="43" fontId="3" fillId="0" borderId="0" xfId="1" applyFont="1" applyBorder="1"/>
    <xf numFmtId="43" fontId="3" fillId="3" borderId="123" xfId="1" applyFont="1" applyFill="1" applyBorder="1"/>
    <xf numFmtId="43" fontId="3" fillId="3" borderId="0" xfId="1" applyFont="1" applyFill="1" applyBorder="1"/>
    <xf numFmtId="0" fontId="123" fillId="7" borderId="7" xfId="0" applyFont="1" applyFill="1" applyBorder="1" applyAlignment="1">
      <alignment horizontal="center" vertical="center" wrapText="1"/>
    </xf>
    <xf numFmtId="176" fontId="3" fillId="0" borderId="7" xfId="0" applyNumberFormat="1" applyFont="1" applyBorder="1"/>
    <xf numFmtId="43" fontId="0" fillId="0" borderId="7" xfId="1" applyFont="1" applyFill="1" applyBorder="1"/>
    <xf numFmtId="0" fontId="136" fillId="0" borderId="0" xfId="0" applyFont="1"/>
    <xf numFmtId="43" fontId="136" fillId="0" borderId="7" xfId="1" applyFont="1" applyFill="1" applyBorder="1"/>
    <xf numFmtId="1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4" fontId="14" fillId="0" borderId="0" xfId="1" applyNumberFormat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47" fillId="0" borderId="0" xfId="1" applyNumberFormat="1" applyFont="1" applyFill="1" applyBorder="1" applyAlignment="1">
      <alignment horizontal="center" vertical="center"/>
    </xf>
    <xf numFmtId="0" fontId="13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" fontId="3" fillId="21" borderId="56" xfId="0" applyNumberFormat="1" applyFont="1" applyFill="1" applyBorder="1" applyAlignment="1">
      <alignment horizontal="center" vertical="center"/>
    </xf>
    <xf numFmtId="2" fontId="30" fillId="0" borderId="16" xfId="0" applyNumberFormat="1" applyFont="1" applyBorder="1" applyAlignment="1">
      <alignment horizontal="center" vertical="center"/>
    </xf>
    <xf numFmtId="2" fontId="30" fillId="0" borderId="18" xfId="0" applyNumberFormat="1" applyFont="1" applyBorder="1" applyAlignment="1">
      <alignment horizontal="center" vertical="center"/>
    </xf>
    <xf numFmtId="2" fontId="3" fillId="0" borderId="83" xfId="0" applyNumberFormat="1" applyFont="1" applyBorder="1" applyAlignment="1">
      <alignment horizontal="center" vertical="center"/>
    </xf>
    <xf numFmtId="2" fontId="138" fillId="0" borderId="83" xfId="0" applyNumberFormat="1" applyFont="1" applyBorder="1" applyAlignment="1">
      <alignment horizontal="center" vertical="center"/>
    </xf>
    <xf numFmtId="16" fontId="3" fillId="3" borderId="127" xfId="0" applyNumberFormat="1" applyFont="1" applyFill="1" applyBorder="1" applyAlignment="1">
      <alignment horizontal="center" vertical="center"/>
    </xf>
    <xf numFmtId="2" fontId="30" fillId="0" borderId="75" xfId="0" applyNumberFormat="1" applyFont="1" applyBorder="1" applyAlignment="1">
      <alignment horizontal="center" vertical="center"/>
    </xf>
    <xf numFmtId="2" fontId="30" fillId="0" borderId="77" xfId="0" applyNumberFormat="1" applyFont="1" applyBorder="1" applyAlignment="1">
      <alignment horizontal="center" vertical="center"/>
    </xf>
    <xf numFmtId="2" fontId="137" fillId="0" borderId="0" xfId="0" applyNumberFormat="1" applyFont="1" applyAlignment="1">
      <alignment horizontal="center" vertical="center"/>
    </xf>
    <xf numFmtId="16" fontId="0" fillId="4" borderId="117" xfId="0" applyNumberFormat="1" applyFill="1" applyBorder="1" applyAlignment="1">
      <alignment horizontal="center" vertical="center"/>
    </xf>
    <xf numFmtId="0" fontId="140" fillId="0" borderId="0" xfId="0" applyFont="1" applyAlignment="1">
      <alignment horizontal="center" vertical="center"/>
    </xf>
    <xf numFmtId="16" fontId="14" fillId="7" borderId="159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97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58" xfId="0" applyFont="1" applyFill="1" applyBorder="1" applyAlignment="1">
      <alignment horizontal="center" vertical="center"/>
    </xf>
    <xf numFmtId="0" fontId="3" fillId="7" borderId="54" xfId="0" applyFont="1" applyFill="1" applyBorder="1" applyAlignment="1">
      <alignment horizontal="center" vertical="center"/>
    </xf>
    <xf numFmtId="0" fontId="3" fillId="7" borderId="55" xfId="0" applyFont="1" applyFill="1" applyBorder="1" applyAlignment="1">
      <alignment horizontal="center" vertical="center"/>
    </xf>
    <xf numFmtId="16" fontId="3" fillId="0" borderId="160" xfId="0" applyNumberFormat="1" applyFont="1" applyBorder="1" applyAlignment="1">
      <alignment horizontal="center" vertical="center"/>
    </xf>
    <xf numFmtId="164" fontId="0" fillId="0" borderId="123" xfId="0" applyNumberFormat="1" applyBorder="1" applyAlignment="1">
      <alignment horizontal="center" vertical="center"/>
    </xf>
    <xf numFmtId="164" fontId="0" fillId="0" borderId="62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164" fontId="136" fillId="0" borderId="62" xfId="0" applyNumberFormat="1" applyFont="1" applyBorder="1" applyAlignment="1">
      <alignment horizontal="center" vertical="center"/>
    </xf>
    <xf numFmtId="164" fontId="136" fillId="0" borderId="7" xfId="0" applyNumberFormat="1" applyFont="1" applyBorder="1" applyAlignment="1">
      <alignment horizontal="center" vertical="center"/>
    </xf>
    <xf numFmtId="164" fontId="0" fillId="0" borderId="127" xfId="0" applyNumberFormat="1" applyBorder="1" applyAlignment="1">
      <alignment horizontal="center" vertical="center"/>
    </xf>
    <xf numFmtId="164" fontId="0" fillId="19" borderId="62" xfId="0" applyNumberFormat="1" applyFill="1" applyBorder="1" applyAlignment="1">
      <alignment horizontal="center" vertical="center"/>
    </xf>
    <xf numFmtId="164" fontId="136" fillId="0" borderId="8" xfId="0" applyNumberFormat="1" applyFont="1" applyBorder="1" applyAlignment="1">
      <alignment horizontal="center" vertical="center"/>
    </xf>
    <xf numFmtId="164" fontId="0" fillId="0" borderId="100" xfId="0" applyNumberFormat="1" applyBorder="1" applyAlignment="1">
      <alignment horizontal="center" vertical="center"/>
    </xf>
    <xf numFmtId="164" fontId="0" fillId="0" borderId="16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0" xfId="0" applyNumberFormat="1" applyBorder="1" applyAlignment="1">
      <alignment horizontal="center" vertical="center"/>
    </xf>
    <xf numFmtId="164" fontId="0" fillId="0" borderId="156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01" xfId="0" applyNumberFormat="1" applyBorder="1" applyAlignment="1">
      <alignment horizontal="center" vertical="center"/>
    </xf>
    <xf numFmtId="164" fontId="0" fillId="0" borderId="88" xfId="0" applyNumberFormat="1" applyBorder="1" applyAlignment="1">
      <alignment horizontal="center" vertical="center"/>
    </xf>
    <xf numFmtId="164" fontId="0" fillId="0" borderId="82" xfId="0" applyNumberFormat="1" applyBorder="1" applyAlignment="1">
      <alignment horizontal="center" vertical="center"/>
    </xf>
    <xf numFmtId="164" fontId="0" fillId="0" borderId="81" xfId="0" applyNumberFormat="1" applyBorder="1" applyAlignment="1">
      <alignment horizontal="center" vertical="center"/>
    </xf>
    <xf numFmtId="16" fontId="3" fillId="3" borderId="121" xfId="0" applyNumberFormat="1" applyFont="1" applyFill="1" applyBorder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0" fontId="141" fillId="4" borderId="7" xfId="0" applyFont="1" applyFill="1" applyBorder="1" applyAlignment="1">
      <alignment horizontal="center" vertical="center"/>
    </xf>
    <xf numFmtId="0" fontId="141" fillId="4" borderId="3" xfId="0" applyFont="1" applyFill="1" applyBorder="1" applyAlignment="1">
      <alignment horizontal="center" vertical="center"/>
    </xf>
    <xf numFmtId="164" fontId="141" fillId="4" borderId="3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170" fontId="0" fillId="0" borderId="0" xfId="1" applyNumberFormat="1" applyFont="1" applyFill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168" fontId="92" fillId="0" borderId="8" xfId="4" applyNumberFormat="1" applyFont="1" applyBorder="1" applyAlignment="1">
      <alignment horizontal="center" vertical="center" wrapText="1"/>
    </xf>
    <xf numFmtId="168" fontId="92" fillId="0" borderId="9" xfId="4" applyNumberFormat="1" applyFont="1" applyBorder="1" applyAlignment="1">
      <alignment horizontal="center" vertical="center" wrapText="1"/>
    </xf>
    <xf numFmtId="1" fontId="89" fillId="0" borderId="8" xfId="4" applyNumberFormat="1" applyFont="1" applyBorder="1" applyAlignment="1">
      <alignment horizontal="center" vertical="center" wrapText="1"/>
    </xf>
    <xf numFmtId="1" fontId="89" fillId="0" borderId="6" xfId="4" applyNumberFormat="1" applyFont="1" applyBorder="1" applyAlignment="1">
      <alignment horizontal="center" vertical="center" wrapText="1"/>
    </xf>
    <xf numFmtId="1" fontId="89" fillId="0" borderId="9" xfId="4" applyNumberFormat="1" applyFont="1" applyBorder="1" applyAlignment="1">
      <alignment horizontal="center" vertical="center" wrapText="1"/>
    </xf>
    <xf numFmtId="0" fontId="88" fillId="7" borderId="86" xfId="4" applyFont="1" applyFill="1" applyBorder="1" applyAlignment="1">
      <alignment horizontal="center" vertical="center" wrapText="1"/>
    </xf>
    <xf numFmtId="0" fontId="88" fillId="7" borderId="78" xfId="4" applyFont="1" applyFill="1" applyBorder="1" applyAlignment="1">
      <alignment horizontal="center" vertical="center" wrapText="1"/>
    </xf>
    <xf numFmtId="0" fontId="89" fillId="12" borderId="8" xfId="4" applyFont="1" applyFill="1" applyBorder="1" applyAlignment="1">
      <alignment horizontal="center" vertical="center" wrapText="1"/>
    </xf>
    <xf numFmtId="0" fontId="89" fillId="12" borderId="9" xfId="4" applyFont="1" applyFill="1" applyBorder="1" applyAlignment="1">
      <alignment horizontal="center" vertical="center" wrapText="1"/>
    </xf>
    <xf numFmtId="0" fontId="90" fillId="12" borderId="8" xfId="4" applyFont="1" applyFill="1" applyBorder="1" applyAlignment="1">
      <alignment horizontal="center" vertical="center" wrapText="1"/>
    </xf>
    <xf numFmtId="0" fontId="90" fillId="12" borderId="6" xfId="4" applyFont="1" applyFill="1" applyBorder="1" applyAlignment="1">
      <alignment horizontal="center" vertical="center" wrapText="1"/>
    </xf>
    <xf numFmtId="0" fontId="90" fillId="12" borderId="9" xfId="4" applyFont="1" applyFill="1" applyBorder="1" applyAlignment="1">
      <alignment horizontal="center" vertical="center" wrapText="1"/>
    </xf>
    <xf numFmtId="0" fontId="90" fillId="12" borderId="7" xfId="4" applyFont="1" applyFill="1" applyBorder="1" applyAlignment="1">
      <alignment horizontal="center" vertical="center" wrapText="1"/>
    </xf>
    <xf numFmtId="0" fontId="90" fillId="12" borderId="10" xfId="4" applyFont="1" applyFill="1" applyBorder="1" applyAlignment="1">
      <alignment horizontal="center" vertical="center" wrapText="1"/>
    </xf>
    <xf numFmtId="0" fontId="90" fillId="12" borderId="113" xfId="4" applyFont="1" applyFill="1" applyBorder="1" applyAlignment="1">
      <alignment horizontal="center" vertical="center" wrapText="1"/>
    </xf>
    <xf numFmtId="0" fontId="90" fillId="12" borderId="4" xfId="4" applyFont="1" applyFill="1" applyBorder="1" applyAlignment="1">
      <alignment horizontal="center" vertical="center" wrapText="1"/>
    </xf>
    <xf numFmtId="0" fontId="90" fillId="12" borderId="5" xfId="4" applyFont="1" applyFill="1" applyBorder="1" applyAlignment="1">
      <alignment horizontal="center" vertical="center" wrapText="1"/>
    </xf>
    <xf numFmtId="1" fontId="98" fillId="0" borderId="8" xfId="4" applyNumberFormat="1" applyFont="1" applyBorder="1" applyAlignment="1">
      <alignment horizontal="center" vertical="center" wrapText="1"/>
    </xf>
    <xf numFmtId="1" fontId="98" fillId="0" borderId="9" xfId="4" applyNumberFormat="1" applyFont="1" applyBorder="1" applyAlignment="1">
      <alignment horizontal="center" vertical="center" wrapText="1"/>
    </xf>
    <xf numFmtId="0" fontId="95" fillId="2" borderId="56" xfId="0" applyFont="1" applyFill="1" applyBorder="1" applyAlignment="1">
      <alignment horizontal="center" vertical="center"/>
    </xf>
    <xf numFmtId="0" fontId="95" fillId="2" borderId="79" xfId="0" applyFont="1" applyFill="1" applyBorder="1" applyAlignment="1">
      <alignment horizontal="center" vertical="center"/>
    </xf>
    <xf numFmtId="0" fontId="95" fillId="2" borderId="57" xfId="0" applyFont="1" applyFill="1" applyBorder="1" applyAlignment="1">
      <alignment horizontal="center" vertical="center"/>
    </xf>
    <xf numFmtId="1" fontId="102" fillId="0" borderId="8" xfId="4" applyNumberFormat="1" applyFont="1" applyBorder="1" applyAlignment="1">
      <alignment horizontal="center" vertical="center" wrapText="1"/>
    </xf>
    <xf numFmtId="1" fontId="102" fillId="0" borderId="9" xfId="4" applyNumberFormat="1" applyFont="1" applyBorder="1" applyAlignment="1">
      <alignment horizontal="center" vertical="center" wrapText="1"/>
    </xf>
    <xf numFmtId="0" fontId="90" fillId="12" borderId="11" xfId="4" applyFont="1" applyFill="1" applyBorder="1" applyAlignment="1">
      <alignment horizontal="center" vertical="center" wrapText="1"/>
    </xf>
    <xf numFmtId="0" fontId="90" fillId="12" borderId="1" xfId="4" applyFont="1" applyFill="1" applyBorder="1" applyAlignment="1">
      <alignment horizontal="center" vertical="center" wrapText="1"/>
    </xf>
    <xf numFmtId="1" fontId="104" fillId="0" borderId="8" xfId="4" applyNumberFormat="1" applyFont="1" applyBorder="1" applyAlignment="1">
      <alignment horizontal="center" vertical="center" wrapText="1"/>
    </xf>
    <xf numFmtId="1" fontId="104" fillId="0" borderId="6" xfId="4" applyNumberFormat="1" applyFont="1" applyBorder="1" applyAlignment="1">
      <alignment horizontal="center" vertical="center" wrapText="1"/>
    </xf>
    <xf numFmtId="1" fontId="104" fillId="0" borderId="9" xfId="4" applyNumberFormat="1" applyFont="1" applyBorder="1" applyAlignment="1">
      <alignment horizontal="center" vertical="center" wrapText="1"/>
    </xf>
    <xf numFmtId="0" fontId="97" fillId="0" borderId="0" xfId="4" applyFont="1" applyAlignment="1">
      <alignment horizontal="center" vertical="center" wrapText="1"/>
    </xf>
    <xf numFmtId="1" fontId="98" fillId="0" borderId="6" xfId="4" applyNumberFormat="1" applyFont="1" applyBorder="1" applyAlignment="1">
      <alignment horizontal="center" vertical="center" wrapText="1"/>
    </xf>
    <xf numFmtId="1" fontId="108" fillId="0" borderId="76" xfId="4" applyNumberFormat="1" applyFont="1" applyBorder="1" applyAlignment="1">
      <alignment horizontal="center" vertical="center" wrapText="1"/>
    </xf>
    <xf numFmtId="1" fontId="97" fillId="0" borderId="76" xfId="4" applyNumberFormat="1" applyFont="1" applyBorder="1" applyAlignment="1">
      <alignment horizontal="center" vertical="center" wrapText="1"/>
    </xf>
    <xf numFmtId="0" fontId="109" fillId="0" borderId="0" xfId="4" applyFont="1" applyAlignment="1">
      <alignment horizontal="left" vertical="center" wrapText="1"/>
    </xf>
    <xf numFmtId="14" fontId="47" fillId="21" borderId="7" xfId="1" applyNumberFormat="1" applyFont="1" applyFill="1" applyBorder="1" applyAlignment="1">
      <alignment horizontal="center" vertical="center"/>
    </xf>
    <xf numFmtId="2" fontId="30" fillId="0" borderId="16" xfId="0" applyNumberFormat="1" applyFont="1" applyBorder="1" applyAlignment="1">
      <alignment horizontal="center" vertical="center"/>
    </xf>
    <xf numFmtId="2" fontId="30" fillId="0" borderId="18" xfId="0" applyNumberFormat="1" applyFont="1" applyBorder="1" applyAlignment="1">
      <alignment horizontal="center" vertical="center"/>
    </xf>
    <xf numFmtId="2" fontId="30" fillId="0" borderId="75" xfId="0" applyNumberFormat="1" applyFont="1" applyBorder="1" applyAlignment="1">
      <alignment horizontal="center" vertical="center"/>
    </xf>
    <xf numFmtId="2" fontId="30" fillId="0" borderId="77" xfId="0" applyNumberFormat="1" applyFont="1" applyBorder="1" applyAlignment="1">
      <alignment horizontal="center" vertical="center"/>
    </xf>
    <xf numFmtId="49" fontId="139" fillId="4" borderId="56" xfId="0" applyNumberFormat="1" applyFont="1" applyFill="1" applyBorder="1" applyAlignment="1">
      <alignment horizontal="center" vertical="center"/>
    </xf>
    <xf numFmtId="49" fontId="139" fillId="4" borderId="79" xfId="0" applyNumberFormat="1" applyFont="1" applyFill="1" applyBorder="1" applyAlignment="1">
      <alignment horizontal="center" vertical="center"/>
    </xf>
    <xf numFmtId="49" fontId="139" fillId="4" borderId="57" xfId="0" applyNumberFormat="1" applyFont="1" applyFill="1" applyBorder="1" applyAlignment="1">
      <alignment horizontal="center" vertical="center"/>
    </xf>
    <xf numFmtId="49" fontId="49" fillId="4" borderId="56" xfId="0" applyNumberFormat="1" applyFont="1" applyFill="1" applyBorder="1" applyAlignment="1">
      <alignment horizontal="center" vertical="center"/>
    </xf>
    <xf numFmtId="49" fontId="49" fillId="4" borderId="79" xfId="0" applyNumberFormat="1" applyFont="1" applyFill="1" applyBorder="1" applyAlignment="1">
      <alignment horizontal="center" vertical="center"/>
    </xf>
    <xf numFmtId="49" fontId="49" fillId="4" borderId="57" xfId="0" applyNumberFormat="1" applyFont="1" applyFill="1" applyBorder="1" applyAlignment="1">
      <alignment horizontal="center" vertical="center"/>
    </xf>
    <xf numFmtId="49" fontId="17" fillId="4" borderId="16" xfId="0" applyNumberFormat="1" applyFont="1" applyFill="1" applyBorder="1" applyAlignment="1">
      <alignment horizontal="center" vertical="center"/>
    </xf>
    <xf numFmtId="49" fontId="17" fillId="4" borderId="17" xfId="0" applyNumberFormat="1" applyFont="1" applyFill="1" applyBorder="1" applyAlignment="1">
      <alignment horizontal="center" vertical="center"/>
    </xf>
    <xf numFmtId="49" fontId="17" fillId="4" borderId="18" xfId="0" applyNumberFormat="1" applyFont="1" applyFill="1" applyBorder="1" applyAlignment="1">
      <alignment horizontal="center" vertical="center"/>
    </xf>
    <xf numFmtId="49" fontId="17" fillId="4" borderId="75" xfId="0" applyNumberFormat="1" applyFont="1" applyFill="1" applyBorder="1" applyAlignment="1">
      <alignment horizontal="center" vertical="center"/>
    </xf>
    <xf numFmtId="49" fontId="17" fillId="4" borderId="76" xfId="0" applyNumberFormat="1" applyFont="1" applyFill="1" applyBorder="1" applyAlignment="1">
      <alignment horizontal="center" vertical="center"/>
    </xf>
    <xf numFmtId="49" fontId="17" fillId="4" borderId="77" xfId="0" applyNumberFormat="1" applyFont="1" applyFill="1" applyBorder="1" applyAlignment="1">
      <alignment horizontal="center" vertical="center"/>
    </xf>
    <xf numFmtId="49" fontId="17" fillId="4" borderId="16" xfId="0" applyNumberFormat="1" applyFont="1" applyFill="1" applyBorder="1" applyAlignment="1">
      <alignment horizontal="center" vertical="center" wrapText="1"/>
    </xf>
    <xf numFmtId="49" fontId="17" fillId="4" borderId="17" xfId="0" applyNumberFormat="1" applyFont="1" applyFill="1" applyBorder="1" applyAlignment="1">
      <alignment horizontal="center" vertical="center" wrapText="1"/>
    </xf>
    <xf numFmtId="49" fontId="17" fillId="4" borderId="18" xfId="0" applyNumberFormat="1" applyFont="1" applyFill="1" applyBorder="1" applyAlignment="1">
      <alignment horizontal="center" vertical="center" wrapText="1"/>
    </xf>
    <xf numFmtId="49" fontId="17" fillId="4" borderId="75" xfId="0" applyNumberFormat="1" applyFont="1" applyFill="1" applyBorder="1" applyAlignment="1">
      <alignment horizontal="center" vertical="center" wrapText="1"/>
    </xf>
    <xf numFmtId="49" fontId="17" fillId="4" borderId="76" xfId="0" applyNumberFormat="1" applyFont="1" applyFill="1" applyBorder="1" applyAlignment="1">
      <alignment horizontal="center" vertical="center" wrapText="1"/>
    </xf>
    <xf numFmtId="49" fontId="17" fillId="4" borderId="77" xfId="0" applyNumberFormat="1" applyFont="1" applyFill="1" applyBorder="1" applyAlignment="1">
      <alignment horizontal="center" vertical="center" wrapText="1"/>
    </xf>
    <xf numFmtId="49" fontId="30" fillId="4" borderId="88" xfId="0" applyNumberFormat="1" applyFont="1" applyFill="1" applyBorder="1" applyAlignment="1">
      <alignment horizontal="center" vertical="center"/>
    </xf>
    <xf numFmtId="49" fontId="30" fillId="4" borderId="82" xfId="0" applyNumberFormat="1" applyFont="1" applyFill="1" applyBorder="1" applyAlignment="1">
      <alignment horizontal="center" vertical="center"/>
    </xf>
    <xf numFmtId="49" fontId="30" fillId="4" borderId="106" xfId="0" applyNumberFormat="1" applyFont="1" applyFill="1" applyBorder="1" applyAlignment="1">
      <alignment horizontal="center" vertical="center"/>
    </xf>
    <xf numFmtId="49" fontId="48" fillId="4" borderId="16" xfId="0" applyNumberFormat="1" applyFont="1" applyFill="1" applyBorder="1" applyAlignment="1">
      <alignment horizontal="center" vertical="center" wrapText="1"/>
    </xf>
    <xf numFmtId="49" fontId="48" fillId="4" borderId="17" xfId="0" applyNumberFormat="1" applyFont="1" applyFill="1" applyBorder="1" applyAlignment="1">
      <alignment horizontal="center" vertical="center" wrapText="1"/>
    </xf>
    <xf numFmtId="49" fontId="48" fillId="4" borderId="18" xfId="0" applyNumberFormat="1" applyFont="1" applyFill="1" applyBorder="1" applyAlignment="1">
      <alignment horizontal="center" vertical="center" wrapText="1"/>
    </xf>
    <xf numFmtId="49" fontId="48" fillId="4" borderId="75" xfId="0" applyNumberFormat="1" applyFont="1" applyFill="1" applyBorder="1" applyAlignment="1">
      <alignment horizontal="center" vertical="center" wrapText="1"/>
    </xf>
    <xf numFmtId="49" fontId="48" fillId="4" borderId="76" xfId="0" applyNumberFormat="1" applyFont="1" applyFill="1" applyBorder="1" applyAlignment="1">
      <alignment horizontal="center" vertical="center" wrapText="1"/>
    </xf>
    <xf numFmtId="49" fontId="48" fillId="4" borderId="77" xfId="0" applyNumberFormat="1" applyFont="1" applyFill="1" applyBorder="1" applyAlignment="1">
      <alignment horizontal="center" vertical="center" wrapText="1"/>
    </xf>
    <xf numFmtId="49" fontId="30" fillId="4" borderId="81" xfId="0" applyNumberFormat="1" applyFont="1" applyFill="1" applyBorder="1" applyAlignment="1">
      <alignment horizontal="center" vertical="center"/>
    </xf>
    <xf numFmtId="2" fontId="3" fillId="3" borderId="88" xfId="0" applyNumberFormat="1" applyFont="1" applyFill="1" applyBorder="1" applyAlignment="1">
      <alignment horizontal="center" vertical="center"/>
    </xf>
    <xf numFmtId="2" fontId="3" fillId="3" borderId="82" xfId="0" applyNumberFormat="1" applyFont="1" applyFill="1" applyBorder="1" applyAlignment="1">
      <alignment horizontal="center" vertical="center"/>
    </xf>
    <xf numFmtId="2" fontId="3" fillId="3" borderId="101" xfId="0" applyNumberFormat="1" applyFont="1" applyFill="1" applyBorder="1" applyAlignment="1">
      <alignment horizontal="center" vertical="center"/>
    </xf>
    <xf numFmtId="2" fontId="3" fillId="3" borderId="75" xfId="0" applyNumberFormat="1" applyFont="1" applyFill="1" applyBorder="1" applyAlignment="1">
      <alignment horizontal="center" vertical="center"/>
    </xf>
    <xf numFmtId="2" fontId="3" fillId="3" borderId="76" xfId="0" applyNumberFormat="1" applyFont="1" applyFill="1" applyBorder="1" applyAlignment="1">
      <alignment horizontal="center" vertical="center"/>
    </xf>
    <xf numFmtId="2" fontId="3" fillId="3" borderId="95" xfId="0" applyNumberFormat="1" applyFont="1" applyFill="1" applyBorder="1" applyAlignment="1">
      <alignment horizontal="center" vertical="center"/>
    </xf>
    <xf numFmtId="2" fontId="3" fillId="3" borderId="13" xfId="0" applyNumberFormat="1" applyFont="1" applyFill="1" applyBorder="1" applyAlignment="1">
      <alignment horizontal="center" vertical="center"/>
    </xf>
    <xf numFmtId="2" fontId="3" fillId="3" borderId="162" xfId="0" applyNumberFormat="1" applyFont="1" applyFill="1" applyBorder="1" applyAlignment="1">
      <alignment horizontal="center" vertical="center"/>
    </xf>
    <xf numFmtId="2" fontId="3" fillId="3" borderId="77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3" fillId="3" borderId="86" xfId="0" applyNumberFormat="1" applyFont="1" applyFill="1" applyBorder="1" applyAlignment="1">
      <alignment horizontal="center" vertical="center"/>
    </xf>
    <xf numFmtId="2" fontId="3" fillId="3" borderId="78" xfId="0" applyNumberFormat="1" applyFont="1" applyFill="1" applyBorder="1" applyAlignment="1">
      <alignment horizontal="center" vertical="center"/>
    </xf>
    <xf numFmtId="2" fontId="3" fillId="3" borderId="87" xfId="0" applyNumberFormat="1" applyFont="1" applyFill="1" applyBorder="1" applyAlignment="1">
      <alignment horizontal="center" vertical="center"/>
    </xf>
    <xf numFmtId="176" fontId="14" fillId="7" borderId="123" xfId="0" applyNumberFormat="1" applyFont="1" applyFill="1" applyBorder="1" applyAlignment="1">
      <alignment horizontal="center" vertical="center"/>
    </xf>
    <xf numFmtId="176" fontId="14" fillId="7" borderId="3" xfId="0" applyNumberFormat="1" applyFont="1" applyFill="1" applyBorder="1" applyAlignment="1">
      <alignment horizontal="center" vertical="center"/>
    </xf>
    <xf numFmtId="14" fontId="47" fillId="21" borderId="16" xfId="0" applyNumberFormat="1" applyFont="1" applyFill="1" applyBorder="1" applyAlignment="1">
      <alignment horizontal="center" vertical="center"/>
    </xf>
    <xf numFmtId="14" fontId="47" fillId="21" borderId="18" xfId="0" applyNumberFormat="1" applyFont="1" applyFill="1" applyBorder="1" applyAlignment="1">
      <alignment horizontal="center" vertical="center"/>
    </xf>
    <xf numFmtId="14" fontId="47" fillId="21" borderId="75" xfId="0" applyNumberFormat="1" applyFont="1" applyFill="1" applyBorder="1" applyAlignment="1">
      <alignment horizontal="center" vertical="center"/>
    </xf>
    <xf numFmtId="14" fontId="47" fillId="21" borderId="77" xfId="0" applyNumberFormat="1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16" fontId="47" fillId="21" borderId="86" xfId="0" applyNumberFormat="1" applyFont="1" applyFill="1" applyBorder="1" applyAlignment="1">
      <alignment horizontal="center" vertical="center"/>
    </xf>
    <xf numFmtId="16" fontId="47" fillId="21" borderId="87" xfId="0" applyNumberFormat="1" applyFont="1" applyFill="1" applyBorder="1" applyAlignment="1">
      <alignment horizontal="center" vertical="center"/>
    </xf>
    <xf numFmtId="0" fontId="36" fillId="19" borderId="16" xfId="0" applyFont="1" applyFill="1" applyBorder="1" applyAlignment="1">
      <alignment horizontal="center" vertical="center"/>
    </xf>
    <xf numFmtId="0" fontId="36" fillId="19" borderId="17" xfId="0" applyFont="1" applyFill="1" applyBorder="1" applyAlignment="1">
      <alignment horizontal="center" vertical="center"/>
    </xf>
    <xf numFmtId="0" fontId="36" fillId="19" borderId="18" xfId="0" applyFont="1" applyFill="1" applyBorder="1" applyAlignment="1">
      <alignment horizontal="center" vertical="center"/>
    </xf>
    <xf numFmtId="0" fontId="48" fillId="0" borderId="8" xfId="0" applyFont="1" applyBorder="1" applyAlignment="1">
      <alignment horizontal="center"/>
    </xf>
    <xf numFmtId="0" fontId="48" fillId="0" borderId="6" xfId="0" applyFont="1" applyBorder="1" applyAlignment="1">
      <alignment horizontal="center"/>
    </xf>
    <xf numFmtId="0" fontId="48" fillId="0" borderId="9" xfId="0" applyFont="1" applyBorder="1" applyAlignment="1">
      <alignment horizontal="center"/>
    </xf>
    <xf numFmtId="2" fontId="132" fillId="0" borderId="11" xfId="0" applyNumberFormat="1" applyFont="1" applyBorder="1" applyAlignment="1">
      <alignment horizontal="center"/>
    </xf>
    <xf numFmtId="0" fontId="0" fillId="0" borderId="95" xfId="0" applyBorder="1" applyAlignment="1">
      <alignment horizontal="center"/>
    </xf>
    <xf numFmtId="176" fontId="30" fillId="7" borderId="123" xfId="0" applyNumberFormat="1" applyFont="1" applyFill="1" applyBorder="1" applyAlignment="1">
      <alignment horizontal="center" vertical="center"/>
    </xf>
    <xf numFmtId="176" fontId="30" fillId="7" borderId="3" xfId="0" applyNumberFormat="1" applyFont="1" applyFill="1" applyBorder="1" applyAlignment="1">
      <alignment horizontal="center" vertical="center"/>
    </xf>
    <xf numFmtId="17" fontId="30" fillId="7" borderId="8" xfId="0" applyNumberFormat="1" applyFont="1" applyFill="1" applyBorder="1" applyAlignment="1">
      <alignment horizontal="center" vertical="center"/>
    </xf>
    <xf numFmtId="17" fontId="30" fillId="7" borderId="6" xfId="0" applyNumberFormat="1" applyFont="1" applyFill="1" applyBorder="1" applyAlignment="1">
      <alignment horizontal="center" vertical="center"/>
    </xf>
    <xf numFmtId="17" fontId="30" fillId="7" borderId="9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123" fillId="24" borderId="10" xfId="0" applyFont="1" applyFill="1" applyBorder="1" applyAlignment="1">
      <alignment horizontal="center" wrapText="1"/>
    </xf>
    <xf numFmtId="0" fontId="123" fillId="24" borderId="113" xfId="0" applyFont="1" applyFill="1" applyBorder="1" applyAlignment="1">
      <alignment horizontal="center" wrapText="1"/>
    </xf>
    <xf numFmtId="0" fontId="123" fillId="24" borderId="96" xfId="0" applyFont="1" applyFill="1" applyBorder="1" applyAlignment="1">
      <alignment horizontal="center" wrapText="1"/>
    </xf>
    <xf numFmtId="0" fontId="123" fillId="24" borderId="95" xfId="0" applyFont="1" applyFill="1" applyBorder="1" applyAlignment="1">
      <alignment horizontal="center" wrapText="1"/>
    </xf>
    <xf numFmtId="0" fontId="123" fillId="24" borderId="4" xfId="0" applyFont="1" applyFill="1" applyBorder="1" applyAlignment="1">
      <alignment horizontal="center" wrapText="1"/>
    </xf>
    <xf numFmtId="0" fontId="123" fillId="24" borderId="5" xfId="0" applyFont="1" applyFill="1" applyBorder="1" applyAlignment="1">
      <alignment horizontal="center" wrapText="1"/>
    </xf>
    <xf numFmtId="0" fontId="124" fillId="25" borderId="10" xfId="0" applyFont="1" applyFill="1" applyBorder="1" applyAlignment="1">
      <alignment horizontal="center" vertical="center" wrapText="1"/>
    </xf>
    <xf numFmtId="0" fontId="124" fillId="25" borderId="113" xfId="0" applyFont="1" applyFill="1" applyBorder="1" applyAlignment="1">
      <alignment horizontal="center" vertical="center" wrapText="1"/>
    </xf>
    <xf numFmtId="0" fontId="124" fillId="25" borderId="96" xfId="0" applyFont="1" applyFill="1" applyBorder="1" applyAlignment="1">
      <alignment horizontal="center" vertical="center" wrapText="1"/>
    </xf>
    <xf numFmtId="0" fontId="124" fillId="25" borderId="95" xfId="0" applyFont="1" applyFill="1" applyBorder="1" applyAlignment="1">
      <alignment horizontal="center" vertical="center" wrapText="1"/>
    </xf>
    <xf numFmtId="0" fontId="124" fillId="25" borderId="4" xfId="0" applyFont="1" applyFill="1" applyBorder="1" applyAlignment="1">
      <alignment horizontal="center" vertical="center" wrapText="1"/>
    </xf>
    <xf numFmtId="0" fontId="124" fillId="25" borderId="5" xfId="0" applyFont="1" applyFill="1" applyBorder="1" applyAlignment="1">
      <alignment horizontal="center" vertical="center" wrapText="1"/>
    </xf>
    <xf numFmtId="0" fontId="3" fillId="24" borderId="8" xfId="0" applyFont="1" applyFill="1" applyBorder="1" applyAlignment="1">
      <alignment horizontal="center" vertical="center"/>
    </xf>
    <xf numFmtId="0" fontId="3" fillId="24" borderId="6" xfId="0" applyFont="1" applyFill="1" applyBorder="1" applyAlignment="1">
      <alignment horizontal="center" vertical="center"/>
    </xf>
    <xf numFmtId="0" fontId="3" fillId="24" borderId="9" xfId="0" applyFont="1" applyFill="1" applyBorder="1" applyAlignment="1">
      <alignment horizontal="center" vertical="center"/>
    </xf>
    <xf numFmtId="0" fontId="3" fillId="26" borderId="8" xfId="0" applyFont="1" applyFill="1" applyBorder="1" applyAlignment="1">
      <alignment horizontal="center" vertical="center"/>
    </xf>
    <xf numFmtId="0" fontId="3" fillId="26" borderId="6" xfId="0" applyFont="1" applyFill="1" applyBorder="1" applyAlignment="1">
      <alignment horizontal="center" vertical="center"/>
    </xf>
    <xf numFmtId="0" fontId="3" fillId="26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6" borderId="8" xfId="0" applyFont="1" applyFill="1" applyBorder="1" applyAlignment="1">
      <alignment horizontal="center"/>
    </xf>
    <xf numFmtId="0" fontId="3" fillId="26" borderId="6" xfId="0" applyFont="1" applyFill="1" applyBorder="1" applyAlignment="1">
      <alignment horizontal="center"/>
    </xf>
    <xf numFmtId="0" fontId="3" fillId="26" borderId="9" xfId="0" applyFont="1" applyFill="1" applyBorder="1" applyAlignment="1">
      <alignment horizontal="center"/>
    </xf>
    <xf numFmtId="0" fontId="3" fillId="24" borderId="8" xfId="0" applyFont="1" applyFill="1" applyBorder="1" applyAlignment="1">
      <alignment horizontal="center"/>
    </xf>
    <xf numFmtId="0" fontId="3" fillId="24" borderId="6" xfId="0" applyFont="1" applyFill="1" applyBorder="1" applyAlignment="1">
      <alignment horizontal="center"/>
    </xf>
    <xf numFmtId="0" fontId="3" fillId="24" borderId="9" xfId="0" applyFont="1" applyFill="1" applyBorder="1" applyAlignment="1">
      <alignment horizontal="center"/>
    </xf>
    <xf numFmtId="0" fontId="3" fillId="26" borderId="10" xfId="0" applyFont="1" applyFill="1" applyBorder="1" applyAlignment="1">
      <alignment horizontal="center" vertical="center" wrapText="1"/>
    </xf>
    <xf numFmtId="0" fontId="3" fillId="26" borderId="113" xfId="0" applyFont="1" applyFill="1" applyBorder="1" applyAlignment="1">
      <alignment horizontal="center" vertical="center" wrapText="1"/>
    </xf>
    <xf numFmtId="0" fontId="3" fillId="26" borderId="96" xfId="0" applyFont="1" applyFill="1" applyBorder="1" applyAlignment="1">
      <alignment horizontal="center" vertical="center" wrapText="1"/>
    </xf>
    <xf numFmtId="0" fontId="3" fillId="26" borderId="95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0" fontId="3" fillId="26" borderId="5" xfId="0" applyFont="1" applyFill="1" applyBorder="1" applyAlignment="1">
      <alignment horizontal="center" vertical="center" wrapText="1"/>
    </xf>
    <xf numFmtId="0" fontId="21" fillId="26" borderId="7" xfId="0" applyFont="1" applyFill="1" applyBorder="1" applyAlignment="1">
      <alignment horizontal="center"/>
    </xf>
    <xf numFmtId="0" fontId="123" fillId="26" borderId="6" xfId="0" applyFont="1" applyFill="1" applyBorder="1" applyAlignment="1">
      <alignment horizontal="center"/>
    </xf>
    <xf numFmtId="0" fontId="123" fillId="26" borderId="9" xfId="0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23" fillId="24" borderId="6" xfId="0" applyFont="1" applyFill="1" applyBorder="1" applyAlignment="1">
      <alignment horizontal="center"/>
    </xf>
    <xf numFmtId="0" fontId="123" fillId="24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1" fillId="24" borderId="6" xfId="0" applyFont="1" applyFill="1" applyBorder="1" applyAlignment="1">
      <alignment horizontal="center"/>
    </xf>
    <xf numFmtId="0" fontId="21" fillId="24" borderId="9" xfId="0" applyFont="1" applyFill="1" applyBorder="1" applyAlignment="1">
      <alignment horizontal="center"/>
    </xf>
    <xf numFmtId="0" fontId="3" fillId="24" borderId="7" xfId="0" applyFont="1" applyFill="1" applyBorder="1" applyAlignment="1">
      <alignment horizontal="center" vertical="center"/>
    </xf>
    <xf numFmtId="0" fontId="21" fillId="26" borderId="6" xfId="0" applyFont="1" applyFill="1" applyBorder="1" applyAlignment="1">
      <alignment horizontal="center"/>
    </xf>
    <xf numFmtId="0" fontId="21" fillId="26" borderId="9" xfId="0" applyFont="1" applyFill="1" applyBorder="1" applyAlignment="1">
      <alignment horizontal="center"/>
    </xf>
    <xf numFmtId="0" fontId="116" fillId="0" borderId="8" xfId="7" applyFont="1" applyBorder="1" applyAlignment="1">
      <alignment horizontal="center"/>
    </xf>
    <xf numFmtId="0" fontId="116" fillId="0" borderId="6" xfId="7" applyFont="1" applyBorder="1" applyAlignment="1">
      <alignment horizontal="center"/>
    </xf>
    <xf numFmtId="0" fontId="116" fillId="0" borderId="9" xfId="7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51" fillId="0" borderId="6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60" fillId="2" borderId="56" xfId="0" applyFont="1" applyFill="1" applyBorder="1" applyAlignment="1">
      <alignment horizontal="center" vertical="center" wrapText="1"/>
    </xf>
    <xf numFmtId="0" fontId="60" fillId="2" borderId="79" xfId="0" applyFont="1" applyFill="1" applyBorder="1" applyAlignment="1">
      <alignment horizontal="center" vertical="center" wrapText="1"/>
    </xf>
    <xf numFmtId="0" fontId="60" fillId="2" borderId="58" xfId="0" applyFont="1" applyFill="1" applyBorder="1" applyAlignment="1">
      <alignment horizontal="center" vertical="center" wrapText="1"/>
    </xf>
    <xf numFmtId="14" fontId="61" fillId="2" borderId="59" xfId="0" applyNumberFormat="1" applyFont="1" applyFill="1" applyBorder="1" applyAlignment="1">
      <alignment horizontal="center" vertical="center"/>
    </xf>
    <xf numFmtId="0" fontId="61" fillId="2" borderId="57" xfId="0" applyFont="1" applyFill="1" applyBorder="1" applyAlignment="1">
      <alignment horizontal="center" vertical="center"/>
    </xf>
    <xf numFmtId="0" fontId="41" fillId="7" borderId="8" xfId="0" applyFont="1" applyFill="1" applyBorder="1" applyAlignment="1">
      <alignment horizontal="center" vertical="center"/>
    </xf>
    <xf numFmtId="0" fontId="41" fillId="7" borderId="9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80" xfId="0" applyFont="1" applyFill="1" applyBorder="1" applyAlignment="1">
      <alignment horizontal="center" vertical="center"/>
    </xf>
    <xf numFmtId="0" fontId="62" fillId="0" borderId="8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1" fillId="12" borderId="8" xfId="0" applyFont="1" applyFill="1" applyBorder="1" applyAlignment="1">
      <alignment horizontal="center" vertical="center"/>
    </xf>
    <xf numFmtId="0" fontId="41" fillId="12" borderId="9" xfId="0" applyFont="1" applyFill="1" applyBorder="1" applyAlignment="1">
      <alignment horizontal="center" vertical="center"/>
    </xf>
    <xf numFmtId="164" fontId="63" fillId="0" borderId="8" xfId="0" applyNumberFormat="1" applyFont="1" applyBorder="1" applyAlignment="1">
      <alignment horizontal="center" vertical="center"/>
    </xf>
    <xf numFmtId="164" fontId="63" fillId="0" borderId="9" xfId="0" applyNumberFormat="1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63" fillId="0" borderId="80" xfId="0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80" xfId="0" applyFont="1" applyBorder="1" applyAlignment="1">
      <alignment horizontal="center" vertical="center"/>
    </xf>
    <xf numFmtId="1" fontId="64" fillId="0" borderId="8" xfId="0" applyNumberFormat="1" applyFont="1" applyBorder="1" applyAlignment="1">
      <alignment horizontal="center" vertical="center"/>
    </xf>
    <xf numFmtId="1" fontId="64" fillId="0" borderId="9" xfId="0" applyNumberFormat="1" applyFont="1" applyBorder="1" applyAlignment="1">
      <alignment horizontal="center" vertical="center"/>
    </xf>
    <xf numFmtId="0" fontId="65" fillId="2" borderId="10" xfId="0" applyFont="1" applyFill="1" applyBorder="1" applyAlignment="1">
      <alignment horizontal="left" vertical="top" wrapText="1"/>
    </xf>
    <xf numFmtId="0" fontId="65" fillId="2" borderId="11" xfId="0" applyFont="1" applyFill="1" applyBorder="1" applyAlignment="1">
      <alignment horizontal="left" vertical="top" wrapText="1"/>
    </xf>
    <xf numFmtId="0" fontId="65" fillId="2" borderId="101" xfId="0" applyFont="1" applyFill="1" applyBorder="1" applyAlignment="1">
      <alignment horizontal="left" vertical="top" wrapText="1"/>
    </xf>
    <xf numFmtId="0" fontId="65" fillId="2" borderId="96" xfId="0" applyFont="1" applyFill="1" applyBorder="1" applyAlignment="1">
      <alignment horizontal="left" vertical="top" wrapText="1"/>
    </xf>
    <xf numFmtId="0" fontId="65" fillId="2" borderId="0" xfId="0" applyFont="1" applyFill="1" applyAlignment="1">
      <alignment horizontal="left" vertical="top" wrapText="1"/>
    </xf>
    <xf numFmtId="0" fontId="65" fillId="2" borderId="13" xfId="0" applyFont="1" applyFill="1" applyBorder="1" applyAlignment="1">
      <alignment horizontal="left" vertical="top" wrapText="1"/>
    </xf>
    <xf numFmtId="0" fontId="65" fillId="2" borderId="4" xfId="0" applyFont="1" applyFill="1" applyBorder="1" applyAlignment="1">
      <alignment horizontal="left" vertical="top" wrapText="1"/>
    </xf>
    <xf numFmtId="0" fontId="65" fillId="2" borderId="1" xfId="0" applyFont="1" applyFill="1" applyBorder="1" applyAlignment="1">
      <alignment horizontal="left" vertical="top" wrapText="1"/>
    </xf>
    <xf numFmtId="0" fontId="65" fillId="2" borderId="94" xfId="0" applyFont="1" applyFill="1" applyBorder="1" applyAlignment="1">
      <alignment horizontal="left" vertical="top" wrapText="1"/>
    </xf>
    <xf numFmtId="1" fontId="67" fillId="0" borderId="8" xfId="0" applyNumberFormat="1" applyFont="1" applyBorder="1" applyAlignment="1">
      <alignment horizontal="center" vertical="center"/>
    </xf>
    <xf numFmtId="1" fontId="67" fillId="0" borderId="9" xfId="0" applyNumberFormat="1" applyFont="1" applyBorder="1" applyAlignment="1">
      <alignment horizontal="center" vertical="center"/>
    </xf>
    <xf numFmtId="1" fontId="10" fillId="2" borderId="8" xfId="0" applyNumberFormat="1" applyFont="1" applyFill="1" applyBorder="1" applyAlignment="1">
      <alignment horizontal="center" vertical="center"/>
    </xf>
    <xf numFmtId="1" fontId="10" fillId="2" borderId="9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9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4" xfId="0" applyFont="1" applyBorder="1" applyAlignment="1">
      <alignment horizontal="center" vertical="center" wrapText="1"/>
    </xf>
    <xf numFmtId="0" fontId="41" fillId="0" borderId="100" xfId="0" applyFont="1" applyBorder="1" applyAlignment="1">
      <alignment horizontal="left" vertical="center"/>
    </xf>
    <xf numFmtId="0" fontId="41" fillId="0" borderId="97" xfId="0" applyFont="1" applyBorder="1" applyAlignment="1">
      <alignment horizontal="left" vertical="center"/>
    </xf>
    <xf numFmtId="0" fontId="5" fillId="0" borderId="100" xfId="0" applyFont="1" applyBorder="1" applyAlignment="1">
      <alignment horizontal="left" vertical="center"/>
    </xf>
    <xf numFmtId="0" fontId="5" fillId="0" borderId="97" xfId="0" applyFont="1" applyBorder="1" applyAlignment="1">
      <alignment horizontal="left" vertical="center"/>
    </xf>
    <xf numFmtId="0" fontId="50" fillId="13" borderId="127" xfId="0" applyFont="1" applyFill="1" applyBorder="1" applyAlignment="1">
      <alignment horizontal="center" vertical="center"/>
    </xf>
    <xf numFmtId="0" fontId="50" fillId="13" borderId="6" xfId="0" applyFont="1" applyFill="1" applyBorder="1" applyAlignment="1">
      <alignment horizontal="center" vertical="center"/>
    </xf>
    <xf numFmtId="0" fontId="50" fillId="13" borderId="80" xfId="0" applyFont="1" applyFill="1" applyBorder="1" applyAlignment="1">
      <alignment horizontal="center" vertical="center"/>
    </xf>
    <xf numFmtId="0" fontId="70" fillId="4" borderId="127" xfId="0" applyFont="1" applyFill="1" applyBorder="1" applyAlignment="1">
      <alignment horizontal="center" vertical="center"/>
    </xf>
    <xf numFmtId="0" fontId="70" fillId="4" borderId="6" xfId="0" applyFont="1" applyFill="1" applyBorder="1" applyAlignment="1">
      <alignment horizontal="center" vertical="center"/>
    </xf>
    <xf numFmtId="0" fontId="70" fillId="4" borderId="80" xfId="0" applyFont="1" applyFill="1" applyBorder="1" applyAlignment="1">
      <alignment horizontal="center" vertical="center"/>
    </xf>
    <xf numFmtId="0" fontId="51" fillId="7" borderId="100" xfId="0" applyFont="1" applyFill="1" applyBorder="1" applyAlignment="1">
      <alignment horizontal="center" vertical="center"/>
    </xf>
    <xf numFmtId="0" fontId="51" fillId="7" borderId="97" xfId="0" applyFont="1" applyFill="1" applyBorder="1" applyAlignment="1">
      <alignment horizontal="center" vertical="center"/>
    </xf>
    <xf numFmtId="0" fontId="70" fillId="4" borderId="8" xfId="0" applyFont="1" applyFill="1" applyBorder="1" applyAlignment="1">
      <alignment horizontal="center" vertical="center"/>
    </xf>
    <xf numFmtId="0" fontId="70" fillId="4" borderId="9" xfId="0" applyFont="1" applyFill="1" applyBorder="1" applyAlignment="1">
      <alignment horizontal="center" vertical="center"/>
    </xf>
    <xf numFmtId="0" fontId="74" fillId="12" borderId="8" xfId="0" applyFont="1" applyFill="1" applyBorder="1" applyAlignment="1">
      <alignment horizontal="center" vertical="center"/>
    </xf>
    <xf numFmtId="0" fontId="74" fillId="12" borderId="6" xfId="0" applyFont="1" applyFill="1" applyBorder="1" applyAlignment="1">
      <alignment horizontal="center" vertical="center"/>
    </xf>
    <xf numFmtId="0" fontId="74" fillId="12" borderId="8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6" fillId="4" borderId="127" xfId="5" applyFont="1" applyFill="1" applyBorder="1" applyAlignment="1">
      <alignment horizontal="center" vertical="center"/>
    </xf>
    <xf numFmtId="0" fontId="76" fillId="4" borderId="6" xfId="5" applyFont="1" applyFill="1" applyBorder="1" applyAlignment="1">
      <alignment horizontal="center" vertical="center"/>
    </xf>
    <xf numFmtId="0" fontId="76" fillId="4" borderId="9" xfId="5" applyFont="1" applyFill="1" applyBorder="1" applyAlignment="1">
      <alignment horizontal="center" vertical="center"/>
    </xf>
    <xf numFmtId="0" fontId="74" fillId="4" borderId="8" xfId="5" applyFont="1" applyFill="1" applyBorder="1" applyAlignment="1">
      <alignment horizontal="center" vertical="center"/>
    </xf>
    <xf numFmtId="0" fontId="74" fillId="4" borderId="6" xfId="5" applyFont="1" applyFill="1" applyBorder="1" applyAlignment="1">
      <alignment horizontal="center" vertical="center"/>
    </xf>
    <xf numFmtId="0" fontId="74" fillId="4" borderId="80" xfId="5" applyFont="1" applyFill="1" applyBorder="1" applyAlignment="1">
      <alignment horizontal="center" vertical="center"/>
    </xf>
    <xf numFmtId="0" fontId="77" fillId="0" borderId="8" xfId="5" applyFont="1" applyBorder="1" applyAlignment="1">
      <alignment horizontal="center" vertical="center"/>
    </xf>
    <xf numFmtId="0" fontId="77" fillId="0" borderId="6" xfId="5" applyFont="1" applyBorder="1" applyAlignment="1">
      <alignment horizontal="center" vertical="center"/>
    </xf>
    <xf numFmtId="0" fontId="77" fillId="0" borderId="9" xfId="5" applyFont="1" applyBorder="1" applyAlignment="1">
      <alignment horizontal="center" vertical="center"/>
    </xf>
    <xf numFmtId="0" fontId="35" fillId="0" borderId="10" xfId="5" applyFont="1" applyBorder="1" applyAlignment="1">
      <alignment horizontal="center" vertical="center" wrapText="1"/>
    </xf>
    <xf numFmtId="0" fontId="35" fillId="0" borderId="11" xfId="5" applyFont="1" applyBorder="1" applyAlignment="1">
      <alignment horizontal="center" vertical="center" wrapText="1"/>
    </xf>
    <xf numFmtId="0" fontId="35" fillId="0" borderId="101" xfId="5" applyFont="1" applyBorder="1" applyAlignment="1">
      <alignment horizontal="center" vertical="center" wrapText="1"/>
    </xf>
    <xf numFmtId="0" fontId="35" fillId="0" borderId="96" xfId="5" applyFont="1" applyBorder="1" applyAlignment="1">
      <alignment horizontal="center" vertical="center" wrapText="1"/>
    </xf>
    <xf numFmtId="0" fontId="35" fillId="0" borderId="0" xfId="5" applyFont="1" applyAlignment="1">
      <alignment horizontal="center" vertical="center" wrapText="1"/>
    </xf>
    <xf numFmtId="0" fontId="35" fillId="0" borderId="13" xfId="5" applyFont="1" applyBorder="1" applyAlignment="1">
      <alignment horizontal="center" vertical="center" wrapText="1"/>
    </xf>
    <xf numFmtId="0" fontId="35" fillId="0" borderId="4" xfId="5" applyFont="1" applyBorder="1" applyAlignment="1">
      <alignment horizontal="center" vertical="center" wrapText="1"/>
    </xf>
    <xf numFmtId="0" fontId="35" fillId="0" borderId="1" xfId="5" applyFont="1" applyBorder="1" applyAlignment="1">
      <alignment horizontal="center" vertical="center" wrapText="1"/>
    </xf>
    <xf numFmtId="0" fontId="35" fillId="0" borderId="94" xfId="5" applyFont="1" applyBorder="1" applyAlignment="1">
      <alignment horizontal="center" vertical="center" wrapText="1"/>
    </xf>
    <xf numFmtId="0" fontId="77" fillId="4" borderId="93" xfId="5" applyFont="1" applyFill="1" applyBorder="1" applyAlignment="1">
      <alignment horizontal="center" vertical="center"/>
    </xf>
    <xf numFmtId="0" fontId="77" fillId="4" borderId="1" xfId="5" applyFont="1" applyFill="1" applyBorder="1" applyAlignment="1">
      <alignment horizontal="center" vertical="center"/>
    </xf>
    <xf numFmtId="0" fontId="77" fillId="4" borderId="5" xfId="5" applyFont="1" applyFill="1" applyBorder="1" applyAlignment="1">
      <alignment horizontal="center" vertical="center"/>
    </xf>
    <xf numFmtId="0" fontId="41" fillId="4" borderId="8" xfId="5" applyFont="1" applyFill="1" applyBorder="1" applyAlignment="1">
      <alignment horizontal="center" vertical="center"/>
    </xf>
    <xf numFmtId="0" fontId="41" fillId="4" borderId="6" xfId="5" applyFont="1" applyFill="1" applyBorder="1" applyAlignment="1">
      <alignment horizontal="center" vertical="center"/>
    </xf>
    <xf numFmtId="0" fontId="41" fillId="4" borderId="80" xfId="5" applyFont="1" applyFill="1" applyBorder="1" applyAlignment="1">
      <alignment horizontal="center" vertical="center"/>
    </xf>
    <xf numFmtId="0" fontId="79" fillId="4" borderId="8" xfId="5" applyFont="1" applyFill="1" applyBorder="1" applyAlignment="1">
      <alignment horizontal="center" vertical="center"/>
    </xf>
    <xf numFmtId="0" fontId="79" fillId="4" borderId="6" xfId="5" applyFont="1" applyFill="1" applyBorder="1" applyAlignment="1">
      <alignment horizontal="center" vertical="center"/>
    </xf>
    <xf numFmtId="0" fontId="79" fillId="4" borderId="9" xfId="5" applyFont="1" applyFill="1" applyBorder="1" applyAlignment="1">
      <alignment horizontal="center" vertical="center"/>
    </xf>
    <xf numFmtId="0" fontId="35" fillId="2" borderId="10" xfId="5" applyFont="1" applyFill="1" applyBorder="1" applyAlignment="1">
      <alignment horizontal="center" vertical="center" wrapText="1"/>
    </xf>
    <xf numFmtId="0" fontId="35" fillId="2" borderId="11" xfId="5" applyFont="1" applyFill="1" applyBorder="1" applyAlignment="1">
      <alignment horizontal="center" vertical="center" wrapText="1"/>
    </xf>
    <xf numFmtId="0" fontId="35" fillId="2" borderId="101" xfId="5" applyFont="1" applyFill="1" applyBorder="1" applyAlignment="1">
      <alignment horizontal="center" vertical="center" wrapText="1"/>
    </xf>
    <xf numFmtId="0" fontId="35" fillId="2" borderId="96" xfId="5" applyFont="1" applyFill="1" applyBorder="1" applyAlignment="1">
      <alignment horizontal="center" vertical="center" wrapText="1"/>
    </xf>
    <xf numFmtId="0" fontId="35" fillId="2" borderId="0" xfId="5" applyFont="1" applyFill="1" applyAlignment="1">
      <alignment horizontal="center" vertical="center" wrapText="1"/>
    </xf>
    <xf numFmtId="0" fontId="35" fillId="2" borderId="13" xfId="5" applyFont="1" applyFill="1" applyBorder="1" applyAlignment="1">
      <alignment horizontal="center" vertical="center" wrapText="1"/>
    </xf>
    <xf numFmtId="0" fontId="35" fillId="2" borderId="107" xfId="5" applyFont="1" applyFill="1" applyBorder="1" applyAlignment="1">
      <alignment horizontal="center" vertical="center" wrapText="1"/>
    </xf>
    <xf numFmtId="0" fontId="35" fillId="2" borderId="76" xfId="5" applyFont="1" applyFill="1" applyBorder="1" applyAlignment="1">
      <alignment horizontal="center" vertical="center" wrapText="1"/>
    </xf>
    <xf numFmtId="0" fontId="35" fillId="2" borderId="77" xfId="5" applyFont="1" applyFill="1" applyBorder="1" applyAlignment="1">
      <alignment horizontal="center" vertical="center" wrapText="1"/>
    </xf>
    <xf numFmtId="0" fontId="82" fillId="3" borderId="7" xfId="0" applyFont="1" applyFill="1" applyBorder="1" applyAlignment="1">
      <alignment horizontal="center" vertical="center"/>
    </xf>
    <xf numFmtId="14" fontId="83" fillId="3" borderId="10" xfId="0" applyNumberFormat="1" applyFont="1" applyFill="1" applyBorder="1" applyAlignment="1">
      <alignment horizontal="center" vertical="center" wrapText="1"/>
    </xf>
    <xf numFmtId="0" fontId="83" fillId="3" borderId="11" xfId="0" applyFont="1" applyFill="1" applyBorder="1" applyAlignment="1">
      <alignment horizontal="center" vertical="center" wrapText="1"/>
    </xf>
    <xf numFmtId="0" fontId="83" fillId="3" borderId="96" xfId="0" applyFont="1" applyFill="1" applyBorder="1" applyAlignment="1">
      <alignment horizontal="center" vertical="center" wrapText="1"/>
    </xf>
    <xf numFmtId="0" fontId="83" fillId="3" borderId="0" xfId="0" applyFont="1" applyFill="1" applyAlignment="1">
      <alignment horizontal="center" vertical="center" wrapText="1"/>
    </xf>
    <xf numFmtId="0" fontId="83" fillId="3" borderId="4" xfId="0" applyFont="1" applyFill="1" applyBorder="1" applyAlignment="1">
      <alignment horizontal="center" vertical="center" wrapText="1"/>
    </xf>
    <xf numFmtId="0" fontId="83" fillId="3" borderId="1" xfId="0" applyFont="1" applyFill="1" applyBorder="1" applyAlignment="1">
      <alignment horizontal="center" vertical="center" wrapText="1"/>
    </xf>
    <xf numFmtId="0" fontId="84" fillId="0" borderId="16" xfId="0" applyFont="1" applyBorder="1" applyAlignment="1">
      <alignment horizontal="center" vertical="center" wrapText="1"/>
    </xf>
    <xf numFmtId="0" fontId="84" fillId="0" borderId="17" xfId="0" applyFont="1" applyBorder="1" applyAlignment="1">
      <alignment horizontal="center" vertical="center" wrapText="1"/>
    </xf>
    <xf numFmtId="0" fontId="84" fillId="0" borderId="18" xfId="0" applyFont="1" applyBorder="1" applyAlignment="1">
      <alignment horizontal="center" vertical="center" wrapText="1"/>
    </xf>
    <xf numFmtId="0" fontId="84" fillId="0" borderId="23" xfId="0" applyFont="1" applyBorder="1" applyAlignment="1">
      <alignment horizontal="center" vertical="center" wrapText="1"/>
    </xf>
    <xf numFmtId="0" fontId="84" fillId="0" borderId="0" xfId="0" applyFont="1" applyAlignment="1">
      <alignment horizontal="center" vertical="center" wrapText="1"/>
    </xf>
    <xf numFmtId="0" fontId="84" fillId="0" borderId="13" xfId="0" applyFont="1" applyBorder="1" applyAlignment="1">
      <alignment horizontal="center" vertical="center" wrapText="1"/>
    </xf>
    <xf numFmtId="0" fontId="84" fillId="0" borderId="75" xfId="0" applyFont="1" applyBorder="1" applyAlignment="1">
      <alignment horizontal="center" vertical="center" wrapText="1"/>
    </xf>
    <xf numFmtId="0" fontId="84" fillId="0" borderId="76" xfId="0" applyFont="1" applyBorder="1" applyAlignment="1">
      <alignment horizontal="center" vertical="center" wrapText="1"/>
    </xf>
    <xf numFmtId="0" fontId="84" fillId="0" borderId="77" xfId="0" applyFont="1" applyBorder="1" applyAlignment="1">
      <alignment horizontal="center" vertical="center" wrapText="1"/>
    </xf>
    <xf numFmtId="1" fontId="41" fillId="16" borderId="0" xfId="0" applyNumberFormat="1" applyFont="1" applyFill="1" applyAlignment="1">
      <alignment horizontal="center" vertical="center"/>
    </xf>
    <xf numFmtId="1" fontId="81" fillId="3" borderId="7" xfId="0" applyNumberFormat="1" applyFont="1" applyFill="1" applyBorder="1" applyAlignment="1">
      <alignment horizontal="center" vertical="center"/>
    </xf>
    <xf numFmtId="1" fontId="81" fillId="3" borderId="123" xfId="0" applyNumberFormat="1" applyFont="1" applyFill="1" applyBorder="1" applyAlignment="1">
      <alignment horizontal="center" vertical="center"/>
    </xf>
    <xf numFmtId="1" fontId="81" fillId="3" borderId="112" xfId="0" applyNumberFormat="1" applyFont="1" applyFill="1" applyBorder="1" applyAlignment="1">
      <alignment horizontal="center" vertical="center"/>
    </xf>
    <xf numFmtId="1" fontId="81" fillId="3" borderId="3" xfId="0" applyNumberFormat="1" applyFont="1" applyFill="1" applyBorder="1" applyAlignment="1">
      <alignment horizontal="center" vertical="center"/>
    </xf>
    <xf numFmtId="0" fontId="81" fillId="3" borderId="88" xfId="0" applyFont="1" applyFill="1" applyBorder="1" applyAlignment="1">
      <alignment horizontal="center" vertical="center"/>
    </xf>
    <xf numFmtId="0" fontId="81" fillId="3" borderId="82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75" xfId="0" applyFont="1" applyBorder="1" applyAlignment="1">
      <alignment horizontal="center" vertical="center"/>
    </xf>
    <xf numFmtId="0" fontId="33" fillId="0" borderId="76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77" xfId="0" applyFont="1" applyBorder="1" applyAlignment="1">
      <alignment horizontal="center" vertical="center"/>
    </xf>
    <xf numFmtId="14" fontId="33" fillId="0" borderId="17" xfId="0" applyNumberFormat="1" applyFont="1" applyBorder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0" fontId="34" fillId="0" borderId="23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6" fillId="0" borderId="3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7" fillId="2" borderId="23" xfId="0" applyFont="1" applyFill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7" fillId="0" borderId="16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7" fillId="0" borderId="78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9" fillId="0" borderId="56" xfId="0" applyFont="1" applyBorder="1" applyAlignment="1">
      <alignment horizontal="center"/>
    </xf>
    <xf numFmtId="0" fontId="39" fillId="0" borderId="79" xfId="0" applyFont="1" applyBorder="1" applyAlignment="1">
      <alignment horizontal="center"/>
    </xf>
    <xf numFmtId="0" fontId="39" fillId="0" borderId="57" xfId="0" applyFont="1" applyBorder="1" applyAlignment="1">
      <alignment horizontal="center"/>
    </xf>
    <xf numFmtId="0" fontId="41" fillId="0" borderId="62" xfId="0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35" fillId="0" borderId="7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" fontId="40" fillId="0" borderId="7" xfId="0" applyNumberFormat="1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40" fillId="0" borderId="25" xfId="0" applyFont="1" applyBorder="1" applyAlignment="1">
      <alignment horizontal="center"/>
    </xf>
    <xf numFmtId="1" fontId="41" fillId="0" borderId="8" xfId="0" applyNumberFormat="1" applyFont="1" applyBorder="1" applyAlignment="1">
      <alignment horizontal="center"/>
    </xf>
    <xf numFmtId="1" fontId="41" fillId="0" borderId="6" xfId="0" applyNumberFormat="1" applyFont="1" applyBorder="1" applyAlignment="1">
      <alignment horizontal="center"/>
    </xf>
    <xf numFmtId="1" fontId="41" fillId="0" borderId="9" xfId="0" applyNumberFormat="1" applyFont="1" applyBorder="1" applyAlignment="1">
      <alignment horizontal="center"/>
    </xf>
    <xf numFmtId="1" fontId="8" fillId="0" borderId="66" xfId="0" applyNumberFormat="1" applyFont="1" applyBorder="1" applyAlignment="1">
      <alignment horizontal="center"/>
    </xf>
    <xf numFmtId="1" fontId="8" fillId="0" borderId="81" xfId="0" applyNumberFormat="1" applyFont="1" applyBorder="1" applyAlignment="1">
      <alignment horizontal="center"/>
    </xf>
    <xf numFmtId="0" fontId="41" fillId="0" borderId="65" xfId="0" applyFont="1" applyBorder="1" applyAlignment="1">
      <alignment horizontal="center"/>
    </xf>
    <xf numFmtId="0" fontId="41" fillId="0" borderId="50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36" fillId="0" borderId="23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75" xfId="0" applyFont="1" applyBorder="1" applyAlignment="1">
      <alignment horizontal="center" vertical="center"/>
    </xf>
    <xf numFmtId="0" fontId="36" fillId="0" borderId="7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76" xfId="0" applyFont="1" applyBorder="1" applyAlignment="1">
      <alignment horizontal="center" vertical="center"/>
    </xf>
    <xf numFmtId="0" fontId="40" fillId="0" borderId="77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" fontId="40" fillId="0" borderId="50" xfId="0" applyNumberFormat="1" applyFont="1" applyBorder="1" applyAlignment="1">
      <alignment horizontal="center"/>
    </xf>
    <xf numFmtId="0" fontId="40" fillId="0" borderId="50" xfId="0" applyFont="1" applyBorder="1" applyAlignment="1">
      <alignment horizontal="center"/>
    </xf>
    <xf numFmtId="0" fontId="40" fillId="0" borderId="51" xfId="0" applyFont="1" applyBorder="1" applyAlignment="1">
      <alignment horizontal="center"/>
    </xf>
    <xf numFmtId="0" fontId="36" fillId="0" borderId="16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7" fillId="2" borderId="84" xfId="0" applyFont="1" applyFill="1" applyBorder="1" applyAlignment="1">
      <alignment horizontal="center" vertical="center"/>
    </xf>
    <xf numFmtId="0" fontId="37" fillId="2" borderId="85" xfId="0" applyFont="1" applyFill="1" applyBorder="1" applyAlignment="1">
      <alignment horizontal="center" vertical="center"/>
    </xf>
    <xf numFmtId="0" fontId="37" fillId="2" borderId="86" xfId="0" applyFont="1" applyFill="1" applyBorder="1" applyAlignment="1">
      <alignment horizontal="center" vertical="center"/>
    </xf>
    <xf numFmtId="0" fontId="37" fillId="2" borderId="78" xfId="0" applyFont="1" applyFill="1" applyBorder="1" applyAlignment="1">
      <alignment horizontal="center" vertical="center"/>
    </xf>
    <xf numFmtId="0" fontId="37" fillId="2" borderId="87" xfId="0" applyFont="1" applyFill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44" fillId="0" borderId="89" xfId="0" applyFont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44" fillId="0" borderId="71" xfId="0" applyFont="1" applyBorder="1" applyAlignment="1">
      <alignment horizontal="center" vertical="center"/>
    </xf>
    <xf numFmtId="0" fontId="44" fillId="0" borderId="90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0" fontId="44" fillId="0" borderId="91" xfId="0" applyFont="1" applyBorder="1" applyAlignment="1">
      <alignment horizontal="center" vertical="center"/>
    </xf>
    <xf numFmtId="0" fontId="44" fillId="0" borderId="92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0" fontId="44" fillId="0" borderId="75" xfId="0" applyFont="1" applyBorder="1" applyAlignment="1">
      <alignment horizontal="center" vertical="center"/>
    </xf>
    <xf numFmtId="0" fontId="44" fillId="0" borderId="76" xfId="0" applyFont="1" applyBorder="1" applyAlignment="1">
      <alignment horizontal="center" vertical="center"/>
    </xf>
    <xf numFmtId="0" fontId="44" fillId="0" borderId="77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5" fillId="0" borderId="93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94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44" fillId="0" borderId="102" xfId="0" applyFont="1" applyBorder="1" applyAlignment="1">
      <alignment horizontal="center" vertical="center"/>
    </xf>
    <xf numFmtId="0" fontId="44" fillId="0" borderId="103" xfId="0" applyFont="1" applyBorder="1" applyAlignment="1">
      <alignment horizontal="center" vertical="center"/>
    </xf>
    <xf numFmtId="0" fontId="44" fillId="0" borderId="104" xfId="0" applyFont="1" applyBorder="1" applyAlignment="1">
      <alignment horizontal="center" vertical="center"/>
    </xf>
    <xf numFmtId="0" fontId="44" fillId="0" borderId="95" xfId="0" applyFont="1" applyBorder="1" applyAlignment="1">
      <alignment horizontal="center" vertical="center"/>
    </xf>
    <xf numFmtId="0" fontId="44" fillId="0" borderId="98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7" fillId="0" borderId="96" xfId="0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94" xfId="0" applyFont="1" applyBorder="1" applyAlignment="1">
      <alignment horizontal="center" vertical="center"/>
    </xf>
    <xf numFmtId="1" fontId="31" fillId="0" borderId="10" xfId="0" applyNumberFormat="1" applyFont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31" fillId="0" borderId="107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44" fillId="0" borderId="105" xfId="0" applyFont="1" applyBorder="1" applyAlignment="1">
      <alignment horizontal="center" vertical="center"/>
    </xf>
    <xf numFmtId="0" fontId="44" fillId="0" borderId="82" xfId="0" applyFont="1" applyBorder="1" applyAlignment="1">
      <alignment horizontal="center" vertical="center"/>
    </xf>
    <xf numFmtId="0" fontId="44" fillId="0" borderId="106" xfId="0" applyFont="1" applyBorder="1" applyAlignment="1">
      <alignment horizontal="center" vertical="center"/>
    </xf>
    <xf numFmtId="0" fontId="48" fillId="0" borderId="107" xfId="0" applyFont="1" applyBorder="1" applyAlignment="1">
      <alignment horizontal="center" vertical="center"/>
    </xf>
    <xf numFmtId="0" fontId="48" fillId="0" borderId="77" xfId="0" applyFont="1" applyBorder="1" applyAlignment="1">
      <alignment horizontal="center" vertical="center"/>
    </xf>
    <xf numFmtId="0" fontId="49" fillId="4" borderId="16" xfId="0" applyFont="1" applyFill="1" applyBorder="1" applyAlignment="1">
      <alignment horizontal="center" vertical="center"/>
    </xf>
    <xf numFmtId="0" fontId="49" fillId="4" borderId="17" xfId="0" applyFont="1" applyFill="1" applyBorder="1" applyAlignment="1">
      <alignment horizontal="center" vertical="center"/>
    </xf>
    <xf numFmtId="0" fontId="49" fillId="4" borderId="109" xfId="0" applyFont="1" applyFill="1" applyBorder="1" applyAlignment="1">
      <alignment horizontal="center" vertical="center"/>
    </xf>
    <xf numFmtId="0" fontId="49" fillId="4" borderId="110" xfId="0" applyFont="1" applyFill="1" applyBorder="1" applyAlignment="1">
      <alignment horizontal="center" vertical="center"/>
    </xf>
    <xf numFmtId="0" fontId="49" fillId="4" borderId="18" xfId="0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/>
    </xf>
    <xf numFmtId="0" fontId="36" fillId="0" borderId="78" xfId="0" applyFont="1" applyBorder="1" applyAlignment="1">
      <alignment horizontal="center"/>
    </xf>
    <xf numFmtId="0" fontId="36" fillId="0" borderId="87" xfId="0" applyFont="1" applyBorder="1" applyAlignment="1">
      <alignment horizontal="center"/>
    </xf>
    <xf numFmtId="1" fontId="31" fillId="0" borderId="4" xfId="0" applyNumberFormat="1" applyFont="1" applyBorder="1" applyAlignment="1">
      <alignment horizontal="center" vertical="center"/>
    </xf>
    <xf numFmtId="1" fontId="31" fillId="0" borderId="8" xfId="0" applyNumberFormat="1" applyFont="1" applyBorder="1" applyAlignment="1">
      <alignment horizontal="center" vertical="center"/>
    </xf>
    <xf numFmtId="0" fontId="31" fillId="0" borderId="80" xfId="0" applyFont="1" applyBorder="1" applyAlignment="1">
      <alignment horizontal="center" vertical="center"/>
    </xf>
    <xf numFmtId="0" fontId="31" fillId="0" borderId="100" xfId="0" applyFont="1" applyBorder="1" applyAlignment="1">
      <alignment horizontal="center" vertical="center"/>
    </xf>
    <xf numFmtId="0" fontId="31" fillId="0" borderId="108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76" xfId="0" applyFont="1" applyBorder="1" applyAlignment="1">
      <alignment horizontal="center" vertical="center"/>
    </xf>
    <xf numFmtId="1" fontId="31" fillId="0" borderId="11" xfId="0" applyNumberFormat="1" applyFont="1" applyBorder="1" applyAlignment="1">
      <alignment horizontal="center" vertical="center"/>
    </xf>
    <xf numFmtId="1" fontId="31" fillId="0" borderId="101" xfId="0" applyNumberFormat="1" applyFont="1" applyBorder="1" applyAlignment="1">
      <alignment horizontal="center" vertical="center"/>
    </xf>
    <xf numFmtId="1" fontId="31" fillId="0" borderId="107" xfId="0" applyNumberFormat="1" applyFont="1" applyBorder="1" applyAlignment="1">
      <alignment horizontal="center" vertical="center"/>
    </xf>
    <xf numFmtId="1" fontId="31" fillId="0" borderId="76" xfId="0" applyNumberFormat="1" applyFont="1" applyBorder="1" applyAlignment="1">
      <alignment horizontal="center" vertical="center"/>
    </xf>
    <xf numFmtId="1" fontId="31" fillId="0" borderId="77" xfId="0" applyNumberFormat="1" applyFont="1" applyBorder="1" applyAlignment="1">
      <alignment horizontal="center" vertical="center"/>
    </xf>
    <xf numFmtId="0" fontId="52" fillId="2" borderId="62" xfId="0" applyFont="1" applyFill="1" applyBorder="1" applyAlignment="1">
      <alignment horizontal="center" vertical="center"/>
    </xf>
    <xf numFmtId="0" fontId="52" fillId="2" borderId="7" xfId="0" applyFont="1" applyFill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5" fillId="4" borderId="16" xfId="0" applyFont="1" applyFill="1" applyBorder="1" applyAlignment="1">
      <alignment horizontal="center" vertical="center"/>
    </xf>
    <xf numFmtId="0" fontId="55" fillId="4" borderId="17" xfId="0" applyFont="1" applyFill="1" applyBorder="1" applyAlignment="1">
      <alignment horizontal="center" vertical="center"/>
    </xf>
    <xf numFmtId="0" fontId="58" fillId="10" borderId="23" xfId="0" applyFont="1" applyFill="1" applyBorder="1" applyAlignment="1">
      <alignment horizontal="center" vertical="center"/>
    </xf>
    <xf numFmtId="0" fontId="58" fillId="10" borderId="0" xfId="0" applyFont="1" applyFill="1" applyAlignment="1">
      <alignment horizontal="center" vertical="center"/>
    </xf>
    <xf numFmtId="0" fontId="47" fillId="0" borderId="8" xfId="0" applyFont="1" applyBorder="1" applyAlignment="1">
      <alignment horizontal="center"/>
    </xf>
    <xf numFmtId="0" fontId="47" fillId="0" borderId="9" xfId="0" applyFont="1" applyBorder="1" applyAlignment="1">
      <alignment horizontal="center"/>
    </xf>
    <xf numFmtId="0" fontId="47" fillId="0" borderId="80" xfId="0" applyFont="1" applyBorder="1" applyAlignment="1">
      <alignment horizontal="center"/>
    </xf>
    <xf numFmtId="0" fontId="47" fillId="0" borderId="10" xfId="0" applyFont="1" applyBorder="1" applyAlignment="1">
      <alignment horizontal="center"/>
    </xf>
    <xf numFmtId="0" fontId="47" fillId="0" borderId="101" xfId="0" applyFont="1" applyBorder="1" applyAlignment="1">
      <alignment horizontal="center"/>
    </xf>
    <xf numFmtId="0" fontId="36" fillId="0" borderId="114" xfId="0" applyFont="1" applyBorder="1" applyAlignment="1">
      <alignment horizontal="center" vertical="center"/>
    </xf>
    <xf numFmtId="0" fontId="36" fillId="0" borderId="115" xfId="0" applyFont="1" applyBorder="1" applyAlignment="1">
      <alignment horizontal="center" vertical="center"/>
    </xf>
    <xf numFmtId="0" fontId="36" fillId="0" borderId="116" xfId="0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1" fontId="34" fillId="0" borderId="118" xfId="0" applyNumberFormat="1" applyFont="1" applyBorder="1" applyAlignment="1">
      <alignment horizontal="center" vertical="center"/>
    </xf>
    <xf numFmtId="0" fontId="34" fillId="0" borderId="119" xfId="0" applyFont="1" applyBorder="1" applyAlignment="1">
      <alignment horizontal="center" vertical="center"/>
    </xf>
    <xf numFmtId="0" fontId="34" fillId="0" borderId="120" xfId="0" applyFont="1" applyBorder="1" applyAlignment="1">
      <alignment horizontal="center" vertical="center"/>
    </xf>
    <xf numFmtId="0" fontId="34" fillId="0" borderId="75" xfId="0" applyFont="1" applyBorder="1" applyAlignment="1">
      <alignment horizontal="center" vertical="center"/>
    </xf>
    <xf numFmtId="0" fontId="34" fillId="0" borderId="76" xfId="0" applyFont="1" applyBorder="1" applyAlignment="1">
      <alignment horizontal="center" vertical="center"/>
    </xf>
    <xf numFmtId="0" fontId="34" fillId="0" borderId="77" xfId="0" applyFont="1" applyBorder="1" applyAlignment="1">
      <alignment horizontal="center" vertical="center"/>
    </xf>
    <xf numFmtId="0" fontId="59" fillId="0" borderId="13" xfId="0" applyFont="1" applyBorder="1" applyAlignment="1">
      <alignment horizontal="center" vertical="center"/>
    </xf>
    <xf numFmtId="0" fontId="59" fillId="0" borderId="77" xfId="0" applyFont="1" applyBorder="1" applyAlignment="1">
      <alignment horizontal="center" vertical="center"/>
    </xf>
    <xf numFmtId="0" fontId="47" fillId="0" borderId="113" xfId="0" applyFont="1" applyBorder="1" applyAlignment="1">
      <alignment horizontal="center"/>
    </xf>
    <xf numFmtId="0" fontId="59" fillId="0" borderId="18" xfId="0" applyFont="1" applyBorder="1" applyAlignment="1">
      <alignment horizontal="center" vertical="center"/>
    </xf>
    <xf numFmtId="0" fontId="52" fillId="2" borderId="100" xfId="0" applyFont="1" applyFill="1" applyBorder="1" applyAlignment="1">
      <alignment horizontal="center" vertical="center"/>
    </xf>
    <xf numFmtId="0" fontId="52" fillId="2" borderId="123" xfId="0" applyFont="1" applyFill="1" applyBorder="1" applyAlignment="1">
      <alignment horizontal="center" vertical="center"/>
    </xf>
    <xf numFmtId="0" fontId="30" fillId="0" borderId="124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30" fillId="0" borderId="12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93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94" xfId="0" applyFont="1" applyFill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  <xf numFmtId="0" fontId="34" fillId="0" borderId="118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5" xfId="0" applyFont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0" fontId="30" fillId="0" borderId="102" xfId="0" applyFont="1" applyBorder="1" applyAlignment="1">
      <alignment horizontal="center" vertical="center"/>
    </xf>
    <xf numFmtId="1" fontId="8" fillId="0" borderId="128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29" xfId="0" applyFont="1" applyBorder="1" applyAlignment="1">
      <alignment horizontal="center" vertical="center"/>
    </xf>
    <xf numFmtId="0" fontId="8" fillId="0" borderId="130" xfId="0" applyFont="1" applyBorder="1" applyAlignment="1">
      <alignment horizontal="center" vertical="center"/>
    </xf>
    <xf numFmtId="0" fontId="8" fillId="0" borderId="131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0" fontId="40" fillId="0" borderId="62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40" fillId="0" borderId="127" xfId="0" applyFont="1" applyBorder="1" applyAlignment="1">
      <alignment horizontal="center"/>
    </xf>
    <xf numFmtId="0" fontId="40" fillId="0" borderId="6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7" fontId="47" fillId="2" borderId="16" xfId="2" applyNumberFormat="1" applyFont="1" applyFill="1" applyBorder="1" applyAlignment="1">
      <alignment horizontal="center" vertical="center"/>
    </xf>
    <xf numFmtId="167" fontId="47" fillId="2" borderId="17" xfId="2" applyNumberFormat="1" applyFont="1" applyFill="1" applyBorder="1" applyAlignment="1">
      <alignment horizontal="center" vertical="center"/>
    </xf>
    <xf numFmtId="1" fontId="47" fillId="2" borderId="7" xfId="2" applyNumberFormat="1" applyFont="1" applyFill="1" applyBorder="1" applyAlignment="1">
      <alignment horizontal="center" vertical="center"/>
    </xf>
    <xf numFmtId="1" fontId="47" fillId="2" borderId="25" xfId="2" applyNumberFormat="1" applyFont="1" applyFill="1" applyBorder="1" applyAlignment="1">
      <alignment horizontal="center" vertical="center"/>
    </xf>
    <xf numFmtId="0" fontId="40" fillId="0" borderId="88" xfId="0" applyFont="1" applyBorder="1" applyAlignment="1">
      <alignment horizontal="center"/>
    </xf>
    <xf numFmtId="0" fontId="40" fillId="0" borderId="82" xfId="0" applyFont="1" applyBorder="1" applyAlignment="1">
      <alignment horizontal="center"/>
    </xf>
    <xf numFmtId="0" fontId="40" fillId="0" borderId="106" xfId="0" applyFont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167" fontId="39" fillId="2" borderId="75" xfId="2" applyNumberFormat="1" applyFont="1" applyFill="1" applyBorder="1" applyAlignment="1">
      <alignment horizontal="center" vertical="center"/>
    </xf>
    <xf numFmtId="167" fontId="39" fillId="2" borderId="76" xfId="2" applyNumberFormat="1" applyFont="1" applyFill="1" applyBorder="1" applyAlignment="1">
      <alignment horizontal="center" vertical="center"/>
    </xf>
    <xf numFmtId="167" fontId="47" fillId="2" borderId="23" xfId="2" applyNumberFormat="1" applyFont="1" applyFill="1" applyBorder="1" applyAlignment="1">
      <alignment horizontal="center" vertical="center"/>
    </xf>
    <xf numFmtId="167" fontId="47" fillId="2" borderId="0" xfId="2" applyNumberFormat="1" applyFont="1" applyFill="1" applyBorder="1" applyAlignment="1">
      <alignment horizontal="center" vertical="center"/>
    </xf>
    <xf numFmtId="0" fontId="4" fillId="2" borderId="86" xfId="0" applyFont="1" applyFill="1" applyBorder="1" applyAlignment="1">
      <alignment horizontal="center"/>
    </xf>
    <xf numFmtId="0" fontId="4" fillId="2" borderId="78" xfId="0" applyFont="1" applyFill="1" applyBorder="1" applyAlignment="1">
      <alignment horizontal="center"/>
    </xf>
    <xf numFmtId="0" fontId="5" fillId="0" borderId="9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4" fontId="7" fillId="0" borderId="4" xfId="0" applyNumberFormat="1" applyFont="1" applyBorder="1" applyAlignment="1">
      <alignment horizontal="center" vertical="center"/>
    </xf>
    <xf numFmtId="44" fontId="7" fillId="0" borderId="94" xfId="0" applyNumberFormat="1" applyFont="1" applyBorder="1" applyAlignment="1">
      <alignment horizontal="center" vertical="center"/>
    </xf>
    <xf numFmtId="0" fontId="6" fillId="0" borderId="12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44" fontId="7" fillId="0" borderId="8" xfId="0" applyNumberFormat="1" applyFont="1" applyBorder="1" applyAlignment="1">
      <alignment horizontal="center" vertical="center"/>
    </xf>
    <xf numFmtId="44" fontId="7" fillId="0" borderId="80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143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44" xfId="0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4" xfId="0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36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141" xfId="0" applyFont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1" fillId="0" borderId="148" xfId="0" applyFont="1" applyBorder="1" applyAlignment="1">
      <alignment horizontal="center"/>
    </xf>
    <xf numFmtId="0" fontId="21" fillId="0" borderId="97" xfId="0" applyFont="1" applyBorder="1" applyAlignment="1">
      <alignment horizontal="center"/>
    </xf>
    <xf numFmtId="0" fontId="3" fillId="5" borderId="54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5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45" xfId="0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5" fillId="0" borderId="146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145" xfId="0" applyFont="1" applyBorder="1" applyAlignment="1">
      <alignment horizontal="center"/>
    </xf>
    <xf numFmtId="0" fontId="16" fillId="0" borderId="47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48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16" fillId="0" borderId="145" xfId="0" applyFont="1" applyBorder="1" applyAlignment="1">
      <alignment horizontal="center"/>
    </xf>
    <xf numFmtId="0" fontId="23" fillId="2" borderId="56" xfId="4" applyFont="1" applyFill="1" applyBorder="1" applyAlignment="1">
      <alignment horizontal="center" vertical="center" wrapText="1"/>
    </xf>
    <xf numFmtId="0" fontId="23" fillId="2" borderId="57" xfId="4" applyFont="1" applyFill="1" applyBorder="1" applyAlignment="1">
      <alignment horizontal="center" vertical="center" wrapText="1"/>
    </xf>
    <xf numFmtId="0" fontId="23" fillId="2" borderId="58" xfId="4" applyFont="1" applyFill="1" applyBorder="1" applyAlignment="1">
      <alignment horizontal="center" vertical="center" wrapText="1"/>
    </xf>
    <xf numFmtId="0" fontId="24" fillId="2" borderId="54" xfId="4" applyFont="1" applyFill="1" applyBorder="1" applyAlignment="1">
      <alignment horizontal="center" vertical="center" wrapText="1"/>
    </xf>
    <xf numFmtId="0" fontId="24" fillId="2" borderId="59" xfId="4" applyFont="1" applyFill="1" applyBorder="1" applyAlignment="1">
      <alignment horizontal="center" vertical="center" wrapText="1"/>
    </xf>
    <xf numFmtId="0" fontId="24" fillId="2" borderId="7" xfId="4" applyFont="1" applyFill="1" applyBorder="1" applyAlignment="1">
      <alignment horizontal="center" vertical="center" wrapText="1"/>
    </xf>
    <xf numFmtId="0" fontId="24" fillId="2" borderId="8" xfId="4" applyFont="1" applyFill="1" applyBorder="1" applyAlignment="1">
      <alignment horizontal="center" vertical="center" wrapText="1"/>
    </xf>
    <xf numFmtId="0" fontId="24" fillId="2" borderId="60" xfId="4" applyFont="1" applyFill="1" applyBorder="1" applyAlignment="1">
      <alignment horizontal="center" vertical="center" wrapText="1"/>
    </xf>
    <xf numFmtId="0" fontId="24" fillId="2" borderId="63" xfId="4" applyFont="1" applyFill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" fontId="26" fillId="0" borderId="7" xfId="4" applyNumberFormat="1" applyFont="1" applyBorder="1" applyAlignment="1">
      <alignment horizontal="center" vertical="center" wrapText="1"/>
    </xf>
    <xf numFmtId="1" fontId="26" fillId="0" borderId="8" xfId="4" applyNumberFormat="1" applyFont="1" applyBorder="1" applyAlignment="1">
      <alignment horizontal="center" vertical="center" wrapText="1"/>
    </xf>
    <xf numFmtId="0" fontId="3" fillId="0" borderId="149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1" fontId="28" fillId="0" borderId="7" xfId="4" applyNumberFormat="1" applyFont="1" applyBorder="1" applyAlignment="1">
      <alignment horizontal="center" vertical="center" wrapText="1"/>
    </xf>
    <xf numFmtId="1" fontId="28" fillId="0" borderId="8" xfId="4" applyNumberFormat="1" applyFont="1" applyBorder="1" applyAlignment="1">
      <alignment horizontal="center" vertical="center" wrapText="1"/>
    </xf>
    <xf numFmtId="1" fontId="26" fillId="0" borderId="50" xfId="4" applyNumberFormat="1" applyFont="1" applyBorder="1" applyAlignment="1">
      <alignment horizontal="center" vertical="center" wrapText="1"/>
    </xf>
    <xf numFmtId="1" fontId="26" fillId="0" borderId="66" xfId="4" applyNumberFormat="1" applyFont="1" applyBorder="1" applyAlignment="1">
      <alignment horizontal="center" vertical="center" wrapText="1"/>
    </xf>
    <xf numFmtId="0" fontId="29" fillId="0" borderId="124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146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30" fillId="0" borderId="69" xfId="0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3" xfId="0" applyBorder="1" applyAlignment="1">
      <alignment horizontal="center"/>
    </xf>
    <xf numFmtId="0" fontId="0" fillId="0" borderId="154" xfId="0" applyBorder="1" applyAlignment="1">
      <alignment horizontal="center"/>
    </xf>
    <xf numFmtId="14" fontId="17" fillId="3" borderId="133" xfId="0" applyNumberFormat="1" applyFont="1" applyFill="1" applyBorder="1" applyAlignment="1">
      <alignment horizontal="center"/>
    </xf>
    <xf numFmtId="14" fontId="17" fillId="3" borderId="134" xfId="0" applyNumberFormat="1" applyFont="1" applyFill="1" applyBorder="1" applyAlignment="1">
      <alignment horizontal="center"/>
    </xf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136" xfId="0" applyFont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144" fillId="27" borderId="163" xfId="6" applyFont="1" applyFill="1" applyBorder="1" applyAlignment="1">
      <alignment horizontal="center" vertical="center"/>
    </xf>
    <xf numFmtId="0" fontId="144" fillId="27" borderId="17" xfId="6" applyFont="1" applyFill="1" applyBorder="1" applyAlignment="1">
      <alignment horizontal="center" vertical="center"/>
    </xf>
    <xf numFmtId="0" fontId="144" fillId="27" borderId="164" xfId="6" applyFont="1" applyFill="1" applyBorder="1" applyAlignment="1">
      <alignment horizontal="center" vertical="center"/>
    </xf>
    <xf numFmtId="0" fontId="144" fillId="27" borderId="165" xfId="6" applyFont="1" applyFill="1" applyBorder="1" applyAlignment="1">
      <alignment horizontal="center" vertical="center"/>
    </xf>
    <xf numFmtId="0" fontId="114" fillId="0" borderId="23" xfId="6" applyFont="1" applyBorder="1" applyAlignment="1">
      <alignment horizontal="center" vertical="center"/>
    </xf>
    <xf numFmtId="173" fontId="114" fillId="28" borderId="122" xfId="6" applyNumberFormat="1" applyFont="1" applyFill="1" applyBorder="1" applyAlignment="1">
      <alignment horizontal="center" vertical="center"/>
    </xf>
    <xf numFmtId="0" fontId="145" fillId="29" borderId="0" xfId="6" applyFont="1" applyFill="1" applyAlignment="1">
      <alignment horizontal="center" vertical="center"/>
    </xf>
    <xf numFmtId="1" fontId="146" fillId="30" borderId="117" xfId="6" applyNumberFormat="1" applyFont="1" applyFill="1" applyBorder="1" applyAlignment="1">
      <alignment horizontal="center" vertical="center"/>
    </xf>
    <xf numFmtId="1" fontId="147" fillId="30" borderId="122" xfId="6" applyNumberFormat="1" applyFont="1" applyFill="1" applyBorder="1" applyAlignment="1">
      <alignment horizontal="center" vertical="center"/>
    </xf>
    <xf numFmtId="0" fontId="114" fillId="28" borderId="0" xfId="6" applyFont="1" applyFill="1" applyAlignment="1">
      <alignment horizontal="center"/>
    </xf>
    <xf numFmtId="174" fontId="114" fillId="30" borderId="166" xfId="6" applyNumberFormat="1" applyFont="1" applyFill="1" applyBorder="1" applyAlignment="1">
      <alignment horizontal="center" vertical="center"/>
    </xf>
    <xf numFmtId="173" fontId="114" fillId="28" borderId="167" xfId="6" applyNumberFormat="1" applyFont="1" applyFill="1" applyBorder="1" applyAlignment="1">
      <alignment horizontal="center" vertical="center"/>
    </xf>
    <xf numFmtId="1" fontId="146" fillId="30" borderId="167" xfId="6" applyNumberFormat="1" applyFont="1" applyFill="1" applyBorder="1" applyAlignment="1">
      <alignment horizontal="center" vertical="center"/>
    </xf>
    <xf numFmtId="1" fontId="147" fillId="30" borderId="121" xfId="6" applyNumberFormat="1" applyFont="1" applyFill="1" applyBorder="1" applyAlignment="1">
      <alignment horizontal="center" vertical="center"/>
    </xf>
    <xf numFmtId="174" fontId="114" fillId="30" borderId="12" xfId="6" applyNumberFormat="1" applyFont="1" applyFill="1" applyBorder="1" applyAlignment="1">
      <alignment horizontal="center" vertical="center"/>
    </xf>
    <xf numFmtId="0" fontId="111" fillId="0" borderId="23" xfId="6" applyFont="1" applyBorder="1" applyAlignment="1">
      <alignment horizontal="center"/>
    </xf>
    <xf numFmtId="0" fontId="111" fillId="0" borderId="0" xfId="6" applyFont="1" applyAlignment="1">
      <alignment horizontal="center"/>
    </xf>
    <xf numFmtId="0" fontId="111" fillId="0" borderId="13" xfId="6" applyFont="1" applyBorder="1" applyAlignment="1">
      <alignment horizontal="center"/>
    </xf>
    <xf numFmtId="0" fontId="111" fillId="0" borderId="23" xfId="6" applyFont="1" applyBorder="1"/>
    <xf numFmtId="1" fontId="148" fillId="30" borderId="122" xfId="6" applyNumberFormat="1" applyFont="1" applyFill="1" applyBorder="1" applyAlignment="1">
      <alignment horizontal="center" vertical="center"/>
    </xf>
    <xf numFmtId="0" fontId="111" fillId="0" borderId="75" xfId="6" applyFont="1" applyBorder="1"/>
    <xf numFmtId="0" fontId="111" fillId="0" borderId="76" xfId="6" applyFont="1" applyBorder="1"/>
    <xf numFmtId="0" fontId="145" fillId="29" borderId="76" xfId="6" applyFont="1" applyFill="1" applyBorder="1" applyAlignment="1">
      <alignment horizontal="center" vertical="center"/>
    </xf>
    <xf numFmtId="1" fontId="148" fillId="30" borderId="167" xfId="6" applyNumberFormat="1" applyFont="1" applyFill="1" applyBorder="1" applyAlignment="1">
      <alignment horizontal="center" vertical="center"/>
    </xf>
    <xf numFmtId="174" fontId="114" fillId="30" borderId="157" xfId="6" applyNumberFormat="1" applyFont="1" applyFill="1" applyBorder="1" applyAlignment="1">
      <alignment horizontal="center" vertical="center"/>
    </xf>
    <xf numFmtId="0" fontId="149" fillId="31" borderId="7" xfId="6" applyFont="1" applyFill="1" applyBorder="1" applyAlignment="1">
      <alignment horizontal="center" vertical="center"/>
    </xf>
    <xf numFmtId="0" fontId="149" fillId="31" borderId="7" xfId="6" applyFont="1" applyFill="1" applyBorder="1" applyAlignment="1">
      <alignment horizontal="center" vertical="center" wrapText="1"/>
    </xf>
    <xf numFmtId="0" fontId="110" fillId="32" borderId="0" xfId="6" applyFill="1"/>
    <xf numFmtId="0" fontId="150" fillId="0" borderId="7" xfId="6" applyFont="1" applyBorder="1" applyAlignment="1">
      <alignment horizontal="center" vertical="center"/>
    </xf>
    <xf numFmtId="173" fontId="150" fillId="0" borderId="7" xfId="6" applyNumberFormat="1" applyFont="1" applyBorder="1" applyAlignment="1">
      <alignment horizontal="center" vertical="center"/>
    </xf>
    <xf numFmtId="3" fontId="151" fillId="0" borderId="7" xfId="6" applyNumberFormat="1" applyFont="1" applyBorder="1" applyAlignment="1">
      <alignment horizontal="center" vertical="center"/>
    </xf>
    <xf numFmtId="0" fontId="150" fillId="0" borderId="7" xfId="6" applyFont="1" applyBorder="1" applyAlignment="1">
      <alignment horizontal="left" vertical="center"/>
    </xf>
    <xf numFmtId="3" fontId="150" fillId="0" borderId="7" xfId="6" applyNumberFormat="1" applyFont="1" applyBorder="1" applyAlignment="1">
      <alignment horizontal="center" vertical="center"/>
    </xf>
    <xf numFmtId="171" fontId="150" fillId="0" borderId="7" xfId="6" applyNumberFormat="1" applyFont="1" applyBorder="1" applyAlignment="1">
      <alignment horizontal="center" vertical="center"/>
    </xf>
    <xf numFmtId="172" fontId="150" fillId="0" borderId="7" xfId="6" applyNumberFormat="1" applyFont="1" applyBorder="1" applyAlignment="1">
      <alignment horizontal="center" vertical="center"/>
    </xf>
    <xf numFmtId="0" fontId="152" fillId="0" borderId="0" xfId="6" applyFont="1"/>
    <xf numFmtId="178" fontId="151" fillId="0" borderId="7" xfId="6" applyNumberFormat="1" applyFont="1" applyBorder="1" applyAlignment="1">
      <alignment horizontal="center" vertical="center"/>
    </xf>
    <xf numFmtId="0" fontId="112" fillId="33" borderId="10" xfId="6" applyFont="1" applyFill="1" applyBorder="1" applyAlignment="1">
      <alignment horizontal="center" vertical="center"/>
    </xf>
    <xf numFmtId="0" fontId="112" fillId="33" borderId="11" xfId="6" applyFont="1" applyFill="1" applyBorder="1" applyAlignment="1">
      <alignment horizontal="center" vertical="center"/>
    </xf>
    <xf numFmtId="0" fontId="112" fillId="33" borderId="113" xfId="6" applyFont="1" applyFill="1" applyBorder="1" applyAlignment="1">
      <alignment horizontal="center" vertical="center"/>
    </xf>
    <xf numFmtId="0" fontId="110" fillId="0" borderId="8" xfId="6" applyBorder="1"/>
    <xf numFmtId="0" fontId="115" fillId="2" borderId="0" xfId="6" applyFont="1" applyFill="1"/>
    <xf numFmtId="0" fontId="112" fillId="33" borderId="96" xfId="6" applyFont="1" applyFill="1" applyBorder="1" applyAlignment="1">
      <alignment horizontal="center" vertical="center"/>
    </xf>
    <xf numFmtId="0" fontId="112" fillId="33" borderId="0" xfId="6" applyFont="1" applyFill="1" applyAlignment="1">
      <alignment horizontal="center" vertical="center"/>
    </xf>
    <xf numFmtId="0" fontId="112" fillId="33" borderId="95" xfId="6" applyFont="1" applyFill="1" applyBorder="1" applyAlignment="1">
      <alignment horizontal="center" vertical="center"/>
    </xf>
    <xf numFmtId="173" fontId="110" fillId="2" borderId="0" xfId="6" applyNumberFormat="1" applyFill="1"/>
    <xf numFmtId="0" fontId="112" fillId="33" borderId="4" xfId="6" applyFont="1" applyFill="1" applyBorder="1" applyAlignment="1">
      <alignment horizontal="center" vertical="center"/>
    </xf>
    <xf numFmtId="0" fontId="112" fillId="33" borderId="1" xfId="6" applyFont="1" applyFill="1" applyBorder="1" applyAlignment="1">
      <alignment horizontal="center" vertical="center"/>
    </xf>
    <xf numFmtId="0" fontId="112" fillId="33" borderId="5" xfId="6" applyFont="1" applyFill="1" applyBorder="1" applyAlignment="1">
      <alignment horizontal="center" vertical="center"/>
    </xf>
    <xf numFmtId="0" fontId="110" fillId="0" borderId="8" xfId="6" applyBorder="1" applyAlignment="1">
      <alignment horizontal="center"/>
    </xf>
    <xf numFmtId="0" fontId="110" fillId="2" borderId="0" xfId="6" applyFill="1" applyAlignment="1">
      <alignment horizontal="center"/>
    </xf>
    <xf numFmtId="3" fontId="149" fillId="31" borderId="7" xfId="6" applyNumberFormat="1" applyFont="1" applyFill="1" applyBorder="1" applyAlignment="1">
      <alignment horizontal="center" vertical="center" wrapText="1"/>
    </xf>
    <xf numFmtId="173" fontId="149" fillId="31" borderId="7" xfId="6" applyNumberFormat="1" applyFont="1" applyFill="1" applyBorder="1" applyAlignment="1">
      <alignment horizontal="center" vertical="center" wrapText="1"/>
    </xf>
    <xf numFmtId="1" fontId="149" fillId="31" borderId="7" xfId="6" applyNumberFormat="1" applyFont="1" applyFill="1" applyBorder="1" applyAlignment="1">
      <alignment horizontal="center" vertical="center" wrapText="1"/>
    </xf>
    <xf numFmtId="4" fontId="149" fillId="31" borderId="7" xfId="6" applyNumberFormat="1" applyFont="1" applyFill="1" applyBorder="1" applyAlignment="1">
      <alignment horizontal="center" vertical="center" wrapText="1"/>
    </xf>
    <xf numFmtId="0" fontId="115" fillId="2" borderId="0" xfId="6" applyFont="1" applyFill="1" applyAlignment="1">
      <alignment wrapText="1"/>
    </xf>
    <xf numFmtId="0" fontId="112" fillId="28" borderId="0" xfId="6" applyFont="1" applyFill="1" applyAlignment="1">
      <alignment horizontal="center" wrapText="1"/>
    </xf>
    <xf numFmtId="0" fontId="115" fillId="0" borderId="7" xfId="6" applyFont="1" applyBorder="1" applyAlignment="1">
      <alignment horizontal="center" vertical="center"/>
    </xf>
    <xf numFmtId="173" fontId="115" fillId="0" borderId="7" xfId="6" applyNumberFormat="1" applyFont="1" applyBorder="1" applyAlignment="1">
      <alignment horizontal="center" vertical="center"/>
    </xf>
    <xf numFmtId="178" fontId="153" fillId="0" borderId="7" xfId="6" applyNumberFormat="1" applyFont="1" applyBorder="1" applyAlignment="1">
      <alignment horizontal="center" vertical="center"/>
    </xf>
    <xf numFmtId="3" fontId="153" fillId="0" borderId="7" xfId="6" applyNumberFormat="1" applyFont="1" applyBorder="1" applyAlignment="1">
      <alignment horizontal="center" vertical="center"/>
    </xf>
    <xf numFmtId="0" fontId="115" fillId="0" borderId="7" xfId="6" applyFont="1" applyBorder="1" applyAlignment="1">
      <alignment horizontal="left" vertical="center"/>
    </xf>
    <xf numFmtId="3" fontId="115" fillId="0" borderId="7" xfId="6" applyNumberFormat="1" applyFont="1" applyBorder="1" applyAlignment="1">
      <alignment horizontal="center" vertical="center"/>
    </xf>
    <xf numFmtId="171" fontId="115" fillId="0" borderId="7" xfId="6" applyNumberFormat="1" applyFont="1" applyBorder="1" applyAlignment="1">
      <alignment horizontal="center" vertical="center"/>
    </xf>
    <xf numFmtId="172" fontId="115" fillId="0" borderId="7" xfId="6" applyNumberFormat="1" applyFont="1" applyBorder="1" applyAlignment="1">
      <alignment horizontal="center" vertical="center"/>
    </xf>
    <xf numFmtId="3" fontId="110" fillId="2" borderId="0" xfId="6" applyNumberFormat="1" applyFill="1" applyAlignment="1">
      <alignment horizontal="center" vertical="center"/>
    </xf>
    <xf numFmtId="4" fontId="110" fillId="2" borderId="0" xfId="6" applyNumberFormat="1" applyFill="1" applyAlignment="1">
      <alignment horizontal="center" vertical="center"/>
    </xf>
    <xf numFmtId="173" fontId="110" fillId="2" borderId="0" xfId="6" applyNumberFormat="1" applyFill="1" applyAlignment="1">
      <alignment horizontal="center" vertical="center"/>
    </xf>
    <xf numFmtId="0" fontId="110" fillId="2" borderId="0" xfId="6" applyFill="1" applyAlignment="1">
      <alignment horizontal="center" vertical="center"/>
    </xf>
    <xf numFmtId="0" fontId="110" fillId="2" borderId="0" xfId="6" applyFill="1" applyAlignment="1">
      <alignment horizontal="center" vertical="center" wrapText="1"/>
    </xf>
    <xf numFmtId="4" fontId="110" fillId="2" borderId="0" xfId="6" applyNumberFormat="1" applyFill="1" applyAlignment="1">
      <alignment vertical="center"/>
    </xf>
    <xf numFmtId="0" fontId="111" fillId="0" borderId="7" xfId="6" applyFont="1" applyBorder="1"/>
    <xf numFmtId="0" fontId="154" fillId="0" borderId="7" xfId="6" applyFont="1" applyBorder="1"/>
    <xf numFmtId="0" fontId="111" fillId="0" borderId="7" xfId="6" applyFont="1" applyBorder="1" applyAlignment="1">
      <alignment horizontal="left" vertical="center"/>
    </xf>
    <xf numFmtId="0" fontId="155" fillId="0" borderId="7" xfId="6" applyFont="1" applyBorder="1"/>
    <xf numFmtId="0" fontId="111" fillId="0" borderId="8" xfId="6" applyFont="1" applyBorder="1"/>
    <xf numFmtId="3" fontId="154" fillId="0" borderId="7" xfId="6" applyNumberFormat="1" applyFont="1" applyBorder="1"/>
    <xf numFmtId="3" fontId="111" fillId="0" borderId="7" xfId="6" applyNumberFormat="1" applyFont="1" applyBorder="1"/>
    <xf numFmtId="173" fontId="111" fillId="0" borderId="7" xfId="6" applyNumberFormat="1" applyFont="1" applyBorder="1"/>
    <xf numFmtId="3" fontId="155" fillId="0" borderId="7" xfId="6" applyNumberFormat="1" applyFont="1" applyBorder="1"/>
    <xf numFmtId="172" fontId="111" fillId="0" borderId="7" xfId="6" applyNumberFormat="1" applyFont="1" applyBorder="1"/>
    <xf numFmtId="171" fontId="111" fillId="0" borderId="7" xfId="6" applyNumberFormat="1" applyFont="1" applyBorder="1"/>
    <xf numFmtId="171" fontId="111" fillId="0" borderId="8" xfId="6" applyNumberFormat="1" applyFont="1" applyBorder="1"/>
    <xf numFmtId="0" fontId="110" fillId="0" borderId="7" xfId="6" applyBorder="1"/>
    <xf numFmtId="0" fontId="110" fillId="0" borderId="7" xfId="6" applyBorder="1" applyAlignment="1">
      <alignment horizontal="left" vertical="center"/>
    </xf>
  </cellXfs>
  <cellStyles count="10">
    <cellStyle name="Comma" xfId="1" builtinId="3"/>
    <cellStyle name="Comma 2" xfId="8" xr:uid="{5E34AD37-2B8D-48A9-879D-8BC1B9DE430C}"/>
    <cellStyle name="Currency" xfId="2" builtinId="4"/>
    <cellStyle name="Normal" xfId="0" builtinId="0"/>
    <cellStyle name="Normal 2" xfId="5" xr:uid="{1CD3B51D-ADC2-4B0E-98AA-10ADD586AB8B}"/>
    <cellStyle name="Normal 3" xfId="4" xr:uid="{2DF03185-759E-48BF-8D86-2687AAFC3C57}"/>
    <cellStyle name="Normal 4" xfId="6" xr:uid="{51043FCE-5C4B-4FF3-8552-C922F2D68EE0}"/>
    <cellStyle name="Normal 5" xfId="7" xr:uid="{65D198A2-B700-470A-BE69-02CBC39302E1}"/>
    <cellStyle name="Percent" xfId="3" builtinId="5"/>
    <cellStyle name="Percent 2" xfId="9" xr:uid="{67EA6E52-07FC-4601-886C-FE5EB85935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'Site Report'!$W$33</c:f>
              <c:strCache>
                <c:ptCount val="1"/>
                <c:pt idx="0">
                  <c:v>FTD Day Trips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'Site Report'!$V$34:$V$45</c:f>
              <c:strCache>
                <c:ptCount val="12"/>
                <c:pt idx="0">
                  <c:v>AP39UQ0095</c:v>
                </c:pt>
                <c:pt idx="1">
                  <c:v>AP39UQ0097</c:v>
                </c:pt>
                <c:pt idx="2">
                  <c:v>AP39UW9880</c:v>
                </c:pt>
                <c:pt idx="3">
                  <c:v>AP39UW9881</c:v>
                </c:pt>
                <c:pt idx="4">
                  <c:v>AP39UY4651</c:v>
                </c:pt>
                <c:pt idx="5">
                  <c:v>AP39UY4652</c:v>
                </c:pt>
                <c:pt idx="6">
                  <c:v>AP39WC0926</c:v>
                </c:pt>
                <c:pt idx="7">
                  <c:v>AP39WC0927</c:v>
                </c:pt>
                <c:pt idx="8">
                  <c:v>AP39WC0928</c:v>
                </c:pt>
                <c:pt idx="9">
                  <c:v>AP39WF2052</c:v>
                </c:pt>
                <c:pt idx="10">
                  <c:v>AP39WF2057</c:v>
                </c:pt>
                <c:pt idx="11">
                  <c:v>AP39WF2058</c:v>
                </c:pt>
              </c:strCache>
            </c:strRef>
          </c:cat>
          <c:val>
            <c:numRef>
              <c:f>'Site Report'!$W$34:$W$45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C-4195-9F38-838F76590026}"/>
            </c:ext>
          </c:extLst>
        </c:ser>
        <c:ser>
          <c:idx val="1"/>
          <c:order val="1"/>
          <c:tx>
            <c:strRef>
              <c:f>'Site Report'!$X$33</c:f>
              <c:strCache>
                <c:ptCount val="1"/>
                <c:pt idx="0">
                  <c:v>FTD Night Trips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'Site Report'!$V$34:$V$45</c:f>
              <c:strCache>
                <c:ptCount val="12"/>
                <c:pt idx="0">
                  <c:v>AP39UQ0095</c:v>
                </c:pt>
                <c:pt idx="1">
                  <c:v>AP39UQ0097</c:v>
                </c:pt>
                <c:pt idx="2">
                  <c:v>AP39UW9880</c:v>
                </c:pt>
                <c:pt idx="3">
                  <c:v>AP39UW9881</c:v>
                </c:pt>
                <c:pt idx="4">
                  <c:v>AP39UY4651</c:v>
                </c:pt>
                <c:pt idx="5">
                  <c:v>AP39UY4652</c:v>
                </c:pt>
                <c:pt idx="6">
                  <c:v>AP39WC0926</c:v>
                </c:pt>
                <c:pt idx="7">
                  <c:v>AP39WC0927</c:v>
                </c:pt>
                <c:pt idx="8">
                  <c:v>AP39WC0928</c:v>
                </c:pt>
                <c:pt idx="9">
                  <c:v>AP39WF2052</c:v>
                </c:pt>
                <c:pt idx="10">
                  <c:v>AP39WF2057</c:v>
                </c:pt>
                <c:pt idx="11">
                  <c:v>AP39WF2058</c:v>
                </c:pt>
              </c:strCache>
            </c:strRef>
          </c:cat>
          <c:val>
            <c:numRef>
              <c:f>'Site Report'!$X$34:$X$45</c:f>
              <c:numCache>
                <c:formatCode>General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0</c:v>
                </c:pt>
                <c:pt idx="8">
                  <c:v>6</c:v>
                </c:pt>
                <c:pt idx="9">
                  <c:v>6</c:v>
                </c:pt>
                <c:pt idx="10">
                  <c:v>0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8C-4195-9F38-838F765900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3460608"/>
        <c:axId val="758476976"/>
      </c:barChart>
      <c:catAx>
        <c:axId val="79346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476976"/>
        <c:crosses val="autoZero"/>
        <c:auto val="1"/>
        <c:lblAlgn val="ctr"/>
        <c:lblOffset val="100"/>
        <c:noMultiLvlLbl val="0"/>
      </c:catAx>
      <c:valAx>
        <c:axId val="7584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606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092201929015344E-2"/>
          <c:y val="1.8951794979913894E-2"/>
          <c:w val="0.97860867527711526"/>
          <c:h val="0.918255560017323"/>
        </c:manualLayout>
      </c:layout>
      <c:barChart>
        <c:barDir val="col"/>
        <c:grouping val="clustered"/>
        <c:varyColors val="0"/>
        <c:ser>
          <c:idx val="0"/>
          <c:order val="0"/>
          <c:tx>
            <c:v>DAY 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Dash'!$BA$22:$BA$33</c:f>
              <c:strCache>
                <c:ptCount val="12"/>
                <c:pt idx="0">
                  <c:v>AP39UQ0095</c:v>
                </c:pt>
                <c:pt idx="1">
                  <c:v>AP39UQ0097</c:v>
                </c:pt>
                <c:pt idx="2">
                  <c:v>AP39UW9880</c:v>
                </c:pt>
                <c:pt idx="3">
                  <c:v>AP39UW9881</c:v>
                </c:pt>
                <c:pt idx="4">
                  <c:v>AP39UY4651</c:v>
                </c:pt>
                <c:pt idx="5">
                  <c:v>AP39UY4652</c:v>
                </c:pt>
                <c:pt idx="6">
                  <c:v>AP39WC0926</c:v>
                </c:pt>
                <c:pt idx="7">
                  <c:v>AP39WC0927</c:v>
                </c:pt>
                <c:pt idx="8">
                  <c:v>AP39WC0928</c:v>
                </c:pt>
                <c:pt idx="9">
                  <c:v>AP39WF2052</c:v>
                </c:pt>
                <c:pt idx="10">
                  <c:v>AP39WF2057</c:v>
                </c:pt>
                <c:pt idx="11">
                  <c:v>AP39WF2058</c:v>
                </c:pt>
              </c:strCache>
            </c:strRef>
          </c:cat>
          <c:val>
            <c:numRef>
              <c:f>'Office Dash'!$BB$22:$BB$33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6-4B91-93D1-EE498F188E1D}"/>
            </c:ext>
          </c:extLst>
        </c:ser>
        <c:ser>
          <c:idx val="1"/>
          <c:order val="1"/>
          <c:tx>
            <c:v>Night </c:v>
          </c:tx>
          <c:spPr>
            <a:solidFill>
              <a:schemeClr val="bg2">
                <a:lumMod val="1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Dash'!$BA$22:$BA$33</c:f>
              <c:strCache>
                <c:ptCount val="12"/>
                <c:pt idx="0">
                  <c:v>AP39UQ0095</c:v>
                </c:pt>
                <c:pt idx="1">
                  <c:v>AP39UQ0097</c:v>
                </c:pt>
                <c:pt idx="2">
                  <c:v>AP39UW9880</c:v>
                </c:pt>
                <c:pt idx="3">
                  <c:v>AP39UW9881</c:v>
                </c:pt>
                <c:pt idx="4">
                  <c:v>AP39UY4651</c:v>
                </c:pt>
                <c:pt idx="5">
                  <c:v>AP39UY4652</c:v>
                </c:pt>
                <c:pt idx="6">
                  <c:v>AP39WC0926</c:v>
                </c:pt>
                <c:pt idx="7">
                  <c:v>AP39WC0927</c:v>
                </c:pt>
                <c:pt idx="8">
                  <c:v>AP39WC0928</c:v>
                </c:pt>
                <c:pt idx="9">
                  <c:v>AP39WF2052</c:v>
                </c:pt>
                <c:pt idx="10">
                  <c:v>AP39WF2057</c:v>
                </c:pt>
                <c:pt idx="11">
                  <c:v>AP39WF2058</c:v>
                </c:pt>
              </c:strCache>
            </c:strRef>
          </c:cat>
          <c:val>
            <c:numRef>
              <c:f>'Office Dash'!$BC$22:$BC$33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6-4B91-93D1-EE498F188E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71338144"/>
        <c:axId val="1602189136"/>
      </c:barChart>
      <c:catAx>
        <c:axId val="167133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89136"/>
        <c:crosses val="autoZero"/>
        <c:auto val="1"/>
        <c:lblAlgn val="ctr"/>
        <c:lblOffset val="100"/>
        <c:noMultiLvlLbl val="0"/>
      </c:catAx>
      <c:valAx>
        <c:axId val="160218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38144"/>
        <c:crosses val="autoZero"/>
        <c:crossBetween val="between"/>
      </c:valAx>
      <c:spPr>
        <a:solidFill>
          <a:schemeClr val="bg1"/>
        </a:solidFill>
        <a:ln>
          <a:solidFill>
            <a:schemeClr val="accent2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chemeClr val="tx1"/>
                </a:solidFill>
              </a:rPr>
              <a:t>DAY - 31   , NIGHT - 44   , FTD - 75  , 1847.7   Mt  , OB Trips - 12 , Stock -3 </a:t>
            </a:r>
            <a:endParaRPr lang="en-IN" sz="1600" b="1" i="0" u="none" strike="noStrike" kern="1200" spc="0" baseline="0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8530158730158733"/>
          <c:y val="4.22149141030751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'[5]Site Report'!$W$33</c:f>
              <c:strCache>
                <c:ptCount val="1"/>
                <c:pt idx="0">
                  <c:v>FTD Day Trips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'[5]Site Report'!$V$34:$V$45</c:f>
              <c:strCache>
                <c:ptCount val="12"/>
                <c:pt idx="0">
                  <c:v>AP39UQ0095</c:v>
                </c:pt>
                <c:pt idx="1">
                  <c:v>AP39UQ0097</c:v>
                </c:pt>
                <c:pt idx="2">
                  <c:v>AP39UW9880</c:v>
                </c:pt>
                <c:pt idx="3">
                  <c:v>AP39UW9881</c:v>
                </c:pt>
                <c:pt idx="4">
                  <c:v>AP39UY4651</c:v>
                </c:pt>
                <c:pt idx="5">
                  <c:v>AP39UY4652</c:v>
                </c:pt>
                <c:pt idx="6">
                  <c:v>AP39WC0926</c:v>
                </c:pt>
                <c:pt idx="7">
                  <c:v>AP39WC0927</c:v>
                </c:pt>
                <c:pt idx="8">
                  <c:v>AP39WC0928</c:v>
                </c:pt>
                <c:pt idx="9">
                  <c:v>AP39WF2052</c:v>
                </c:pt>
                <c:pt idx="10">
                  <c:v>AP39WF2057</c:v>
                </c:pt>
                <c:pt idx="11">
                  <c:v>AP39WF2058</c:v>
                </c:pt>
              </c:strCache>
            </c:strRef>
          </c:cat>
          <c:val>
            <c:numRef>
              <c:f>'[5]Site Report'!$W$34:$W$45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0-40F7-B56E-FFFF1B1FD786}"/>
            </c:ext>
          </c:extLst>
        </c:ser>
        <c:ser>
          <c:idx val="1"/>
          <c:order val="1"/>
          <c:tx>
            <c:strRef>
              <c:f>'[5]Site Report'!$X$33</c:f>
              <c:strCache>
                <c:ptCount val="1"/>
                <c:pt idx="0">
                  <c:v>FTD Night Trips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'[5]Site Report'!$V$34:$V$45</c:f>
              <c:strCache>
                <c:ptCount val="12"/>
                <c:pt idx="0">
                  <c:v>AP39UQ0095</c:v>
                </c:pt>
                <c:pt idx="1">
                  <c:v>AP39UQ0097</c:v>
                </c:pt>
                <c:pt idx="2">
                  <c:v>AP39UW9880</c:v>
                </c:pt>
                <c:pt idx="3">
                  <c:v>AP39UW9881</c:v>
                </c:pt>
                <c:pt idx="4">
                  <c:v>AP39UY4651</c:v>
                </c:pt>
                <c:pt idx="5">
                  <c:v>AP39UY4652</c:v>
                </c:pt>
                <c:pt idx="6">
                  <c:v>AP39WC0926</c:v>
                </c:pt>
                <c:pt idx="7">
                  <c:v>AP39WC0927</c:v>
                </c:pt>
                <c:pt idx="8">
                  <c:v>AP39WC0928</c:v>
                </c:pt>
                <c:pt idx="9">
                  <c:v>AP39WF2052</c:v>
                </c:pt>
                <c:pt idx="10">
                  <c:v>AP39WF2057</c:v>
                </c:pt>
                <c:pt idx="11">
                  <c:v>AP39WF2058</c:v>
                </c:pt>
              </c:strCache>
            </c:strRef>
          </c:cat>
          <c:val>
            <c:numRef>
              <c:f>'[5]Site Report'!$X$34:$X$45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30-40F7-B56E-FFFF1B1FD7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8704176"/>
        <c:axId val="498706096"/>
      </c:barChart>
      <c:catAx>
        <c:axId val="498704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8706096"/>
        <c:crosses val="autoZero"/>
        <c:auto val="1"/>
        <c:lblAlgn val="ctr"/>
        <c:lblOffset val="100"/>
        <c:noMultiLvlLbl val="0"/>
      </c:catAx>
      <c:valAx>
        <c:axId val="4987060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98704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79269</xdr:colOff>
      <xdr:row>2</xdr:row>
      <xdr:rowOff>55674</xdr:rowOff>
    </xdr:from>
    <xdr:to>
      <xdr:col>1</xdr:col>
      <xdr:colOff>680697</xdr:colOff>
      <xdr:row>2</xdr:row>
      <xdr:rowOff>657211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634E17-2370-45F3-B7F9-B97004FE6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869" y="413814"/>
          <a:ext cx="601428" cy="601537"/>
        </a:xfrm>
        <a:prstGeom prst="rect">
          <a:avLst/>
        </a:prstGeom>
      </xdr:spPr>
    </xdr:pic>
    <xdr:clientData/>
  </xdr:twoCellAnchor>
  <xdr:twoCellAnchor>
    <xdr:from>
      <xdr:col>24</xdr:col>
      <xdr:colOff>185055</xdr:colOff>
      <xdr:row>27</xdr:row>
      <xdr:rowOff>185056</xdr:rowOff>
    </xdr:from>
    <xdr:to>
      <xdr:col>40</xdr:col>
      <xdr:colOff>304800</xdr:colOff>
      <xdr:row>44</xdr:row>
      <xdr:rowOff>65313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40D2ED-D8B6-4A32-82DB-AAC6BFB02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239485</xdr:colOff>
      <xdr:row>45</xdr:row>
      <xdr:rowOff>174171</xdr:rowOff>
    </xdr:from>
    <xdr:to>
      <xdr:col>6</xdr:col>
      <xdr:colOff>555170</xdr:colOff>
      <xdr:row>53</xdr:row>
      <xdr:rowOff>105979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90D52D-AB5F-4635-909C-A70C24A7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75665" y="11032671"/>
          <a:ext cx="1572985" cy="1631068"/>
        </a:xfrm>
        <a:prstGeom prst="rect">
          <a:avLst/>
        </a:prstGeom>
      </xdr:spPr>
    </xdr:pic>
    <xdr:clientData/>
  </xdr:twoCellAnchor>
  <xdr:twoCellAnchor editAs="oneCell">
    <xdr:from>
      <xdr:col>6</xdr:col>
      <xdr:colOff>740228</xdr:colOff>
      <xdr:row>45</xdr:row>
      <xdr:rowOff>201241</xdr:rowOff>
    </xdr:from>
    <xdr:to>
      <xdr:col>9</xdr:col>
      <xdr:colOff>130629</xdr:colOff>
      <xdr:row>53</xdr:row>
      <xdr:rowOff>187601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56F007-960B-49E4-9EB4-7A1DCDD35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33708" y="11059741"/>
          <a:ext cx="3040381" cy="1685620"/>
        </a:xfrm>
        <a:prstGeom prst="rect">
          <a:avLst/>
        </a:prstGeom>
      </xdr:spPr>
    </xdr:pic>
    <xdr:clientData/>
  </xdr:twoCellAnchor>
  <xdr:twoCellAnchor editAs="oneCell">
    <xdr:from>
      <xdr:col>9</xdr:col>
      <xdr:colOff>254643</xdr:colOff>
      <xdr:row>45</xdr:row>
      <xdr:rowOff>108856</xdr:rowOff>
    </xdr:from>
    <xdr:to>
      <xdr:col>14</xdr:col>
      <xdr:colOff>106968</xdr:colOff>
      <xdr:row>53</xdr:row>
      <xdr:rowOff>139624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044487-F43D-4A89-ACBE-427D361FF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13965242" y="9700217"/>
          <a:ext cx="1730028" cy="42643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44823</xdr:colOff>
      <xdr:row>19</xdr:row>
      <xdr:rowOff>21768</xdr:rowOff>
    </xdr:from>
    <xdr:to>
      <xdr:col>37</xdr:col>
      <xdr:colOff>537882</xdr:colOff>
      <xdr:row>32</xdr:row>
      <xdr:rowOff>197224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6D4495-FF1B-4421-BF23-812962D37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</xdr:colOff>
      <xdr:row>27</xdr:row>
      <xdr:rowOff>259977</xdr:rowOff>
    </xdr:from>
    <xdr:to>
      <xdr:col>20</xdr:col>
      <xdr:colOff>546849</xdr:colOff>
      <xdr:row>32</xdr:row>
      <xdr:rowOff>259977</xdr:rowOff>
    </xdr:to>
    <xdr:sp macro="" textlink="#REF!">
      <xdr:nvSpPr>
        <xdr:cNvPr id="3" name="Flowchart: Connector 2">
          <a:extLst>
            <a:ext uri="{FF2B5EF4-FFF2-40B4-BE49-F238E27FC236}">
              <a16:creationId xmlns:a16="http://schemas.microsoft.com/office/drawing/2014/main" id="{F8F8162A-E83B-42FA-9554-7246C95B6ED0}"/>
            </a:ext>
          </a:extLst>
        </xdr:cNvPr>
        <xdr:cNvSpPr/>
      </xdr:nvSpPr>
      <xdr:spPr>
        <a:xfrm>
          <a:off x="9067802" y="6996057"/>
          <a:ext cx="1400287" cy="134112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Stock</a:t>
          </a: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938.8 </a:t>
          </a:r>
          <a:r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L</a:t>
          </a:r>
          <a:endParaRPr lang="en-IN" sz="5400"/>
        </a:p>
      </xdr:txBody>
    </xdr:sp>
    <xdr:clientData/>
  </xdr:twoCellAnchor>
  <xdr:twoCellAnchor>
    <xdr:from>
      <xdr:col>66</xdr:col>
      <xdr:colOff>457199</xdr:colOff>
      <xdr:row>11</xdr:row>
      <xdr:rowOff>152402</xdr:rowOff>
    </xdr:from>
    <xdr:to>
      <xdr:col>78</xdr:col>
      <xdr:colOff>76199</xdr:colOff>
      <xdr:row>27</xdr:row>
      <xdr:rowOff>10887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530F0B-882B-48CA-B55C-0CED0A460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e%20List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yx_HP1\Downloads\Bimal-MIS-reports.xlsx" TargetMode="External"/><Relationship Id="rId1" Type="http://schemas.openxmlformats.org/officeDocument/2006/relationships/externalLinkPath" Target="Bimal-MIS-repor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yx_HP1\Downloads\Agg%20Boulder%20&amp;%20Plant%20Cost%20Sheet_August-2026_FINAL_40.xlsx" TargetMode="External"/><Relationship Id="rId1" Type="http://schemas.openxmlformats.org/officeDocument/2006/relationships/externalLinkPath" Target="Agg%20Boulder%20&amp;%20Plant%20Cost%20Sheet_August-2026_FINAL_4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yx_HP1\Downloads\Fleet%20Attendance%20Reports%20APR_AUG%20_26%20(3).xlsx" TargetMode="External"/><Relationship Id="rId1" Type="http://schemas.openxmlformats.org/officeDocument/2006/relationships/externalLinkPath" Target="Fleet%20Attendance%20Reports%20APR_AUG%20_26%20(3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yx_HP1\Downloads\Master%20Sheet_SGX.xlsx" TargetMode="External"/><Relationship Id="rId1" Type="http://schemas.openxmlformats.org/officeDocument/2006/relationships/externalLinkPath" Target="Master%20Sheet_SGX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yx_HP1\Downloads\Bimal-MIS_DIESEL_REPORT.xlsx" TargetMode="External"/><Relationship Id="rId1" Type="http://schemas.openxmlformats.org/officeDocument/2006/relationships/externalLinkPath" Target="Bimal-MIS_DIESEL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 Lis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Mine"/>
      <sheetName val="Operation Mis"/>
      <sheetName val="Office Dash"/>
      <sheetName val="Machine -MAY"/>
      <sheetName val="Site Report"/>
      <sheetName val="DataMine "/>
      <sheetName val="24 hrs Maintenance "/>
      <sheetName val="PPT"/>
      <sheetName val="TRGET "/>
      <sheetName val="Sheet2"/>
      <sheetName val="Maintenance - Dash"/>
    </sheetNames>
    <sheetDataSet>
      <sheetData sheetId="0"/>
      <sheetData sheetId="1"/>
      <sheetData sheetId="2"/>
      <sheetData sheetId="3"/>
      <sheetData sheetId="4">
        <row r="5">
          <cell r="C5">
            <v>1.1000000000000001</v>
          </cell>
        </row>
        <row r="9">
          <cell r="C9">
            <v>187</v>
          </cell>
          <cell r="D9">
            <v>16170.9</v>
          </cell>
        </row>
        <row r="10">
          <cell r="C10">
            <v>404.3</v>
          </cell>
          <cell r="D10">
            <v>14727.7</v>
          </cell>
        </row>
        <row r="11">
          <cell r="C11">
            <v>187</v>
          </cell>
          <cell r="D11">
            <v>16228.5</v>
          </cell>
        </row>
        <row r="12">
          <cell r="C12">
            <v>708.4</v>
          </cell>
          <cell r="D12">
            <v>9737</v>
          </cell>
        </row>
        <row r="17">
          <cell r="E17">
            <v>430</v>
          </cell>
        </row>
        <row r="22">
          <cell r="C22">
            <v>885.5</v>
          </cell>
        </row>
        <row r="30">
          <cell r="N30">
            <v>1</v>
          </cell>
        </row>
        <row r="31">
          <cell r="C31">
            <v>1</v>
          </cell>
          <cell r="N31">
            <v>1</v>
          </cell>
        </row>
        <row r="34">
          <cell r="C34">
            <v>2</v>
          </cell>
          <cell r="N34">
            <v>2</v>
          </cell>
        </row>
        <row r="35">
          <cell r="C35">
            <v>1</v>
          </cell>
        </row>
        <row r="36">
          <cell r="C36">
            <v>1</v>
          </cell>
        </row>
        <row r="37">
          <cell r="N37">
            <v>1</v>
          </cell>
        </row>
        <row r="39">
          <cell r="C39">
            <v>1</v>
          </cell>
          <cell r="N39">
            <v>4</v>
          </cell>
        </row>
        <row r="40">
          <cell r="C40">
            <v>8</v>
          </cell>
          <cell r="D40">
            <v>0</v>
          </cell>
          <cell r="J40">
            <v>0</v>
          </cell>
          <cell r="N40">
            <v>10</v>
          </cell>
        </row>
        <row r="41">
          <cell r="C41" t="str">
            <v>Starting Reading</v>
          </cell>
          <cell r="D41" t="str">
            <v>Closing Reading</v>
          </cell>
        </row>
        <row r="45">
          <cell r="E45">
            <v>7.7999999999992724</v>
          </cell>
        </row>
        <row r="48">
          <cell r="E48">
            <v>0</v>
          </cell>
        </row>
      </sheetData>
      <sheetData sheetId="5"/>
      <sheetData sheetId="6">
        <row r="3">
          <cell r="C3">
            <v>46283</v>
          </cell>
          <cell r="V3">
            <v>8</v>
          </cell>
        </row>
        <row r="6">
          <cell r="E6">
            <v>11</v>
          </cell>
        </row>
        <row r="8">
          <cell r="E8">
            <v>2</v>
          </cell>
        </row>
        <row r="10">
          <cell r="E10">
            <v>1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al Run"/>
      <sheetName val="STANDARD"/>
      <sheetName val="Cost Sheet - Summary"/>
      <sheetName val="Plant COP"/>
      <sheetName val="Agg. Bldr Cost Sheet"/>
      <sheetName val="Transport Cost"/>
      <sheetName val="AG MIS variance"/>
      <sheetName val="Working - FTM"/>
      <sheetName val="Working - FTD"/>
      <sheetName val="Quarry Report"/>
      <sheetName val="Exc. Wrkg. Hrs."/>
      <sheetName val="Tipper Data"/>
      <sheetName val="Own Tipper Report"/>
      <sheetName val="Tipper - Crusher Movement"/>
      <sheetName val="Hired Tipper Report"/>
      <sheetName val="KMR &amp; HMR"/>
      <sheetName val="Diesel Report"/>
      <sheetName val="Daily MIS"/>
      <sheetName val="plant sheet"/>
      <sheetName val="Agg BIZ MIS"/>
      <sheetName val="Plant Prd"/>
      <sheetName val="Dispatch"/>
      <sheetName val="Agg DPR"/>
      <sheetName val="Target FY.2026-27"/>
      <sheetName val="Aug2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M2">
            <v>46265</v>
          </cell>
        </row>
      </sheetData>
      <sheetData sheetId="5" refreshError="1"/>
      <sheetData sheetId="6" refreshError="1"/>
      <sheetData sheetId="7" refreshError="1"/>
      <sheetData sheetId="8" refreshError="1"/>
      <sheetData sheetId="9">
        <row r="2">
          <cell r="A2">
            <v>46265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0">
          <cell r="BZ10">
            <v>1.6000000000003638</v>
          </cell>
          <cell r="CC10">
            <v>16.600000000000364</v>
          </cell>
          <cell r="CG10">
            <v>4.5999999999999091</v>
          </cell>
          <cell r="CR10">
            <v>0</v>
          </cell>
          <cell r="CU10">
            <v>12.899999999999636</v>
          </cell>
          <cell r="CX10">
            <v>6.6999999999989086</v>
          </cell>
          <cell r="DA10">
            <v>10</v>
          </cell>
          <cell r="DE10">
            <v>4.1999999999999318</v>
          </cell>
        </row>
        <row r="11">
          <cell r="BZ11">
            <v>0</v>
          </cell>
          <cell r="CC11">
            <v>13.5</v>
          </cell>
          <cell r="CG11">
            <v>2.6999999999998181</v>
          </cell>
          <cell r="CR11">
            <v>0</v>
          </cell>
          <cell r="CU11">
            <v>17</v>
          </cell>
          <cell r="CX11">
            <v>14.399999999999636</v>
          </cell>
          <cell r="DA11">
            <v>16.599999999999909</v>
          </cell>
          <cell r="DE11">
            <v>5.5</v>
          </cell>
        </row>
        <row r="12">
          <cell r="BZ12">
            <v>6.1000000000003638</v>
          </cell>
          <cell r="CC12">
            <v>6.5999999999994543</v>
          </cell>
          <cell r="CG12">
            <v>1.9000000000000909</v>
          </cell>
          <cell r="CR12">
            <v>0</v>
          </cell>
          <cell r="CU12">
            <v>4.6999999999989086</v>
          </cell>
          <cell r="CX12">
            <v>5.4000000000014552</v>
          </cell>
          <cell r="DA12">
            <v>5.0999999999999091</v>
          </cell>
          <cell r="DE12">
            <v>2.9000000000000909</v>
          </cell>
        </row>
        <row r="13">
          <cell r="BZ13">
            <v>5</v>
          </cell>
          <cell r="CC13">
            <v>16.300000000000182</v>
          </cell>
          <cell r="CG13">
            <v>5.0999999999999091</v>
          </cell>
          <cell r="CR13">
            <v>0</v>
          </cell>
          <cell r="CU13">
            <v>9.1000000000003638</v>
          </cell>
          <cell r="CX13">
            <v>4.7999999999992724</v>
          </cell>
          <cell r="DA13">
            <v>9.6000000000001364</v>
          </cell>
          <cell r="DE13">
            <v>5.7999999999999545</v>
          </cell>
        </row>
        <row r="14">
          <cell r="BZ14">
            <v>1.5</v>
          </cell>
          <cell r="CC14">
            <v>4.1999999999998181</v>
          </cell>
          <cell r="CG14">
            <v>0</v>
          </cell>
          <cell r="CR14">
            <v>0</v>
          </cell>
          <cell r="CU14">
            <v>0</v>
          </cell>
          <cell r="CX14">
            <v>0</v>
          </cell>
          <cell r="DA14">
            <v>1.8999999999998636</v>
          </cell>
          <cell r="DE14">
            <v>2.8999999999999773</v>
          </cell>
        </row>
        <row r="15">
          <cell r="BZ15">
            <v>0.8999999999996362</v>
          </cell>
          <cell r="CC15">
            <v>1.4000000000005457</v>
          </cell>
          <cell r="CG15">
            <v>5</v>
          </cell>
          <cell r="CR15">
            <v>0</v>
          </cell>
          <cell r="CU15">
            <v>0</v>
          </cell>
          <cell r="CX15">
            <v>0</v>
          </cell>
          <cell r="DA15">
            <v>4.2000000000000455</v>
          </cell>
          <cell r="DE15">
            <v>2.3000000000000682</v>
          </cell>
        </row>
        <row r="16">
          <cell r="BZ16">
            <v>11.799999999999272</v>
          </cell>
          <cell r="CC16">
            <v>4.8999999999996362</v>
          </cell>
          <cell r="CG16">
            <v>5.2000000000002728</v>
          </cell>
          <cell r="CR16">
            <v>0</v>
          </cell>
          <cell r="CU16">
            <v>13.300000000001091</v>
          </cell>
          <cell r="CX16">
            <v>10.299999999999272</v>
          </cell>
          <cell r="DA16">
            <v>10.299999999999955</v>
          </cell>
          <cell r="DE16">
            <v>6.0999999999999091</v>
          </cell>
        </row>
        <row r="17">
          <cell r="BZ17">
            <v>6.1000000000003638</v>
          </cell>
          <cell r="CC17">
            <v>8.1000000000003638</v>
          </cell>
          <cell r="CG17">
            <v>2.5999999999999091</v>
          </cell>
          <cell r="CR17">
            <v>0</v>
          </cell>
          <cell r="CU17">
            <v>9.2999999999992724</v>
          </cell>
          <cell r="CX17">
            <v>5.6000000000003638</v>
          </cell>
          <cell r="DA17">
            <v>6.2000000000000455</v>
          </cell>
          <cell r="DE17">
            <v>4</v>
          </cell>
        </row>
        <row r="18">
          <cell r="BZ18">
            <v>8.5</v>
          </cell>
          <cell r="CC18">
            <v>4.5999999999994543</v>
          </cell>
          <cell r="CG18">
            <v>3.9000000000000909</v>
          </cell>
          <cell r="CR18">
            <v>0</v>
          </cell>
          <cell r="CU18">
            <v>9.2999999999992724</v>
          </cell>
          <cell r="CX18">
            <v>0</v>
          </cell>
          <cell r="DA18">
            <v>6.5</v>
          </cell>
          <cell r="DE18">
            <v>5.5</v>
          </cell>
        </row>
        <row r="19">
          <cell r="BZ19">
            <v>6.3999999999996362</v>
          </cell>
          <cell r="CC19">
            <v>2.6999999999998181</v>
          </cell>
          <cell r="CG19">
            <v>2.9000000000000909</v>
          </cell>
          <cell r="CR19">
            <v>0</v>
          </cell>
          <cell r="CU19">
            <v>1.8000000000010914</v>
          </cell>
          <cell r="CX19">
            <v>2.6000000000003638</v>
          </cell>
          <cell r="DA19">
            <v>6.5</v>
          </cell>
          <cell r="DE19">
            <v>3.8000000000000682</v>
          </cell>
        </row>
        <row r="20">
          <cell r="BZ20">
            <v>5.3999999999996362</v>
          </cell>
          <cell r="CC20">
            <v>7.3000000000001819</v>
          </cell>
          <cell r="CG20">
            <v>1.1999999999998181</v>
          </cell>
          <cell r="CR20">
            <v>0</v>
          </cell>
          <cell r="CU20">
            <v>8.3999999999996362</v>
          </cell>
          <cell r="CX20">
            <v>7.2000000000007276</v>
          </cell>
          <cell r="DA20">
            <v>8</v>
          </cell>
          <cell r="DE20">
            <v>0</v>
          </cell>
        </row>
        <row r="21">
          <cell r="BZ21">
            <v>9.5</v>
          </cell>
          <cell r="CC21">
            <v>5.4000000000005457</v>
          </cell>
          <cell r="CG21">
            <v>3.5</v>
          </cell>
          <cell r="CR21">
            <v>0</v>
          </cell>
          <cell r="CU21">
            <v>14.100000000000364</v>
          </cell>
          <cell r="CX21">
            <v>7.7999999999992724</v>
          </cell>
          <cell r="DA21">
            <v>14.700000000000045</v>
          </cell>
          <cell r="DE21">
            <v>6.3999999999999773</v>
          </cell>
        </row>
        <row r="22">
          <cell r="BZ22">
            <v>12</v>
          </cell>
          <cell r="CC22">
            <v>10.799999999999272</v>
          </cell>
          <cell r="CG22">
            <v>1.0999999999999091</v>
          </cell>
          <cell r="CR22">
            <v>0</v>
          </cell>
          <cell r="CU22">
            <v>16.199999999998909</v>
          </cell>
          <cell r="CX22">
            <v>8.3999999999996362</v>
          </cell>
          <cell r="DA22">
            <v>16.299999999999955</v>
          </cell>
          <cell r="DE22">
            <v>3.7999999999999545</v>
          </cell>
        </row>
        <row r="23">
          <cell r="BZ23">
            <v>8.6000000000003638</v>
          </cell>
          <cell r="CC23">
            <v>14.600000000000364</v>
          </cell>
          <cell r="CG23">
            <v>1.5999999999999091</v>
          </cell>
          <cell r="CR23">
            <v>0</v>
          </cell>
          <cell r="CU23">
            <v>0</v>
          </cell>
          <cell r="CX23">
            <v>11.399999999999636</v>
          </cell>
          <cell r="DA23">
            <v>19.299999999999955</v>
          </cell>
          <cell r="DE23">
            <v>5.3000000000000682</v>
          </cell>
        </row>
        <row r="24">
          <cell r="BZ24">
            <v>3.5</v>
          </cell>
          <cell r="CC24">
            <v>4</v>
          </cell>
          <cell r="CG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3</v>
          </cell>
          <cell r="DE24">
            <v>0</v>
          </cell>
        </row>
        <row r="25">
          <cell r="BZ25">
            <v>1.1000000000003638</v>
          </cell>
          <cell r="CC25">
            <v>7</v>
          </cell>
          <cell r="CG25">
            <v>0.5</v>
          </cell>
          <cell r="CR25">
            <v>0</v>
          </cell>
          <cell r="CU25">
            <v>0</v>
          </cell>
          <cell r="CX25">
            <v>2.9000000000014552</v>
          </cell>
          <cell r="DA25">
            <v>6.9000000000000909</v>
          </cell>
          <cell r="DE25">
            <v>2</v>
          </cell>
        </row>
        <row r="26">
          <cell r="BZ26">
            <v>5.2000000000007276</v>
          </cell>
          <cell r="CC26">
            <v>7.5</v>
          </cell>
          <cell r="CG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11.400000000000091</v>
          </cell>
          <cell r="DE26">
            <v>0</v>
          </cell>
        </row>
        <row r="27">
          <cell r="BZ27">
            <v>5.6999999999989086</v>
          </cell>
          <cell r="CC27">
            <v>3.1000000000003638</v>
          </cell>
          <cell r="CG27">
            <v>5.5</v>
          </cell>
          <cell r="CR27">
            <v>0</v>
          </cell>
          <cell r="CU27">
            <v>8.6000000000003638</v>
          </cell>
          <cell r="CX27">
            <v>5.3999999999996362</v>
          </cell>
          <cell r="DA27">
            <v>11.899999999999864</v>
          </cell>
          <cell r="DE27">
            <v>6.3999999999999773</v>
          </cell>
        </row>
        <row r="28">
          <cell r="BZ28">
            <v>1</v>
          </cell>
          <cell r="CC28">
            <v>10.399999999999636</v>
          </cell>
          <cell r="CG28">
            <v>2.5</v>
          </cell>
          <cell r="CR28">
            <v>0</v>
          </cell>
          <cell r="CU28">
            <v>0</v>
          </cell>
          <cell r="CX28">
            <v>0</v>
          </cell>
          <cell r="DA28">
            <v>5.5</v>
          </cell>
          <cell r="DE28">
            <v>2.6000000000000227</v>
          </cell>
        </row>
        <row r="29">
          <cell r="BZ29">
            <v>0</v>
          </cell>
          <cell r="CC29">
            <v>1</v>
          </cell>
          <cell r="CG29">
            <v>0</v>
          </cell>
          <cell r="CR29">
            <v>2.6000000000003638</v>
          </cell>
          <cell r="CU29">
            <v>0</v>
          </cell>
          <cell r="CX29">
            <v>0</v>
          </cell>
          <cell r="DA29">
            <v>0</v>
          </cell>
          <cell r="DE29">
            <v>0</v>
          </cell>
        </row>
        <row r="30">
          <cell r="BZ30">
            <v>0</v>
          </cell>
          <cell r="CC30">
            <v>1.6000000000003638</v>
          </cell>
          <cell r="CG30">
            <v>2.3000000000001819</v>
          </cell>
          <cell r="CR30">
            <v>1.1999999999989086</v>
          </cell>
          <cell r="CU30">
            <v>0</v>
          </cell>
          <cell r="CX30">
            <v>0</v>
          </cell>
          <cell r="DA30">
            <v>0</v>
          </cell>
          <cell r="DE30">
            <v>0</v>
          </cell>
        </row>
        <row r="31">
          <cell r="BZ31">
            <v>9.1000000000003638</v>
          </cell>
          <cell r="CC31">
            <v>6.1999999999998181</v>
          </cell>
          <cell r="CG31">
            <v>2</v>
          </cell>
          <cell r="CR31">
            <v>5.3000000000010914</v>
          </cell>
          <cell r="CU31">
            <v>0</v>
          </cell>
          <cell r="CX31">
            <v>0</v>
          </cell>
          <cell r="DA31">
            <v>5.5</v>
          </cell>
          <cell r="DE31">
            <v>2.1000000000000227</v>
          </cell>
        </row>
        <row r="32">
          <cell r="BZ32">
            <v>13.100000000000364</v>
          </cell>
          <cell r="CC32">
            <v>10.899999999999636</v>
          </cell>
          <cell r="CG32">
            <v>0</v>
          </cell>
          <cell r="CR32">
            <v>2.6999999999989086</v>
          </cell>
          <cell r="CU32">
            <v>12.399999999999636</v>
          </cell>
          <cell r="CX32">
            <v>0</v>
          </cell>
          <cell r="DA32">
            <v>6.1000000000001364</v>
          </cell>
          <cell r="DE32">
            <v>4.5999999999999091</v>
          </cell>
        </row>
        <row r="33">
          <cell r="BZ33">
            <v>0</v>
          </cell>
          <cell r="CC33">
            <v>0.1999999999998181</v>
          </cell>
          <cell r="CG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E33">
            <v>0</v>
          </cell>
        </row>
        <row r="34">
          <cell r="BZ34">
            <v>3.6000000000003638</v>
          </cell>
          <cell r="CC34">
            <v>3.2000000000007276</v>
          </cell>
          <cell r="CG34">
            <v>0</v>
          </cell>
          <cell r="CR34">
            <v>6</v>
          </cell>
          <cell r="CU34">
            <v>0</v>
          </cell>
          <cell r="CX34">
            <v>0</v>
          </cell>
          <cell r="DA34">
            <v>6.7999999999999545</v>
          </cell>
          <cell r="DE34">
            <v>0</v>
          </cell>
        </row>
        <row r="35">
          <cell r="BZ35">
            <v>13.799999999999272</v>
          </cell>
          <cell r="CC35">
            <v>15.799999999999272</v>
          </cell>
          <cell r="CG35">
            <v>3.9000000000000909</v>
          </cell>
          <cell r="CR35">
            <v>11.700000000000728</v>
          </cell>
          <cell r="CU35">
            <v>6.3000000000010914</v>
          </cell>
          <cell r="CX35">
            <v>3.3999999999996362</v>
          </cell>
          <cell r="DA35">
            <v>12.5</v>
          </cell>
          <cell r="DE35">
            <v>6.4000000000000909</v>
          </cell>
        </row>
        <row r="36">
          <cell r="BZ36">
            <v>6.8999999999996362</v>
          </cell>
          <cell r="CC36">
            <v>14.700000000000728</v>
          </cell>
          <cell r="CG36">
            <v>1.7999999999997272</v>
          </cell>
          <cell r="CR36">
            <v>14.299999999999272</v>
          </cell>
          <cell r="CU36">
            <v>7.1999999999989086</v>
          </cell>
          <cell r="CX36">
            <v>10.100000000000364</v>
          </cell>
          <cell r="DA36">
            <v>15</v>
          </cell>
          <cell r="DE36">
            <v>3.1999999999999318</v>
          </cell>
        </row>
        <row r="37">
          <cell r="BZ37">
            <v>1.8000000000010914</v>
          </cell>
          <cell r="CC37">
            <v>12.799999999999272</v>
          </cell>
          <cell r="CG37">
            <v>4.6000000000003638</v>
          </cell>
          <cell r="CR37">
            <v>14.100000000000364</v>
          </cell>
          <cell r="CU37">
            <v>8.7000000000007276</v>
          </cell>
          <cell r="CX37">
            <v>8.8999999999996362</v>
          </cell>
          <cell r="DA37">
            <v>1</v>
          </cell>
          <cell r="DE37">
            <v>3</v>
          </cell>
        </row>
        <row r="38">
          <cell r="BZ38">
            <v>0</v>
          </cell>
          <cell r="CC38">
            <v>15.5</v>
          </cell>
          <cell r="CG38">
            <v>0</v>
          </cell>
          <cell r="CR38">
            <v>14</v>
          </cell>
          <cell r="CU38">
            <v>16.700000000000728</v>
          </cell>
          <cell r="CX38">
            <v>12.600000000000364</v>
          </cell>
          <cell r="DA38">
            <v>0</v>
          </cell>
          <cell r="DE38">
            <v>5.8999999999999773</v>
          </cell>
        </row>
        <row r="39">
          <cell r="BZ39">
            <v>0</v>
          </cell>
          <cell r="CC39">
            <v>14.700000000000728</v>
          </cell>
          <cell r="CG39">
            <v>0</v>
          </cell>
          <cell r="CR39">
            <v>14.100000000000364</v>
          </cell>
          <cell r="CU39">
            <v>10</v>
          </cell>
          <cell r="CX39">
            <v>0</v>
          </cell>
          <cell r="DA39">
            <v>0</v>
          </cell>
          <cell r="DE39">
            <v>3.2000000000000455</v>
          </cell>
        </row>
        <row r="40">
          <cell r="BZ40">
            <v>0</v>
          </cell>
          <cell r="CC40">
            <v>1.1999999999998181</v>
          </cell>
          <cell r="CG40">
            <v>8.0999999999999091</v>
          </cell>
          <cell r="CR40">
            <v>15</v>
          </cell>
          <cell r="CU40">
            <v>13</v>
          </cell>
          <cell r="CX40">
            <v>0</v>
          </cell>
          <cell r="DA40">
            <v>0</v>
          </cell>
          <cell r="DE40">
            <v>4.7000000000000455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et Attendance Sep- 2026"/>
      <sheetName val="Attendance Summary - SEP- 26"/>
      <sheetName val="Attendance Summary"/>
      <sheetName val="Fleet Attendance aug-2026"/>
      <sheetName val="JULY_26Fleet Attendance "/>
      <sheetName val="jUNE 26 Fleet Attendance"/>
      <sheetName val="MIS -Expense"/>
      <sheetName val="eXPENDITURE FY 26_27 "/>
      <sheetName val="Fuel issues and purchase  (2)"/>
      <sheetName val="Fuel issues and purchase "/>
      <sheetName val="Sheet6"/>
      <sheetName val="Sheet8"/>
      <sheetName val="NEW TYRES DATA "/>
      <sheetName val="Sheet7"/>
      <sheetName val="May-26 Fleet Attendance "/>
      <sheetName val="Fleet attendanace -April "/>
      <sheetName val="SERVICE SCHEDULE "/>
      <sheetName val="Sheet2"/>
      <sheetName val="Sheet3"/>
    </sheetNames>
    <sheetDataSet>
      <sheetData sheetId="0"/>
      <sheetData sheetId="1">
        <row r="27">
          <cell r="B27">
            <v>1200</v>
          </cell>
          <cell r="C27">
            <v>226.59999999999764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Mine"/>
      <sheetName val="Site Report"/>
      <sheetName val="24 hrs Maintenance "/>
      <sheetName val="Machine -MAY"/>
    </sheetNames>
    <sheetDataSet>
      <sheetData sheetId="0"/>
      <sheetData sheetId="1">
        <row r="33">
          <cell r="W33" t="str">
            <v>FTD Day Trips</v>
          </cell>
          <cell r="X33" t="str">
            <v>FTD Night Trips</v>
          </cell>
        </row>
        <row r="34">
          <cell r="V34" t="str">
            <v>AP39UQ0095</v>
          </cell>
          <cell r="W34">
            <v>2</v>
          </cell>
          <cell r="X34">
            <v>4</v>
          </cell>
        </row>
        <row r="35">
          <cell r="V35" t="str">
            <v>AP39UQ0097</v>
          </cell>
          <cell r="W35">
            <v>1</v>
          </cell>
          <cell r="X35">
            <v>3</v>
          </cell>
        </row>
        <row r="36">
          <cell r="V36" t="str">
            <v>AP39UW9880</v>
          </cell>
          <cell r="W36">
            <v>3</v>
          </cell>
          <cell r="X36">
            <v>4</v>
          </cell>
        </row>
        <row r="37">
          <cell r="V37" t="str">
            <v>AP39UW9881</v>
          </cell>
          <cell r="W37">
            <v>2</v>
          </cell>
          <cell r="X37">
            <v>2</v>
          </cell>
        </row>
        <row r="38">
          <cell r="V38" t="str">
            <v>AP39UY4651</v>
          </cell>
          <cell r="W38">
            <v>0</v>
          </cell>
          <cell r="X38">
            <v>0</v>
          </cell>
        </row>
        <row r="39">
          <cell r="V39" t="str">
            <v>AP39UY4652</v>
          </cell>
          <cell r="W39">
            <v>2</v>
          </cell>
          <cell r="X39">
            <v>4</v>
          </cell>
        </row>
        <row r="40">
          <cell r="V40" t="str">
            <v>AP39WC0926</v>
          </cell>
          <cell r="W40">
            <v>3</v>
          </cell>
          <cell r="X40">
            <v>4</v>
          </cell>
        </row>
        <row r="41">
          <cell r="V41" t="str">
            <v>AP39WC0927</v>
          </cell>
          <cell r="W41">
            <v>1</v>
          </cell>
          <cell r="X41">
            <v>0</v>
          </cell>
        </row>
        <row r="42">
          <cell r="V42" t="str">
            <v>AP39WC0928</v>
          </cell>
          <cell r="W42">
            <v>3</v>
          </cell>
          <cell r="X42">
            <v>3</v>
          </cell>
        </row>
        <row r="43">
          <cell r="V43" t="str">
            <v>AP39WF2052</v>
          </cell>
          <cell r="W43">
            <v>2</v>
          </cell>
          <cell r="X43">
            <v>2</v>
          </cell>
        </row>
        <row r="44">
          <cell r="V44" t="str">
            <v>AP39WF2057</v>
          </cell>
          <cell r="W44">
            <v>2</v>
          </cell>
          <cell r="X44">
            <v>3</v>
          </cell>
        </row>
        <row r="45">
          <cell r="V45" t="str">
            <v>AP39WF2058</v>
          </cell>
          <cell r="W45">
            <v>0</v>
          </cell>
          <cell r="X45">
            <v>0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ieselData"/>
      <sheetName val="Sheet3"/>
    </sheetNames>
    <sheetDataSet>
      <sheetData sheetId="0">
        <row r="3">
          <cell r="B3">
            <v>46283</v>
          </cell>
        </row>
      </sheetData>
      <sheetData sheetId="1">
        <row r="12">
          <cell r="A12">
            <v>1</v>
          </cell>
          <cell r="B12">
            <v>46283</v>
          </cell>
          <cell r="C12">
            <v>1357.2</v>
          </cell>
          <cell r="D12">
            <v>1300</v>
          </cell>
          <cell r="E12" t="str">
            <v>VKR PETRO</v>
          </cell>
          <cell r="G12">
            <v>2657.2</v>
          </cell>
          <cell r="H12">
            <v>104.27</v>
          </cell>
          <cell r="I12">
            <v>135551</v>
          </cell>
          <cell r="J12" t="str">
            <v/>
          </cell>
          <cell r="K12">
            <v>1</v>
          </cell>
        </row>
        <row r="13">
          <cell r="A13">
            <v>2</v>
          </cell>
          <cell r="B13">
            <v>46283</v>
          </cell>
          <cell r="C13" t="str">
            <v/>
          </cell>
          <cell r="E13" t="str">
            <v>Loader -1</v>
          </cell>
          <cell r="F13">
            <v>100</v>
          </cell>
          <cell r="G13">
            <v>2557.1999999999998</v>
          </cell>
          <cell r="H13">
            <v>104.27</v>
          </cell>
          <cell r="I13" t="str">
            <v/>
          </cell>
          <cell r="J13">
            <v>10427</v>
          </cell>
          <cell r="K13">
            <v>2</v>
          </cell>
        </row>
        <row r="14">
          <cell r="A14">
            <v>3</v>
          </cell>
          <cell r="B14">
            <v>46283</v>
          </cell>
          <cell r="C14" t="str">
            <v/>
          </cell>
          <cell r="E14" t="str">
            <v xml:space="preserve">Govinda Contractor </v>
          </cell>
          <cell r="F14">
            <v>200</v>
          </cell>
          <cell r="G14">
            <v>2357.1999999999998</v>
          </cell>
          <cell r="H14">
            <v>104.27</v>
          </cell>
          <cell r="I14" t="str">
            <v/>
          </cell>
          <cell r="J14">
            <v>20854</v>
          </cell>
          <cell r="K14">
            <v>3</v>
          </cell>
        </row>
        <row r="15">
          <cell r="A15">
            <v>4</v>
          </cell>
          <cell r="B15">
            <v>46283</v>
          </cell>
          <cell r="C15" t="str">
            <v/>
          </cell>
          <cell r="E15" t="str">
            <v>Volvo - 1</v>
          </cell>
          <cell r="F15">
            <v>200</v>
          </cell>
          <cell r="G15">
            <v>2157.1999999999998</v>
          </cell>
          <cell r="H15">
            <v>104.27</v>
          </cell>
          <cell r="I15" t="str">
            <v/>
          </cell>
          <cell r="J15">
            <v>20854</v>
          </cell>
          <cell r="K15">
            <v>4</v>
          </cell>
        </row>
        <row r="16">
          <cell r="A16">
            <v>5</v>
          </cell>
          <cell r="B16">
            <v>46283</v>
          </cell>
          <cell r="C16" t="str">
            <v/>
          </cell>
          <cell r="E16" t="str">
            <v>Volvo - 2</v>
          </cell>
          <cell r="F16">
            <v>200</v>
          </cell>
          <cell r="G16">
            <v>1957.1999999999998</v>
          </cell>
          <cell r="H16">
            <v>104.27</v>
          </cell>
          <cell r="I16" t="str">
            <v/>
          </cell>
          <cell r="J16">
            <v>20854</v>
          </cell>
          <cell r="K16">
            <v>5</v>
          </cell>
        </row>
        <row r="17">
          <cell r="A17">
            <v>6</v>
          </cell>
          <cell r="B17">
            <v>46283</v>
          </cell>
          <cell r="C17" t="str">
            <v/>
          </cell>
          <cell r="E17" t="str">
            <v>AP39UQ0095</v>
          </cell>
          <cell r="F17">
            <v>130</v>
          </cell>
          <cell r="G17">
            <v>1827.1999999999998</v>
          </cell>
          <cell r="H17">
            <v>104.27</v>
          </cell>
          <cell r="I17" t="str">
            <v/>
          </cell>
          <cell r="J17">
            <v>13555.1</v>
          </cell>
          <cell r="K17">
            <v>6</v>
          </cell>
        </row>
        <row r="18">
          <cell r="A18">
            <v>7</v>
          </cell>
          <cell r="B18">
            <v>46283</v>
          </cell>
          <cell r="C18" t="str">
            <v/>
          </cell>
          <cell r="E18" t="str">
            <v>AP39UW9880</v>
          </cell>
          <cell r="F18">
            <v>80</v>
          </cell>
          <cell r="G18">
            <v>1747.1999999999998</v>
          </cell>
          <cell r="H18">
            <v>104.27</v>
          </cell>
          <cell r="I18" t="str">
            <v/>
          </cell>
          <cell r="J18">
            <v>8341.6</v>
          </cell>
          <cell r="K18">
            <v>7</v>
          </cell>
        </row>
        <row r="19">
          <cell r="A19">
            <v>8</v>
          </cell>
          <cell r="B19">
            <v>46283</v>
          </cell>
          <cell r="C19" t="str">
            <v/>
          </cell>
          <cell r="E19" t="str">
            <v>AP39WC0926</v>
          </cell>
          <cell r="F19">
            <v>60</v>
          </cell>
          <cell r="G19">
            <v>1687.1999999999998</v>
          </cell>
          <cell r="H19">
            <v>104.27</v>
          </cell>
          <cell r="I19" t="str">
            <v/>
          </cell>
          <cell r="J19">
            <v>6256.2</v>
          </cell>
          <cell r="K19">
            <v>8</v>
          </cell>
        </row>
        <row r="20">
          <cell r="A20">
            <v>9</v>
          </cell>
          <cell r="B20">
            <v>46283</v>
          </cell>
          <cell r="C20" t="str">
            <v/>
          </cell>
          <cell r="E20" t="str">
            <v>AP39WC0927</v>
          </cell>
          <cell r="F20">
            <v>55</v>
          </cell>
          <cell r="G20">
            <v>1632.1999999999998</v>
          </cell>
          <cell r="H20">
            <v>104.27</v>
          </cell>
          <cell r="I20" t="str">
            <v/>
          </cell>
          <cell r="J20">
            <v>5734.8499999999995</v>
          </cell>
          <cell r="K20">
            <v>9</v>
          </cell>
        </row>
        <row r="21">
          <cell r="A21">
            <v>10</v>
          </cell>
          <cell r="B21">
            <v>46283</v>
          </cell>
          <cell r="C21" t="str">
            <v/>
          </cell>
          <cell r="E21" t="str">
            <v>AP39WF2052</v>
          </cell>
          <cell r="F21">
            <v>50</v>
          </cell>
          <cell r="G21">
            <v>1582.1999999999998</v>
          </cell>
          <cell r="H21">
            <v>104.27</v>
          </cell>
          <cell r="I21" t="str">
            <v/>
          </cell>
          <cell r="J21">
            <v>5213.5</v>
          </cell>
          <cell r="K21">
            <v>10</v>
          </cell>
        </row>
        <row r="22">
          <cell r="A22">
            <v>11</v>
          </cell>
          <cell r="B22">
            <v>46283</v>
          </cell>
          <cell r="C22" t="str">
            <v/>
          </cell>
          <cell r="E22" t="str">
            <v xml:space="preserve">Rental JCB </v>
          </cell>
          <cell r="F22">
            <v>85</v>
          </cell>
          <cell r="G22">
            <v>1497.1999999999998</v>
          </cell>
          <cell r="H22">
            <v>104.27</v>
          </cell>
          <cell r="I22" t="str">
            <v/>
          </cell>
          <cell r="J22">
            <v>8862.9499999999989</v>
          </cell>
          <cell r="K22">
            <v>11</v>
          </cell>
        </row>
        <row r="23">
          <cell r="A23">
            <v>12</v>
          </cell>
          <cell r="B23">
            <v>46284</v>
          </cell>
          <cell r="C23">
            <v>1497.1999999999998</v>
          </cell>
          <cell r="E23" t="str">
            <v>VKR PETRO</v>
          </cell>
          <cell r="G23">
            <v>1497.1999999999998</v>
          </cell>
          <cell r="H23">
            <v>104.27</v>
          </cell>
          <cell r="I23" t="str">
            <v/>
          </cell>
          <cell r="J23" t="str">
            <v/>
          </cell>
          <cell r="K23" t="str">
            <v/>
          </cell>
        </row>
        <row r="24">
          <cell r="A24">
            <v>13</v>
          </cell>
          <cell r="B24">
            <v>46284</v>
          </cell>
          <cell r="C24" t="str">
            <v/>
          </cell>
          <cell r="E24" t="str">
            <v xml:space="preserve">DG SET </v>
          </cell>
          <cell r="F24">
            <v>27</v>
          </cell>
          <cell r="G24">
            <v>1470.1999999999998</v>
          </cell>
          <cell r="H24">
            <v>104.27</v>
          </cell>
          <cell r="I24" t="str">
            <v/>
          </cell>
          <cell r="J24">
            <v>2815.29</v>
          </cell>
          <cell r="K24" t="str">
            <v/>
          </cell>
        </row>
        <row r="25">
          <cell r="A25">
            <v>14</v>
          </cell>
          <cell r="B25">
            <v>46284</v>
          </cell>
          <cell r="C25" t="str">
            <v/>
          </cell>
          <cell r="E25" t="str">
            <v xml:space="preserve">VOLVO -2 </v>
          </cell>
          <cell r="F25">
            <v>200</v>
          </cell>
          <cell r="G25">
            <v>1270.1999999999998</v>
          </cell>
          <cell r="H25">
            <v>104.27</v>
          </cell>
          <cell r="I25" t="str">
            <v/>
          </cell>
          <cell r="J25">
            <v>20854</v>
          </cell>
          <cell r="K25" t="str">
            <v/>
          </cell>
        </row>
        <row r="26">
          <cell r="A26">
            <v>15</v>
          </cell>
          <cell r="B26">
            <v>46284</v>
          </cell>
          <cell r="C26" t="str">
            <v/>
          </cell>
          <cell r="D26">
            <v>2000</v>
          </cell>
          <cell r="E26" t="str">
            <v xml:space="preserve">VKR Petro Point </v>
          </cell>
          <cell r="G26">
            <v>3270.2</v>
          </cell>
          <cell r="H26">
            <v>104.27</v>
          </cell>
          <cell r="I26">
            <v>208540</v>
          </cell>
          <cell r="J26" t="str">
            <v/>
          </cell>
          <cell r="K26" t="str">
            <v/>
          </cell>
        </row>
        <row r="27">
          <cell r="A27">
            <v>16</v>
          </cell>
          <cell r="B27">
            <v>46284</v>
          </cell>
          <cell r="C27" t="str">
            <v/>
          </cell>
          <cell r="E27" t="str">
            <v>T-AP39WC0927</v>
          </cell>
          <cell r="F27">
            <v>200</v>
          </cell>
          <cell r="G27">
            <v>3070.2</v>
          </cell>
          <cell r="H27">
            <v>104.27</v>
          </cell>
          <cell r="I27" t="str">
            <v/>
          </cell>
          <cell r="J27">
            <v>20854</v>
          </cell>
          <cell r="K27" t="str">
            <v/>
          </cell>
        </row>
        <row r="28">
          <cell r="A28">
            <v>17</v>
          </cell>
          <cell r="B28">
            <v>46284</v>
          </cell>
          <cell r="C28" t="str">
            <v/>
          </cell>
          <cell r="E28" t="str">
            <v>DG-SET</v>
          </cell>
          <cell r="F28">
            <v>2000</v>
          </cell>
          <cell r="G28">
            <v>1070.1999999999998</v>
          </cell>
          <cell r="H28">
            <v>104.27</v>
          </cell>
          <cell r="I28" t="str">
            <v/>
          </cell>
          <cell r="J28">
            <v>208540</v>
          </cell>
          <cell r="K28" t="str">
            <v/>
          </cell>
        </row>
        <row r="29">
          <cell r="A29">
            <v>18</v>
          </cell>
          <cell r="B29">
            <v>46284</v>
          </cell>
          <cell r="C29" t="str">
            <v/>
          </cell>
          <cell r="E29" t="str">
            <v>AP39WC2052</v>
          </cell>
          <cell r="F29">
            <v>100</v>
          </cell>
          <cell r="G29">
            <v>970.19999999999982</v>
          </cell>
          <cell r="H29">
            <v>104.27</v>
          </cell>
          <cell r="I29" t="str">
            <v/>
          </cell>
          <cell r="J29">
            <v>10427</v>
          </cell>
          <cell r="K29" t="str">
            <v/>
          </cell>
        </row>
        <row r="30">
          <cell r="A30">
            <v>19</v>
          </cell>
          <cell r="B30">
            <v>46284</v>
          </cell>
          <cell r="C30" t="str">
            <v/>
          </cell>
          <cell r="E30" t="str">
            <v>VKR PETRO</v>
          </cell>
          <cell r="G30">
            <v>970.19999999999982</v>
          </cell>
          <cell r="H30">
            <v>104.27</v>
          </cell>
          <cell r="I30" t="str">
            <v/>
          </cell>
          <cell r="J30" t="str">
            <v/>
          </cell>
          <cell r="K30" t="str">
            <v/>
          </cell>
        </row>
        <row r="31">
          <cell r="A31">
            <v>20</v>
          </cell>
          <cell r="C31" t="str">
            <v/>
          </cell>
          <cell r="G31" t="str">
            <v/>
          </cell>
          <cell r="H31">
            <v>104.27</v>
          </cell>
          <cell r="I31" t="str">
            <v/>
          </cell>
          <cell r="J31" t="str">
            <v/>
          </cell>
          <cell r="K31" t="str">
            <v/>
          </cell>
        </row>
        <row r="32">
          <cell r="A32">
            <v>21</v>
          </cell>
          <cell r="C32" t="str">
            <v/>
          </cell>
          <cell r="G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A33">
            <v>22</v>
          </cell>
          <cell r="C33" t="str">
            <v/>
          </cell>
          <cell r="G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A34">
            <v>23</v>
          </cell>
          <cell r="C34" t="str">
            <v/>
          </cell>
          <cell r="G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A35">
            <v>24</v>
          </cell>
          <cell r="C35" t="str">
            <v/>
          </cell>
          <cell r="G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A36">
            <v>25</v>
          </cell>
          <cell r="C36" t="str">
            <v/>
          </cell>
          <cell r="G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A37">
            <v>26</v>
          </cell>
          <cell r="C37" t="str">
            <v/>
          </cell>
          <cell r="G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A38">
            <v>27</v>
          </cell>
          <cell r="C38" t="str">
            <v/>
          </cell>
          <cell r="G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28</v>
          </cell>
          <cell r="C39" t="str">
            <v/>
          </cell>
          <cell r="G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29</v>
          </cell>
          <cell r="C40" t="str">
            <v/>
          </cell>
          <cell r="G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30</v>
          </cell>
          <cell r="C41" t="str">
            <v/>
          </cell>
          <cell r="G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31</v>
          </cell>
          <cell r="C42" t="str">
            <v/>
          </cell>
          <cell r="G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32</v>
          </cell>
          <cell r="C43" t="str">
            <v/>
          </cell>
          <cell r="G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33</v>
          </cell>
          <cell r="C44" t="str">
            <v/>
          </cell>
          <cell r="G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34</v>
          </cell>
          <cell r="C45" t="str">
            <v/>
          </cell>
          <cell r="G45" t="str">
            <v/>
          </cell>
          <cell r="I45" t="str">
            <v/>
          </cell>
          <cell r="J45" t="str">
            <v/>
          </cell>
          <cell r="K45" t="str">
            <v/>
          </cell>
        </row>
        <row r="46">
          <cell r="A46">
            <v>35</v>
          </cell>
          <cell r="C46" t="str">
            <v/>
          </cell>
          <cell r="G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A47">
            <v>36</v>
          </cell>
          <cell r="C47" t="str">
            <v/>
          </cell>
          <cell r="G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A48">
            <v>37</v>
          </cell>
          <cell r="C48" t="str">
            <v/>
          </cell>
          <cell r="G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A49">
            <v>38</v>
          </cell>
          <cell r="C49" t="str">
            <v/>
          </cell>
          <cell r="G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A50">
            <v>39</v>
          </cell>
          <cell r="C50" t="str">
            <v/>
          </cell>
          <cell r="G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A51">
            <v>40</v>
          </cell>
          <cell r="C51" t="str">
            <v/>
          </cell>
          <cell r="G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A52">
            <v>41</v>
          </cell>
          <cell r="C52" t="str">
            <v/>
          </cell>
          <cell r="G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A53">
            <v>42</v>
          </cell>
          <cell r="C53" t="str">
            <v/>
          </cell>
          <cell r="G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A54">
            <v>43</v>
          </cell>
          <cell r="C54" t="str">
            <v/>
          </cell>
          <cell r="G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A55">
            <v>44</v>
          </cell>
          <cell r="C55" t="str">
            <v/>
          </cell>
          <cell r="G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A56">
            <v>45</v>
          </cell>
          <cell r="C56" t="str">
            <v/>
          </cell>
          <cell r="G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7">
          <cell r="A57">
            <v>46</v>
          </cell>
          <cell r="C57" t="str">
            <v/>
          </cell>
          <cell r="G57" t="str">
            <v/>
          </cell>
          <cell r="I57" t="str">
            <v/>
          </cell>
          <cell r="J57" t="str">
            <v/>
          </cell>
          <cell r="K57" t="str">
            <v/>
          </cell>
        </row>
        <row r="58">
          <cell r="A58">
            <v>47</v>
          </cell>
          <cell r="C58" t="str">
            <v/>
          </cell>
          <cell r="G58" t="str">
            <v/>
          </cell>
          <cell r="I58" t="str">
            <v/>
          </cell>
          <cell r="J58" t="str">
            <v/>
          </cell>
          <cell r="K58" t="str">
            <v/>
          </cell>
        </row>
        <row r="59">
          <cell r="A59">
            <v>48</v>
          </cell>
          <cell r="C59" t="str">
            <v/>
          </cell>
          <cell r="G59" t="str">
            <v/>
          </cell>
          <cell r="I59" t="str">
            <v/>
          </cell>
          <cell r="J59" t="str">
            <v/>
          </cell>
          <cell r="K59" t="str">
            <v/>
          </cell>
        </row>
        <row r="60">
          <cell r="A60">
            <v>49</v>
          </cell>
          <cell r="C60" t="str">
            <v/>
          </cell>
          <cell r="G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A61">
            <v>50</v>
          </cell>
          <cell r="C61" t="str">
            <v/>
          </cell>
          <cell r="G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A62">
            <v>51</v>
          </cell>
          <cell r="C62" t="str">
            <v/>
          </cell>
          <cell r="G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A63">
            <v>52</v>
          </cell>
          <cell r="C63" t="str">
            <v/>
          </cell>
          <cell r="G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A64">
            <v>53</v>
          </cell>
          <cell r="C64" t="str">
            <v/>
          </cell>
          <cell r="G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A65">
            <v>54</v>
          </cell>
          <cell r="C65" t="str">
            <v/>
          </cell>
          <cell r="G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A66">
            <v>55</v>
          </cell>
          <cell r="C66" t="str">
            <v/>
          </cell>
          <cell r="G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A67">
            <v>56</v>
          </cell>
          <cell r="C67" t="str">
            <v/>
          </cell>
          <cell r="G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A68">
            <v>57</v>
          </cell>
          <cell r="C68" t="str">
            <v/>
          </cell>
          <cell r="G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A69">
            <v>58</v>
          </cell>
          <cell r="C69" t="str">
            <v/>
          </cell>
          <cell r="G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A70">
            <v>59</v>
          </cell>
          <cell r="C70" t="str">
            <v/>
          </cell>
          <cell r="G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A71">
            <v>60</v>
          </cell>
          <cell r="C71" t="str">
            <v/>
          </cell>
          <cell r="G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A72">
            <v>61</v>
          </cell>
          <cell r="C72" t="str">
            <v/>
          </cell>
          <cell r="G72" t="str">
            <v/>
          </cell>
          <cell r="I72" t="str">
            <v/>
          </cell>
          <cell r="J72" t="str">
            <v/>
          </cell>
          <cell r="K72" t="str">
            <v/>
          </cell>
        </row>
        <row r="73">
          <cell r="A73">
            <v>62</v>
          </cell>
          <cell r="C73" t="str">
            <v/>
          </cell>
          <cell r="G73" t="str">
            <v/>
          </cell>
          <cell r="I73" t="str">
            <v/>
          </cell>
          <cell r="J73" t="str">
            <v/>
          </cell>
          <cell r="K73" t="str">
            <v/>
          </cell>
        </row>
        <row r="74">
          <cell r="A74">
            <v>63</v>
          </cell>
          <cell r="C74" t="str">
            <v/>
          </cell>
          <cell r="G74" t="str">
            <v/>
          </cell>
          <cell r="I74" t="str">
            <v/>
          </cell>
          <cell r="J74" t="str">
            <v/>
          </cell>
          <cell r="K74" t="str">
            <v/>
          </cell>
        </row>
        <row r="75">
          <cell r="A75">
            <v>64</v>
          </cell>
          <cell r="C75" t="str">
            <v/>
          </cell>
          <cell r="G75" t="str">
            <v/>
          </cell>
          <cell r="I75" t="str">
            <v/>
          </cell>
          <cell r="J75" t="str">
            <v/>
          </cell>
          <cell r="K75" t="str">
            <v/>
          </cell>
        </row>
        <row r="76">
          <cell r="A76">
            <v>65</v>
          </cell>
          <cell r="C76" t="str">
            <v/>
          </cell>
          <cell r="G76" t="str">
            <v/>
          </cell>
          <cell r="I76" t="str">
            <v/>
          </cell>
          <cell r="J76" t="str">
            <v/>
          </cell>
          <cell r="K76" t="str">
            <v/>
          </cell>
        </row>
        <row r="77">
          <cell r="A77">
            <v>66</v>
          </cell>
          <cell r="C77" t="str">
            <v/>
          </cell>
          <cell r="G77" t="str">
            <v/>
          </cell>
          <cell r="I77" t="str">
            <v/>
          </cell>
          <cell r="J77" t="str">
            <v/>
          </cell>
          <cell r="K77" t="str">
            <v/>
          </cell>
        </row>
        <row r="78">
          <cell r="A78">
            <v>67</v>
          </cell>
          <cell r="C78" t="str">
            <v/>
          </cell>
          <cell r="G78" t="str">
            <v/>
          </cell>
          <cell r="I78" t="str">
            <v/>
          </cell>
          <cell r="J78" t="str">
            <v/>
          </cell>
          <cell r="K78" t="str">
            <v/>
          </cell>
        </row>
        <row r="79">
          <cell r="A79">
            <v>68</v>
          </cell>
          <cell r="C79" t="str">
            <v/>
          </cell>
          <cell r="G79" t="str">
            <v/>
          </cell>
          <cell r="I79" t="str">
            <v/>
          </cell>
          <cell r="J79" t="str">
            <v/>
          </cell>
          <cell r="K79" t="str">
            <v/>
          </cell>
        </row>
        <row r="80">
          <cell r="A80">
            <v>69</v>
          </cell>
          <cell r="C80" t="str">
            <v/>
          </cell>
          <cell r="G80" t="str">
            <v/>
          </cell>
          <cell r="I80" t="str">
            <v/>
          </cell>
          <cell r="J80" t="str">
            <v/>
          </cell>
          <cell r="K80" t="str">
            <v/>
          </cell>
        </row>
        <row r="81">
          <cell r="A81">
            <v>70</v>
          </cell>
          <cell r="C81" t="str">
            <v/>
          </cell>
          <cell r="G81" t="str">
            <v/>
          </cell>
          <cell r="I81" t="str">
            <v/>
          </cell>
          <cell r="J81" t="str">
            <v/>
          </cell>
          <cell r="K81" t="str">
            <v/>
          </cell>
        </row>
        <row r="82">
          <cell r="A82">
            <v>71</v>
          </cell>
          <cell r="C82" t="str">
            <v/>
          </cell>
          <cell r="G82" t="str">
            <v/>
          </cell>
          <cell r="I82" t="str">
            <v/>
          </cell>
          <cell r="J82" t="str">
            <v/>
          </cell>
          <cell r="K82" t="str">
            <v/>
          </cell>
        </row>
        <row r="83">
          <cell r="A83">
            <v>72</v>
          </cell>
          <cell r="C83" t="str">
            <v/>
          </cell>
          <cell r="G83" t="str">
            <v/>
          </cell>
          <cell r="I83" t="str">
            <v/>
          </cell>
          <cell r="J83" t="str">
            <v/>
          </cell>
          <cell r="K83" t="str">
            <v/>
          </cell>
        </row>
        <row r="84">
          <cell r="A84">
            <v>73</v>
          </cell>
          <cell r="C84" t="str">
            <v/>
          </cell>
          <cell r="G84" t="str">
            <v/>
          </cell>
          <cell r="I84" t="str">
            <v/>
          </cell>
          <cell r="J84" t="str">
            <v/>
          </cell>
          <cell r="K84" t="str">
            <v/>
          </cell>
        </row>
        <row r="85">
          <cell r="A85">
            <v>74</v>
          </cell>
          <cell r="C85" t="str">
            <v/>
          </cell>
          <cell r="G85" t="str">
            <v/>
          </cell>
          <cell r="I85" t="str">
            <v/>
          </cell>
          <cell r="J85" t="str">
            <v/>
          </cell>
          <cell r="K85" t="str">
            <v/>
          </cell>
        </row>
        <row r="86">
          <cell r="A86">
            <v>75</v>
          </cell>
          <cell r="C86" t="str">
            <v/>
          </cell>
          <cell r="G86" t="str">
            <v/>
          </cell>
          <cell r="I86" t="str">
            <v/>
          </cell>
          <cell r="J86" t="str">
            <v/>
          </cell>
          <cell r="K86" t="str">
            <v/>
          </cell>
        </row>
        <row r="87">
          <cell r="A87">
            <v>76</v>
          </cell>
          <cell r="C87" t="str">
            <v/>
          </cell>
          <cell r="G87" t="str">
            <v/>
          </cell>
          <cell r="I87" t="str">
            <v/>
          </cell>
          <cell r="J87" t="str">
            <v/>
          </cell>
          <cell r="K87" t="str">
            <v/>
          </cell>
        </row>
        <row r="88">
          <cell r="A88">
            <v>77</v>
          </cell>
          <cell r="C88" t="str">
            <v/>
          </cell>
          <cell r="G88" t="str">
            <v/>
          </cell>
          <cell r="I88" t="str">
            <v/>
          </cell>
          <cell r="J88" t="str">
            <v/>
          </cell>
          <cell r="K88" t="str">
            <v/>
          </cell>
        </row>
        <row r="89">
          <cell r="A89">
            <v>78</v>
          </cell>
          <cell r="C89" t="str">
            <v/>
          </cell>
          <cell r="G89" t="str">
            <v/>
          </cell>
          <cell r="I89" t="str">
            <v/>
          </cell>
          <cell r="J89" t="str">
            <v/>
          </cell>
          <cell r="K89" t="str">
            <v/>
          </cell>
        </row>
        <row r="90">
          <cell r="A90">
            <v>79</v>
          </cell>
          <cell r="C90" t="str">
            <v/>
          </cell>
          <cell r="G90" t="str">
            <v/>
          </cell>
          <cell r="I90" t="str">
            <v/>
          </cell>
          <cell r="J90" t="str">
            <v/>
          </cell>
          <cell r="K90" t="str">
            <v/>
          </cell>
        </row>
        <row r="91">
          <cell r="A91">
            <v>80</v>
          </cell>
          <cell r="C91" t="str">
            <v/>
          </cell>
          <cell r="G91" t="str">
            <v/>
          </cell>
          <cell r="I91" t="str">
            <v/>
          </cell>
          <cell r="J91" t="str">
            <v/>
          </cell>
          <cell r="K91" t="str">
            <v/>
          </cell>
        </row>
        <row r="92">
          <cell r="A92">
            <v>81</v>
          </cell>
          <cell r="C92" t="str">
            <v/>
          </cell>
          <cell r="G92" t="str">
            <v/>
          </cell>
          <cell r="I92" t="str">
            <v/>
          </cell>
          <cell r="J92" t="str">
            <v/>
          </cell>
          <cell r="K92" t="str">
            <v/>
          </cell>
        </row>
        <row r="93">
          <cell r="A93">
            <v>82</v>
          </cell>
          <cell r="C93" t="str">
            <v/>
          </cell>
          <cell r="G93" t="str">
            <v/>
          </cell>
          <cell r="I93" t="str">
            <v/>
          </cell>
          <cell r="J93" t="str">
            <v/>
          </cell>
          <cell r="K93" t="str">
            <v/>
          </cell>
        </row>
        <row r="94">
          <cell r="A94">
            <v>83</v>
          </cell>
          <cell r="C94" t="str">
            <v/>
          </cell>
          <cell r="G94" t="str">
            <v/>
          </cell>
          <cell r="I94" t="str">
            <v/>
          </cell>
          <cell r="J94" t="str">
            <v/>
          </cell>
          <cell r="K94" t="str">
            <v/>
          </cell>
        </row>
        <row r="95">
          <cell r="A95">
            <v>84</v>
          </cell>
          <cell r="C95" t="str">
            <v/>
          </cell>
          <cell r="G95" t="str">
            <v/>
          </cell>
          <cell r="I95" t="str">
            <v/>
          </cell>
          <cell r="J95" t="str">
            <v/>
          </cell>
          <cell r="K95" t="str">
            <v/>
          </cell>
        </row>
        <row r="96">
          <cell r="A96">
            <v>85</v>
          </cell>
          <cell r="C96" t="str">
            <v/>
          </cell>
          <cell r="G96" t="str">
            <v/>
          </cell>
          <cell r="I96" t="str">
            <v/>
          </cell>
          <cell r="J96" t="str">
            <v/>
          </cell>
          <cell r="K96" t="str">
            <v/>
          </cell>
        </row>
        <row r="97">
          <cell r="A97">
            <v>86</v>
          </cell>
          <cell r="C97" t="str">
            <v/>
          </cell>
          <cell r="G97" t="str">
            <v/>
          </cell>
          <cell r="I97" t="str">
            <v/>
          </cell>
          <cell r="J97" t="str">
            <v/>
          </cell>
          <cell r="K97" t="str">
            <v/>
          </cell>
        </row>
        <row r="98">
          <cell r="A98">
            <v>87</v>
          </cell>
          <cell r="C98" t="str">
            <v/>
          </cell>
          <cell r="G98" t="str">
            <v/>
          </cell>
          <cell r="I98" t="str">
            <v/>
          </cell>
          <cell r="J98" t="str">
            <v/>
          </cell>
          <cell r="K98" t="str">
            <v/>
          </cell>
        </row>
        <row r="99">
          <cell r="A99">
            <v>88</v>
          </cell>
          <cell r="C99" t="str">
            <v/>
          </cell>
          <cell r="G99" t="str">
            <v/>
          </cell>
          <cell r="I99" t="str">
            <v/>
          </cell>
          <cell r="J99" t="str">
            <v/>
          </cell>
          <cell r="K99" t="str">
            <v/>
          </cell>
        </row>
        <row r="100">
          <cell r="A100">
            <v>89</v>
          </cell>
          <cell r="C100" t="str">
            <v/>
          </cell>
          <cell r="G100" t="str">
            <v/>
          </cell>
          <cell r="I100" t="str">
            <v/>
          </cell>
          <cell r="J100" t="str">
            <v/>
          </cell>
          <cell r="K100" t="str">
            <v/>
          </cell>
        </row>
        <row r="101">
          <cell r="A101">
            <v>90</v>
          </cell>
          <cell r="C101" t="str">
            <v/>
          </cell>
          <cell r="G101" t="str">
            <v/>
          </cell>
          <cell r="I101" t="str">
            <v/>
          </cell>
          <cell r="J101" t="str">
            <v/>
          </cell>
          <cell r="K101" t="str">
            <v/>
          </cell>
        </row>
        <row r="102">
          <cell r="A102">
            <v>91</v>
          </cell>
          <cell r="C102" t="str">
            <v/>
          </cell>
          <cell r="G102" t="str">
            <v/>
          </cell>
          <cell r="I102" t="str">
            <v/>
          </cell>
          <cell r="J102" t="str">
            <v/>
          </cell>
          <cell r="K102" t="str">
            <v/>
          </cell>
        </row>
        <row r="103">
          <cell r="A103">
            <v>92</v>
          </cell>
          <cell r="C103" t="str">
            <v/>
          </cell>
          <cell r="G103" t="str">
            <v/>
          </cell>
          <cell r="I103" t="str">
            <v/>
          </cell>
          <cell r="J103" t="str">
            <v/>
          </cell>
          <cell r="K103" t="str">
            <v/>
          </cell>
        </row>
        <row r="104">
          <cell r="A104">
            <v>93</v>
          </cell>
          <cell r="C104" t="str">
            <v/>
          </cell>
          <cell r="G104" t="str">
            <v/>
          </cell>
          <cell r="I104" t="str">
            <v/>
          </cell>
          <cell r="J104" t="str">
            <v/>
          </cell>
          <cell r="K104" t="str">
            <v/>
          </cell>
        </row>
        <row r="105">
          <cell r="A105">
            <v>94</v>
          </cell>
          <cell r="C105" t="str">
            <v/>
          </cell>
          <cell r="G105" t="str">
            <v/>
          </cell>
          <cell r="I105" t="str">
            <v/>
          </cell>
          <cell r="J105" t="str">
            <v/>
          </cell>
          <cell r="K105" t="str">
            <v/>
          </cell>
        </row>
        <row r="106">
          <cell r="A106">
            <v>95</v>
          </cell>
          <cell r="C106" t="str">
            <v/>
          </cell>
          <cell r="G106" t="str">
            <v/>
          </cell>
          <cell r="I106" t="str">
            <v/>
          </cell>
          <cell r="J106" t="str">
            <v/>
          </cell>
          <cell r="K106" t="str">
            <v/>
          </cell>
        </row>
        <row r="107">
          <cell r="A107">
            <v>96</v>
          </cell>
          <cell r="C107" t="str">
            <v/>
          </cell>
          <cell r="G107" t="str">
            <v/>
          </cell>
          <cell r="I107" t="str">
            <v/>
          </cell>
          <cell r="J107" t="str">
            <v/>
          </cell>
          <cell r="K107" t="str">
            <v/>
          </cell>
        </row>
        <row r="108">
          <cell r="A108">
            <v>97</v>
          </cell>
          <cell r="C108" t="str">
            <v/>
          </cell>
          <cell r="G108" t="str">
            <v/>
          </cell>
          <cell r="I108" t="str">
            <v/>
          </cell>
          <cell r="J108" t="str">
            <v/>
          </cell>
          <cell r="K108" t="str">
            <v/>
          </cell>
        </row>
        <row r="109">
          <cell r="A109">
            <v>98</v>
          </cell>
          <cell r="C109" t="str">
            <v/>
          </cell>
          <cell r="G109" t="str">
            <v/>
          </cell>
          <cell r="I109" t="str">
            <v/>
          </cell>
          <cell r="J109" t="str">
            <v/>
          </cell>
          <cell r="K109" t="str">
            <v/>
          </cell>
        </row>
        <row r="110">
          <cell r="A110">
            <v>99</v>
          </cell>
          <cell r="C110" t="str">
            <v/>
          </cell>
          <cell r="G110" t="str">
            <v/>
          </cell>
          <cell r="I110" t="str">
            <v/>
          </cell>
          <cell r="J110" t="str">
            <v/>
          </cell>
          <cell r="K110" t="str">
            <v/>
          </cell>
        </row>
        <row r="111">
          <cell r="A111">
            <v>100</v>
          </cell>
          <cell r="C111" t="str">
            <v/>
          </cell>
          <cell r="G111" t="str">
            <v/>
          </cell>
          <cell r="I111" t="str">
            <v/>
          </cell>
          <cell r="J111" t="str">
            <v/>
          </cell>
          <cell r="K111" t="str">
            <v/>
          </cell>
        </row>
        <row r="112">
          <cell r="A112">
            <v>101</v>
          </cell>
          <cell r="C112" t="str">
            <v/>
          </cell>
          <cell r="G112" t="str">
            <v/>
          </cell>
          <cell r="I112" t="str">
            <v/>
          </cell>
          <cell r="J112" t="str">
            <v/>
          </cell>
          <cell r="K112" t="str">
            <v/>
          </cell>
        </row>
        <row r="113">
          <cell r="A113">
            <v>102</v>
          </cell>
          <cell r="C113" t="str">
            <v/>
          </cell>
          <cell r="G113" t="str">
            <v/>
          </cell>
          <cell r="I113" t="str">
            <v/>
          </cell>
          <cell r="J113" t="str">
            <v/>
          </cell>
          <cell r="K113" t="str">
            <v/>
          </cell>
        </row>
        <row r="114">
          <cell r="A114">
            <v>103</v>
          </cell>
          <cell r="C114" t="str">
            <v/>
          </cell>
          <cell r="G114" t="str">
            <v/>
          </cell>
          <cell r="I114" t="str">
            <v/>
          </cell>
          <cell r="J114" t="str">
            <v/>
          </cell>
          <cell r="K114" t="str">
            <v/>
          </cell>
        </row>
        <row r="115">
          <cell r="A115">
            <v>104</v>
          </cell>
          <cell r="C115" t="str">
            <v/>
          </cell>
          <cell r="G115" t="str">
            <v/>
          </cell>
          <cell r="I115" t="str">
            <v/>
          </cell>
          <cell r="J115" t="str">
            <v/>
          </cell>
          <cell r="K115" t="str">
            <v/>
          </cell>
        </row>
        <row r="116">
          <cell r="A116">
            <v>105</v>
          </cell>
          <cell r="C116" t="str">
            <v/>
          </cell>
          <cell r="G116" t="str">
            <v/>
          </cell>
          <cell r="I116" t="str">
            <v/>
          </cell>
          <cell r="J116" t="str">
            <v/>
          </cell>
          <cell r="K116" t="str">
            <v/>
          </cell>
        </row>
        <row r="117">
          <cell r="A117">
            <v>106</v>
          </cell>
          <cell r="C117" t="str">
            <v/>
          </cell>
          <cell r="G117" t="str">
            <v/>
          </cell>
          <cell r="I117" t="str">
            <v/>
          </cell>
          <cell r="J117" t="str">
            <v/>
          </cell>
          <cell r="K117" t="str">
            <v/>
          </cell>
        </row>
        <row r="118">
          <cell r="A118">
            <v>107</v>
          </cell>
          <cell r="C118" t="str">
            <v/>
          </cell>
          <cell r="G118" t="str">
            <v/>
          </cell>
          <cell r="I118" t="str">
            <v/>
          </cell>
          <cell r="J118" t="str">
            <v/>
          </cell>
          <cell r="K118" t="str">
            <v/>
          </cell>
        </row>
        <row r="119">
          <cell r="A119">
            <v>108</v>
          </cell>
          <cell r="C119" t="str">
            <v/>
          </cell>
          <cell r="G119" t="str">
            <v/>
          </cell>
          <cell r="I119" t="str">
            <v/>
          </cell>
          <cell r="J119" t="str">
            <v/>
          </cell>
          <cell r="K119" t="str">
            <v/>
          </cell>
        </row>
        <row r="120">
          <cell r="A120">
            <v>109</v>
          </cell>
          <cell r="C120" t="str">
            <v/>
          </cell>
          <cell r="G120" t="str">
            <v/>
          </cell>
          <cell r="I120" t="str">
            <v/>
          </cell>
          <cell r="J120" t="str">
            <v/>
          </cell>
          <cell r="K120" t="str">
            <v/>
          </cell>
        </row>
        <row r="121">
          <cell r="A121">
            <v>110</v>
          </cell>
          <cell r="C121" t="str">
            <v/>
          </cell>
          <cell r="G121" t="str">
            <v/>
          </cell>
          <cell r="I121" t="str">
            <v/>
          </cell>
          <cell r="J121" t="str">
            <v/>
          </cell>
          <cell r="K121" t="str">
            <v/>
          </cell>
        </row>
        <row r="122">
          <cell r="A122">
            <v>111</v>
          </cell>
          <cell r="C122" t="str">
            <v/>
          </cell>
          <cell r="G122" t="str">
            <v/>
          </cell>
          <cell r="I122" t="str">
            <v/>
          </cell>
          <cell r="J122" t="str">
            <v/>
          </cell>
          <cell r="K122" t="str">
            <v/>
          </cell>
        </row>
        <row r="123">
          <cell r="A123">
            <v>112</v>
          </cell>
          <cell r="C123" t="str">
            <v/>
          </cell>
          <cell r="G123" t="str">
            <v/>
          </cell>
          <cell r="I123" t="str">
            <v/>
          </cell>
          <cell r="J123" t="str">
            <v/>
          </cell>
          <cell r="K123" t="str">
            <v/>
          </cell>
        </row>
        <row r="124">
          <cell r="A124">
            <v>113</v>
          </cell>
          <cell r="C124" t="str">
            <v/>
          </cell>
          <cell r="G124" t="str">
            <v/>
          </cell>
          <cell r="I124" t="str">
            <v/>
          </cell>
          <cell r="J124" t="str">
            <v/>
          </cell>
          <cell r="K124" t="str">
            <v/>
          </cell>
        </row>
        <row r="125">
          <cell r="A125">
            <v>114</v>
          </cell>
          <cell r="C125" t="str">
            <v/>
          </cell>
          <cell r="G125" t="str">
            <v/>
          </cell>
          <cell r="I125" t="str">
            <v/>
          </cell>
          <cell r="J125" t="str">
            <v/>
          </cell>
          <cell r="K125" t="str">
            <v/>
          </cell>
        </row>
        <row r="126">
          <cell r="A126">
            <v>115</v>
          </cell>
          <cell r="C126" t="str">
            <v/>
          </cell>
          <cell r="G126" t="str">
            <v/>
          </cell>
          <cell r="I126" t="str">
            <v/>
          </cell>
          <cell r="J126" t="str">
            <v/>
          </cell>
          <cell r="K126" t="str">
            <v/>
          </cell>
        </row>
        <row r="127">
          <cell r="A127">
            <v>116</v>
          </cell>
          <cell r="C127" t="str">
            <v/>
          </cell>
          <cell r="G127" t="str">
            <v/>
          </cell>
          <cell r="I127" t="str">
            <v/>
          </cell>
          <cell r="J127" t="str">
            <v/>
          </cell>
          <cell r="K127" t="str">
            <v/>
          </cell>
        </row>
        <row r="128">
          <cell r="A128">
            <v>117</v>
          </cell>
          <cell r="C128" t="str">
            <v/>
          </cell>
          <cell r="G128" t="str">
            <v/>
          </cell>
          <cell r="I128" t="str">
            <v/>
          </cell>
          <cell r="J128" t="str">
            <v/>
          </cell>
          <cell r="K128" t="str">
            <v/>
          </cell>
        </row>
        <row r="129">
          <cell r="A129">
            <v>118</v>
          </cell>
          <cell r="C129" t="str">
            <v/>
          </cell>
          <cell r="G129" t="str">
            <v/>
          </cell>
          <cell r="I129" t="str">
            <v/>
          </cell>
          <cell r="J129" t="str">
            <v/>
          </cell>
          <cell r="K129" t="str">
            <v/>
          </cell>
        </row>
        <row r="130">
          <cell r="A130">
            <v>119</v>
          </cell>
          <cell r="C130" t="str">
            <v/>
          </cell>
          <cell r="G130" t="str">
            <v/>
          </cell>
          <cell r="I130" t="str">
            <v/>
          </cell>
          <cell r="J130" t="str">
            <v/>
          </cell>
          <cell r="K130" t="str">
            <v/>
          </cell>
        </row>
        <row r="131">
          <cell r="A131">
            <v>120</v>
          </cell>
          <cell r="C131" t="str">
            <v/>
          </cell>
          <cell r="G131" t="str">
            <v/>
          </cell>
          <cell r="I131" t="str">
            <v/>
          </cell>
          <cell r="J131" t="str">
            <v/>
          </cell>
          <cell r="K131" t="str">
            <v/>
          </cell>
        </row>
        <row r="132">
          <cell r="A132">
            <v>121</v>
          </cell>
          <cell r="C132" t="str">
            <v/>
          </cell>
          <cell r="G132" t="str">
            <v/>
          </cell>
          <cell r="I132" t="str">
            <v/>
          </cell>
          <cell r="J132" t="str">
            <v/>
          </cell>
          <cell r="K132" t="str">
            <v/>
          </cell>
        </row>
        <row r="133">
          <cell r="A133">
            <v>122</v>
          </cell>
          <cell r="C133" t="str">
            <v/>
          </cell>
          <cell r="G133" t="str">
            <v/>
          </cell>
          <cell r="I133" t="str">
            <v/>
          </cell>
          <cell r="J133" t="str">
            <v/>
          </cell>
          <cell r="K133" t="str">
            <v/>
          </cell>
        </row>
        <row r="134">
          <cell r="A134">
            <v>123</v>
          </cell>
          <cell r="C134" t="str">
            <v/>
          </cell>
          <cell r="G134" t="str">
            <v/>
          </cell>
          <cell r="I134" t="str">
            <v/>
          </cell>
          <cell r="J134" t="str">
            <v/>
          </cell>
          <cell r="K134" t="str">
            <v/>
          </cell>
        </row>
        <row r="135">
          <cell r="A135">
            <v>124</v>
          </cell>
          <cell r="C135" t="str">
            <v/>
          </cell>
          <cell r="G135" t="str">
            <v/>
          </cell>
          <cell r="I135" t="str">
            <v/>
          </cell>
          <cell r="J135" t="str">
            <v/>
          </cell>
          <cell r="K135" t="str">
            <v/>
          </cell>
        </row>
        <row r="136">
          <cell r="A136">
            <v>125</v>
          </cell>
          <cell r="C136" t="str">
            <v/>
          </cell>
          <cell r="G136" t="str">
            <v/>
          </cell>
          <cell r="I136" t="str">
            <v/>
          </cell>
          <cell r="J136" t="str">
            <v/>
          </cell>
          <cell r="K136" t="str">
            <v/>
          </cell>
        </row>
        <row r="137">
          <cell r="A137">
            <v>126</v>
          </cell>
          <cell r="C137" t="str">
            <v/>
          </cell>
          <cell r="G137" t="str">
            <v/>
          </cell>
          <cell r="I137" t="str">
            <v/>
          </cell>
          <cell r="J137" t="str">
            <v/>
          </cell>
          <cell r="K137" t="str">
            <v/>
          </cell>
        </row>
        <row r="138">
          <cell r="A138">
            <v>127</v>
          </cell>
          <cell r="C138" t="str">
            <v/>
          </cell>
          <cell r="G138" t="str">
            <v/>
          </cell>
          <cell r="I138" t="str">
            <v/>
          </cell>
          <cell r="J138" t="str">
            <v/>
          </cell>
          <cell r="K138" t="str">
            <v/>
          </cell>
        </row>
        <row r="139">
          <cell r="A139">
            <v>128</v>
          </cell>
          <cell r="C139" t="str">
            <v/>
          </cell>
          <cell r="G139" t="str">
            <v/>
          </cell>
          <cell r="I139" t="str">
            <v/>
          </cell>
          <cell r="J139" t="str">
            <v/>
          </cell>
          <cell r="K139" t="str">
            <v/>
          </cell>
        </row>
        <row r="140">
          <cell r="A140">
            <v>129</v>
          </cell>
          <cell r="C140" t="str">
            <v/>
          </cell>
          <cell r="G140" t="str">
            <v/>
          </cell>
          <cell r="I140" t="str">
            <v/>
          </cell>
          <cell r="J140" t="str">
            <v/>
          </cell>
          <cell r="K140" t="str">
            <v/>
          </cell>
        </row>
        <row r="141">
          <cell r="A141">
            <v>130</v>
          </cell>
          <cell r="C141" t="str">
            <v/>
          </cell>
          <cell r="G141" t="str">
            <v/>
          </cell>
          <cell r="I141" t="str">
            <v/>
          </cell>
          <cell r="J141" t="str">
            <v/>
          </cell>
          <cell r="K141" t="str">
            <v/>
          </cell>
        </row>
        <row r="142">
          <cell r="A142">
            <v>131</v>
          </cell>
          <cell r="C142" t="str">
            <v/>
          </cell>
          <cell r="G142" t="str">
            <v/>
          </cell>
          <cell r="I142" t="str">
            <v/>
          </cell>
          <cell r="J142" t="str">
            <v/>
          </cell>
          <cell r="K142" t="str">
            <v/>
          </cell>
        </row>
        <row r="143">
          <cell r="A143">
            <v>132</v>
          </cell>
          <cell r="C143" t="str">
            <v/>
          </cell>
          <cell r="G143" t="str">
            <v/>
          </cell>
          <cell r="I143" t="str">
            <v/>
          </cell>
          <cell r="J143" t="str">
            <v/>
          </cell>
          <cell r="K143" t="str">
            <v/>
          </cell>
        </row>
        <row r="144">
          <cell r="A144">
            <v>133</v>
          </cell>
          <cell r="C144" t="str">
            <v/>
          </cell>
          <cell r="G144" t="str">
            <v/>
          </cell>
          <cell r="I144" t="str">
            <v/>
          </cell>
          <cell r="J144" t="str">
            <v/>
          </cell>
          <cell r="K144" t="str">
            <v/>
          </cell>
        </row>
        <row r="145">
          <cell r="A145">
            <v>134</v>
          </cell>
          <cell r="C145" t="str">
            <v/>
          </cell>
          <cell r="G145" t="str">
            <v/>
          </cell>
          <cell r="I145" t="str">
            <v/>
          </cell>
          <cell r="J145" t="str">
            <v/>
          </cell>
          <cell r="K145" t="str">
            <v/>
          </cell>
        </row>
        <row r="146">
          <cell r="A146">
            <v>135</v>
          </cell>
          <cell r="C146" t="str">
            <v/>
          </cell>
          <cell r="G146" t="str">
            <v/>
          </cell>
          <cell r="I146" t="str">
            <v/>
          </cell>
          <cell r="J146" t="str">
            <v/>
          </cell>
          <cell r="K146" t="str">
            <v/>
          </cell>
        </row>
        <row r="147">
          <cell r="A147">
            <v>136</v>
          </cell>
          <cell r="C147" t="str">
            <v/>
          </cell>
          <cell r="G147" t="str">
            <v/>
          </cell>
          <cell r="I147" t="str">
            <v/>
          </cell>
          <cell r="J147" t="str">
            <v/>
          </cell>
          <cell r="K147" t="str">
            <v/>
          </cell>
        </row>
        <row r="148">
          <cell r="A148">
            <v>137</v>
          </cell>
          <cell r="C148" t="str">
            <v/>
          </cell>
          <cell r="G148" t="str">
            <v/>
          </cell>
          <cell r="I148" t="str">
            <v/>
          </cell>
          <cell r="J148" t="str">
            <v/>
          </cell>
          <cell r="K148" t="str">
            <v/>
          </cell>
        </row>
        <row r="149">
          <cell r="A149">
            <v>138</v>
          </cell>
          <cell r="C149" t="str">
            <v/>
          </cell>
          <cell r="G149" t="str">
            <v/>
          </cell>
          <cell r="I149" t="str">
            <v/>
          </cell>
          <cell r="J149" t="str">
            <v/>
          </cell>
          <cell r="K149" t="str">
            <v/>
          </cell>
        </row>
        <row r="150">
          <cell r="A150">
            <v>139</v>
          </cell>
          <cell r="C150" t="str">
            <v/>
          </cell>
          <cell r="G150" t="str">
            <v/>
          </cell>
          <cell r="I150" t="str">
            <v/>
          </cell>
          <cell r="J150" t="str">
            <v/>
          </cell>
          <cell r="K150" t="str">
            <v/>
          </cell>
        </row>
        <row r="151">
          <cell r="A151">
            <v>140</v>
          </cell>
          <cell r="C151" t="str">
            <v/>
          </cell>
          <cell r="G151" t="str">
            <v/>
          </cell>
          <cell r="I151" t="str">
            <v/>
          </cell>
          <cell r="J151" t="str">
            <v/>
          </cell>
          <cell r="K151" t="str">
            <v/>
          </cell>
        </row>
        <row r="152">
          <cell r="A152">
            <v>141</v>
          </cell>
          <cell r="C152" t="str">
            <v/>
          </cell>
          <cell r="G152" t="str">
            <v/>
          </cell>
          <cell r="I152" t="str">
            <v/>
          </cell>
          <cell r="J152" t="str">
            <v/>
          </cell>
          <cell r="K152" t="str">
            <v/>
          </cell>
        </row>
        <row r="153">
          <cell r="A153">
            <v>142</v>
          </cell>
          <cell r="C153" t="str">
            <v/>
          </cell>
          <cell r="G153" t="str">
            <v/>
          </cell>
          <cell r="I153" t="str">
            <v/>
          </cell>
          <cell r="J153" t="str">
            <v/>
          </cell>
          <cell r="K153" t="str">
            <v/>
          </cell>
        </row>
        <row r="154">
          <cell r="A154">
            <v>143</v>
          </cell>
          <cell r="C154" t="str">
            <v/>
          </cell>
          <cell r="G154" t="str">
            <v/>
          </cell>
          <cell r="I154" t="str">
            <v/>
          </cell>
          <cell r="J154" t="str">
            <v/>
          </cell>
          <cell r="K154" t="str">
            <v/>
          </cell>
        </row>
        <row r="155">
          <cell r="A155">
            <v>144</v>
          </cell>
          <cell r="C155" t="str">
            <v/>
          </cell>
          <cell r="G155" t="str">
            <v/>
          </cell>
          <cell r="I155" t="str">
            <v/>
          </cell>
          <cell r="J155" t="str">
            <v/>
          </cell>
          <cell r="K155" t="str">
            <v/>
          </cell>
        </row>
        <row r="156">
          <cell r="A156">
            <v>145</v>
          </cell>
          <cell r="C156" t="str">
            <v/>
          </cell>
          <cell r="G156" t="str">
            <v/>
          </cell>
          <cell r="I156" t="str">
            <v/>
          </cell>
          <cell r="J156" t="str">
            <v/>
          </cell>
          <cell r="K156" t="str">
            <v/>
          </cell>
        </row>
        <row r="157">
          <cell r="A157">
            <v>146</v>
          </cell>
          <cell r="C157" t="str">
            <v/>
          </cell>
          <cell r="G157" t="str">
            <v/>
          </cell>
          <cell r="I157" t="str">
            <v/>
          </cell>
          <cell r="J157" t="str">
            <v/>
          </cell>
          <cell r="K157" t="str">
            <v/>
          </cell>
        </row>
        <row r="158">
          <cell r="A158">
            <v>147</v>
          </cell>
          <cell r="C158" t="str">
            <v/>
          </cell>
          <cell r="G158" t="str">
            <v/>
          </cell>
          <cell r="I158" t="str">
            <v/>
          </cell>
          <cell r="J158" t="str">
            <v/>
          </cell>
          <cell r="K158" t="str">
            <v/>
          </cell>
        </row>
        <row r="159">
          <cell r="A159">
            <v>148</v>
          </cell>
          <cell r="C159" t="str">
            <v/>
          </cell>
          <cell r="G159" t="str">
            <v/>
          </cell>
          <cell r="I159" t="str">
            <v/>
          </cell>
          <cell r="J159" t="str">
            <v/>
          </cell>
          <cell r="K159" t="str">
            <v/>
          </cell>
        </row>
        <row r="160">
          <cell r="A160">
            <v>149</v>
          </cell>
          <cell r="C160" t="str">
            <v/>
          </cell>
          <cell r="G160" t="str">
            <v/>
          </cell>
          <cell r="I160" t="str">
            <v/>
          </cell>
          <cell r="J160" t="str">
            <v/>
          </cell>
          <cell r="K160" t="str">
            <v/>
          </cell>
        </row>
        <row r="161">
          <cell r="A161">
            <v>150</v>
          </cell>
          <cell r="C161" t="str">
            <v/>
          </cell>
          <cell r="G161" t="str">
            <v/>
          </cell>
          <cell r="I161" t="str">
            <v/>
          </cell>
          <cell r="J161" t="str">
            <v/>
          </cell>
          <cell r="K161" t="str">
            <v/>
          </cell>
        </row>
        <row r="162">
          <cell r="A162">
            <v>151</v>
          </cell>
          <cell r="C162" t="str">
            <v/>
          </cell>
          <cell r="G162" t="str">
            <v/>
          </cell>
          <cell r="I162" t="str">
            <v/>
          </cell>
          <cell r="J162" t="str">
            <v/>
          </cell>
          <cell r="K162" t="str">
            <v/>
          </cell>
        </row>
        <row r="163">
          <cell r="A163">
            <v>152</v>
          </cell>
          <cell r="C163" t="str">
            <v/>
          </cell>
          <cell r="G163" t="str">
            <v/>
          </cell>
          <cell r="I163" t="str">
            <v/>
          </cell>
          <cell r="J163" t="str">
            <v/>
          </cell>
          <cell r="K163" t="str">
            <v/>
          </cell>
        </row>
        <row r="164">
          <cell r="A164">
            <v>153</v>
          </cell>
          <cell r="C164" t="str">
            <v/>
          </cell>
          <cell r="G164" t="str">
            <v/>
          </cell>
          <cell r="I164" t="str">
            <v/>
          </cell>
          <cell r="J164" t="str">
            <v/>
          </cell>
          <cell r="K164" t="str">
            <v/>
          </cell>
        </row>
        <row r="165">
          <cell r="A165">
            <v>154</v>
          </cell>
          <cell r="C165" t="str">
            <v/>
          </cell>
          <cell r="G165" t="str">
            <v/>
          </cell>
          <cell r="I165" t="str">
            <v/>
          </cell>
          <cell r="J165" t="str">
            <v/>
          </cell>
          <cell r="K165" t="str">
            <v/>
          </cell>
        </row>
        <row r="166">
          <cell r="A166">
            <v>155</v>
          </cell>
          <cell r="C166" t="str">
            <v/>
          </cell>
          <cell r="G166" t="str">
            <v/>
          </cell>
          <cell r="I166" t="str">
            <v/>
          </cell>
          <cell r="J166" t="str">
            <v/>
          </cell>
          <cell r="K166" t="str">
            <v/>
          </cell>
        </row>
        <row r="167">
          <cell r="A167">
            <v>156</v>
          </cell>
          <cell r="C167" t="str">
            <v/>
          </cell>
          <cell r="G167" t="str">
            <v/>
          </cell>
          <cell r="I167" t="str">
            <v/>
          </cell>
          <cell r="J167" t="str">
            <v/>
          </cell>
          <cell r="K167" t="str">
            <v/>
          </cell>
        </row>
        <row r="168">
          <cell r="A168">
            <v>157</v>
          </cell>
          <cell r="C168" t="str">
            <v/>
          </cell>
          <cell r="G168" t="str">
            <v/>
          </cell>
          <cell r="I168" t="str">
            <v/>
          </cell>
          <cell r="J168" t="str">
            <v/>
          </cell>
          <cell r="K168" t="str">
            <v/>
          </cell>
        </row>
        <row r="169">
          <cell r="A169">
            <v>158</v>
          </cell>
          <cell r="C169" t="str">
            <v/>
          </cell>
          <cell r="G169" t="str">
            <v/>
          </cell>
          <cell r="I169" t="str">
            <v/>
          </cell>
          <cell r="J169" t="str">
            <v/>
          </cell>
          <cell r="K169" t="str">
            <v/>
          </cell>
        </row>
        <row r="170">
          <cell r="A170">
            <v>159</v>
          </cell>
          <cell r="C170" t="str">
            <v/>
          </cell>
          <cell r="G170" t="str">
            <v/>
          </cell>
          <cell r="I170" t="str">
            <v/>
          </cell>
          <cell r="J170" t="str">
            <v/>
          </cell>
          <cell r="K170" t="str">
            <v/>
          </cell>
        </row>
        <row r="171">
          <cell r="A171">
            <v>160</v>
          </cell>
          <cell r="C171" t="str">
            <v/>
          </cell>
          <cell r="G171" t="str">
            <v/>
          </cell>
          <cell r="I171" t="str">
            <v/>
          </cell>
          <cell r="J171" t="str">
            <v/>
          </cell>
          <cell r="K171" t="str">
            <v/>
          </cell>
        </row>
        <row r="172">
          <cell r="A172">
            <v>161</v>
          </cell>
          <cell r="C172" t="str">
            <v/>
          </cell>
          <cell r="G172" t="str">
            <v/>
          </cell>
          <cell r="I172" t="str">
            <v/>
          </cell>
          <cell r="J172" t="str">
            <v/>
          </cell>
          <cell r="K172" t="str">
            <v/>
          </cell>
        </row>
        <row r="173">
          <cell r="A173">
            <v>162</v>
          </cell>
          <cell r="C173" t="str">
            <v/>
          </cell>
          <cell r="G173" t="str">
            <v/>
          </cell>
          <cell r="I173" t="str">
            <v/>
          </cell>
          <cell r="J173" t="str">
            <v/>
          </cell>
          <cell r="K173" t="str">
            <v/>
          </cell>
        </row>
        <row r="174">
          <cell r="A174">
            <v>163</v>
          </cell>
          <cell r="C174" t="str">
            <v/>
          </cell>
          <cell r="G174" t="str">
            <v/>
          </cell>
          <cell r="I174" t="str">
            <v/>
          </cell>
          <cell r="J174" t="str">
            <v/>
          </cell>
          <cell r="K174" t="str">
            <v/>
          </cell>
        </row>
        <row r="175">
          <cell r="A175">
            <v>164</v>
          </cell>
          <cell r="C175" t="str">
            <v/>
          </cell>
          <cell r="G175" t="str">
            <v/>
          </cell>
          <cell r="I175" t="str">
            <v/>
          </cell>
          <cell r="J175" t="str">
            <v/>
          </cell>
          <cell r="K175" t="str">
            <v/>
          </cell>
        </row>
        <row r="176">
          <cell r="A176">
            <v>165</v>
          </cell>
          <cell r="C176" t="str">
            <v/>
          </cell>
          <cell r="G176" t="str">
            <v/>
          </cell>
          <cell r="I176" t="str">
            <v/>
          </cell>
          <cell r="J176" t="str">
            <v/>
          </cell>
          <cell r="K176" t="str">
            <v/>
          </cell>
        </row>
        <row r="177">
          <cell r="A177">
            <v>166</v>
          </cell>
          <cell r="C177" t="str">
            <v/>
          </cell>
          <cell r="G177" t="str">
            <v/>
          </cell>
          <cell r="I177" t="str">
            <v/>
          </cell>
          <cell r="J177" t="str">
            <v/>
          </cell>
          <cell r="K177" t="str">
            <v/>
          </cell>
        </row>
        <row r="178">
          <cell r="A178">
            <v>167</v>
          </cell>
          <cell r="C178" t="str">
            <v/>
          </cell>
          <cell r="G178" t="str">
            <v/>
          </cell>
          <cell r="I178" t="str">
            <v/>
          </cell>
          <cell r="J178" t="str">
            <v/>
          </cell>
          <cell r="K178" t="str">
            <v/>
          </cell>
        </row>
        <row r="179">
          <cell r="A179">
            <v>168</v>
          </cell>
          <cell r="C179" t="str">
            <v/>
          </cell>
          <cell r="G179" t="str">
            <v/>
          </cell>
          <cell r="I179" t="str">
            <v/>
          </cell>
          <cell r="J179" t="str">
            <v/>
          </cell>
          <cell r="K179" t="str">
            <v/>
          </cell>
        </row>
        <row r="180">
          <cell r="A180">
            <v>169</v>
          </cell>
          <cell r="C180" t="str">
            <v/>
          </cell>
          <cell r="G180" t="str">
            <v/>
          </cell>
          <cell r="I180" t="str">
            <v/>
          </cell>
          <cell r="J180" t="str">
            <v/>
          </cell>
          <cell r="K180" t="str">
            <v/>
          </cell>
        </row>
        <row r="181">
          <cell r="A181">
            <v>170</v>
          </cell>
          <cell r="C181" t="str">
            <v/>
          </cell>
          <cell r="G181" t="str">
            <v/>
          </cell>
          <cell r="I181" t="str">
            <v/>
          </cell>
          <cell r="J181" t="str">
            <v/>
          </cell>
          <cell r="K181" t="str">
            <v/>
          </cell>
        </row>
        <row r="182">
          <cell r="A182">
            <v>171</v>
          </cell>
          <cell r="C182" t="str">
            <v/>
          </cell>
          <cell r="G182" t="str">
            <v/>
          </cell>
          <cell r="I182" t="str">
            <v/>
          </cell>
          <cell r="J182" t="str">
            <v/>
          </cell>
          <cell r="K182" t="str">
            <v/>
          </cell>
        </row>
        <row r="183">
          <cell r="A183">
            <v>172</v>
          </cell>
          <cell r="C183" t="str">
            <v/>
          </cell>
          <cell r="G183" t="str">
            <v/>
          </cell>
          <cell r="I183" t="str">
            <v/>
          </cell>
          <cell r="J183" t="str">
            <v/>
          </cell>
          <cell r="K183" t="str">
            <v/>
          </cell>
        </row>
        <row r="184">
          <cell r="A184">
            <v>173</v>
          </cell>
          <cell r="C184" t="str">
            <v/>
          </cell>
          <cell r="G184" t="str">
            <v/>
          </cell>
          <cell r="I184" t="str">
            <v/>
          </cell>
          <cell r="J184" t="str">
            <v/>
          </cell>
          <cell r="K184" t="str">
            <v/>
          </cell>
        </row>
        <row r="185">
          <cell r="A185">
            <v>174</v>
          </cell>
          <cell r="C185" t="str">
            <v/>
          </cell>
          <cell r="G185" t="str">
            <v/>
          </cell>
          <cell r="I185" t="str">
            <v/>
          </cell>
          <cell r="J185" t="str">
            <v/>
          </cell>
          <cell r="K185" t="str">
            <v/>
          </cell>
        </row>
        <row r="186">
          <cell r="A186">
            <v>175</v>
          </cell>
          <cell r="C186" t="str">
            <v/>
          </cell>
          <cell r="G186" t="str">
            <v/>
          </cell>
          <cell r="I186" t="str">
            <v/>
          </cell>
          <cell r="J186" t="str">
            <v/>
          </cell>
          <cell r="K186" t="str">
            <v/>
          </cell>
        </row>
        <row r="187">
          <cell r="A187">
            <v>176</v>
          </cell>
          <cell r="C187" t="str">
            <v/>
          </cell>
          <cell r="G187" t="str">
            <v/>
          </cell>
          <cell r="I187" t="str">
            <v/>
          </cell>
          <cell r="J187" t="str">
            <v/>
          </cell>
          <cell r="K187" t="str">
            <v/>
          </cell>
        </row>
        <row r="188">
          <cell r="A188">
            <v>177</v>
          </cell>
          <cell r="C188" t="str">
            <v/>
          </cell>
          <cell r="G188" t="str">
            <v/>
          </cell>
          <cell r="I188" t="str">
            <v/>
          </cell>
          <cell r="J188" t="str">
            <v/>
          </cell>
          <cell r="K188" t="str">
            <v/>
          </cell>
        </row>
        <row r="189">
          <cell r="A189">
            <v>178</v>
          </cell>
          <cell r="C189" t="str">
            <v/>
          </cell>
          <cell r="G189" t="str">
            <v/>
          </cell>
          <cell r="I189" t="str">
            <v/>
          </cell>
          <cell r="J189" t="str">
            <v/>
          </cell>
          <cell r="K189" t="str">
            <v/>
          </cell>
        </row>
        <row r="190">
          <cell r="A190">
            <v>179</v>
          </cell>
          <cell r="C190" t="str">
            <v/>
          </cell>
          <cell r="G190" t="str">
            <v/>
          </cell>
          <cell r="I190" t="str">
            <v/>
          </cell>
          <cell r="J190" t="str">
            <v/>
          </cell>
          <cell r="K190" t="str">
            <v/>
          </cell>
        </row>
        <row r="191">
          <cell r="A191">
            <v>180</v>
          </cell>
          <cell r="C191" t="str">
            <v/>
          </cell>
          <cell r="G191" t="str">
            <v/>
          </cell>
          <cell r="I191" t="str">
            <v/>
          </cell>
          <cell r="J191" t="str">
            <v/>
          </cell>
          <cell r="K191" t="str">
            <v/>
          </cell>
        </row>
        <row r="192">
          <cell r="A192">
            <v>181</v>
          </cell>
          <cell r="C192" t="str">
            <v/>
          </cell>
          <cell r="G192" t="str">
            <v/>
          </cell>
          <cell r="I192" t="str">
            <v/>
          </cell>
          <cell r="J192" t="str">
            <v/>
          </cell>
          <cell r="K192" t="str">
            <v/>
          </cell>
        </row>
        <row r="193">
          <cell r="A193">
            <v>182</v>
          </cell>
          <cell r="C193" t="str">
            <v/>
          </cell>
          <cell r="G193" t="str">
            <v/>
          </cell>
          <cell r="I193" t="str">
            <v/>
          </cell>
          <cell r="J193" t="str">
            <v/>
          </cell>
          <cell r="K193" t="str">
            <v/>
          </cell>
        </row>
        <row r="194">
          <cell r="A194">
            <v>183</v>
          </cell>
          <cell r="C194" t="str">
            <v/>
          </cell>
          <cell r="G194" t="str">
            <v/>
          </cell>
          <cell r="I194" t="str">
            <v/>
          </cell>
          <cell r="J194" t="str">
            <v/>
          </cell>
          <cell r="K194" t="str">
            <v/>
          </cell>
        </row>
        <row r="195">
          <cell r="A195">
            <v>184</v>
          </cell>
          <cell r="C195" t="str">
            <v/>
          </cell>
          <cell r="G195" t="str">
            <v/>
          </cell>
          <cell r="I195" t="str">
            <v/>
          </cell>
          <cell r="J195" t="str">
            <v/>
          </cell>
          <cell r="K195" t="str">
            <v/>
          </cell>
        </row>
        <row r="196">
          <cell r="A196">
            <v>185</v>
          </cell>
          <cell r="C196" t="str">
            <v/>
          </cell>
          <cell r="G196" t="str">
            <v/>
          </cell>
          <cell r="I196" t="str">
            <v/>
          </cell>
          <cell r="J196" t="str">
            <v/>
          </cell>
          <cell r="K196" t="str">
            <v/>
          </cell>
        </row>
        <row r="197">
          <cell r="A197">
            <v>186</v>
          </cell>
          <cell r="C197" t="str">
            <v/>
          </cell>
          <cell r="G197" t="str">
            <v/>
          </cell>
          <cell r="I197" t="str">
            <v/>
          </cell>
          <cell r="J197" t="str">
            <v/>
          </cell>
          <cell r="K197" t="str">
            <v/>
          </cell>
        </row>
        <row r="198">
          <cell r="A198">
            <v>187</v>
          </cell>
          <cell r="C198" t="str">
            <v/>
          </cell>
          <cell r="G198" t="str">
            <v/>
          </cell>
          <cell r="I198" t="str">
            <v/>
          </cell>
          <cell r="J198" t="str">
            <v/>
          </cell>
          <cell r="K198" t="str">
            <v/>
          </cell>
        </row>
        <row r="199">
          <cell r="A199">
            <v>188</v>
          </cell>
          <cell r="C199" t="str">
            <v/>
          </cell>
          <cell r="G199" t="str">
            <v/>
          </cell>
          <cell r="I199" t="str">
            <v/>
          </cell>
          <cell r="J199" t="str">
            <v/>
          </cell>
          <cell r="K199" t="str">
            <v/>
          </cell>
        </row>
        <row r="200">
          <cell r="A200">
            <v>189</v>
          </cell>
          <cell r="C200" t="str">
            <v/>
          </cell>
          <cell r="G200" t="str">
            <v/>
          </cell>
          <cell r="I200" t="str">
            <v/>
          </cell>
          <cell r="J200" t="str">
            <v/>
          </cell>
          <cell r="K200" t="str">
            <v/>
          </cell>
        </row>
        <row r="201">
          <cell r="A201">
            <v>190</v>
          </cell>
          <cell r="C201" t="str">
            <v/>
          </cell>
          <cell r="G201" t="str">
            <v/>
          </cell>
          <cell r="I201" t="str">
            <v/>
          </cell>
          <cell r="J201" t="str">
            <v/>
          </cell>
          <cell r="K201" t="str">
            <v/>
          </cell>
        </row>
        <row r="202">
          <cell r="A202">
            <v>191</v>
          </cell>
          <cell r="C202" t="str">
            <v/>
          </cell>
          <cell r="G202" t="str">
            <v/>
          </cell>
          <cell r="I202" t="str">
            <v/>
          </cell>
          <cell r="J202" t="str">
            <v/>
          </cell>
          <cell r="K202" t="str">
            <v/>
          </cell>
        </row>
        <row r="203">
          <cell r="A203">
            <v>192</v>
          </cell>
          <cell r="C203" t="str">
            <v/>
          </cell>
          <cell r="G203" t="str">
            <v/>
          </cell>
          <cell r="I203" t="str">
            <v/>
          </cell>
          <cell r="J203" t="str">
            <v/>
          </cell>
          <cell r="K203" t="str">
            <v/>
          </cell>
        </row>
        <row r="204">
          <cell r="A204">
            <v>193</v>
          </cell>
          <cell r="C204" t="str">
            <v/>
          </cell>
          <cell r="G204" t="str">
            <v/>
          </cell>
          <cell r="I204" t="str">
            <v/>
          </cell>
          <cell r="J204" t="str">
            <v/>
          </cell>
          <cell r="K204" t="str">
            <v/>
          </cell>
        </row>
        <row r="205">
          <cell r="A205">
            <v>194</v>
          </cell>
          <cell r="C205" t="str">
            <v/>
          </cell>
          <cell r="G205" t="str">
            <v/>
          </cell>
          <cell r="I205" t="str">
            <v/>
          </cell>
          <cell r="J205" t="str">
            <v/>
          </cell>
          <cell r="K205" t="str">
            <v/>
          </cell>
        </row>
        <row r="206">
          <cell r="A206">
            <v>195</v>
          </cell>
          <cell r="C206" t="str">
            <v/>
          </cell>
          <cell r="G206" t="str">
            <v/>
          </cell>
          <cell r="I206" t="str">
            <v/>
          </cell>
          <cell r="J206" t="str">
            <v/>
          </cell>
          <cell r="K206" t="str">
            <v/>
          </cell>
        </row>
        <row r="207">
          <cell r="A207">
            <v>196</v>
          </cell>
          <cell r="C207" t="str">
            <v/>
          </cell>
          <cell r="G207" t="str">
            <v/>
          </cell>
          <cell r="I207" t="str">
            <v/>
          </cell>
          <cell r="J207" t="str">
            <v/>
          </cell>
          <cell r="K207" t="str">
            <v/>
          </cell>
        </row>
        <row r="208">
          <cell r="A208">
            <v>197</v>
          </cell>
          <cell r="C208" t="str">
            <v/>
          </cell>
          <cell r="G208" t="str">
            <v/>
          </cell>
          <cell r="I208" t="str">
            <v/>
          </cell>
          <cell r="J208" t="str">
            <v/>
          </cell>
          <cell r="K208" t="str">
            <v/>
          </cell>
        </row>
        <row r="209">
          <cell r="A209">
            <v>198</v>
          </cell>
          <cell r="C209" t="str">
            <v/>
          </cell>
          <cell r="G209" t="str">
            <v/>
          </cell>
          <cell r="I209" t="str">
            <v/>
          </cell>
          <cell r="J209" t="str">
            <v/>
          </cell>
          <cell r="K209" t="str">
            <v/>
          </cell>
        </row>
        <row r="210">
          <cell r="A210">
            <v>199</v>
          </cell>
          <cell r="C210" t="str">
            <v/>
          </cell>
          <cell r="G210" t="str">
            <v/>
          </cell>
          <cell r="I210" t="str">
            <v/>
          </cell>
          <cell r="J210" t="str">
            <v/>
          </cell>
          <cell r="K210" t="str">
            <v/>
          </cell>
        </row>
        <row r="211">
          <cell r="A211">
            <v>200</v>
          </cell>
          <cell r="C211" t="str">
            <v/>
          </cell>
          <cell r="G211" t="str">
            <v/>
          </cell>
          <cell r="I211" t="str">
            <v/>
          </cell>
          <cell r="J211" t="str">
            <v/>
          </cell>
          <cell r="K211" t="str">
            <v/>
          </cell>
        </row>
        <row r="212">
          <cell r="A212">
            <v>201</v>
          </cell>
          <cell r="C212" t="str">
            <v/>
          </cell>
          <cell r="G212" t="str">
            <v/>
          </cell>
          <cell r="I212" t="str">
            <v/>
          </cell>
          <cell r="J212" t="str">
            <v/>
          </cell>
          <cell r="K212" t="str">
            <v/>
          </cell>
        </row>
        <row r="213">
          <cell r="A213">
            <v>202</v>
          </cell>
          <cell r="C213" t="str">
            <v/>
          </cell>
          <cell r="G213" t="str">
            <v/>
          </cell>
          <cell r="I213" t="str">
            <v/>
          </cell>
          <cell r="J213" t="str">
            <v/>
          </cell>
          <cell r="K213" t="str">
            <v/>
          </cell>
        </row>
        <row r="214">
          <cell r="A214">
            <v>203</v>
          </cell>
          <cell r="C214" t="str">
            <v/>
          </cell>
          <cell r="G214" t="str">
            <v/>
          </cell>
          <cell r="I214" t="str">
            <v/>
          </cell>
          <cell r="J214" t="str">
            <v/>
          </cell>
          <cell r="K214" t="str">
            <v/>
          </cell>
        </row>
        <row r="215">
          <cell r="A215">
            <v>204</v>
          </cell>
          <cell r="C215" t="str">
            <v/>
          </cell>
          <cell r="G215" t="str">
            <v/>
          </cell>
          <cell r="I215" t="str">
            <v/>
          </cell>
          <cell r="J215" t="str">
            <v/>
          </cell>
          <cell r="K215" t="str">
            <v/>
          </cell>
        </row>
        <row r="216">
          <cell r="A216">
            <v>205</v>
          </cell>
          <cell r="C216" t="str">
            <v/>
          </cell>
          <cell r="G216" t="str">
            <v/>
          </cell>
          <cell r="I216" t="str">
            <v/>
          </cell>
          <cell r="J216" t="str">
            <v/>
          </cell>
          <cell r="K216" t="str">
            <v/>
          </cell>
        </row>
        <row r="217">
          <cell r="A217">
            <v>206</v>
          </cell>
          <cell r="C217" t="str">
            <v/>
          </cell>
          <cell r="G217" t="str">
            <v/>
          </cell>
          <cell r="I217" t="str">
            <v/>
          </cell>
          <cell r="J217" t="str">
            <v/>
          </cell>
          <cell r="K217" t="str">
            <v/>
          </cell>
        </row>
        <row r="218">
          <cell r="A218">
            <v>207</v>
          </cell>
          <cell r="C218" t="str">
            <v/>
          </cell>
          <cell r="G218" t="str">
            <v/>
          </cell>
          <cell r="I218" t="str">
            <v/>
          </cell>
          <cell r="J218" t="str">
            <v/>
          </cell>
          <cell r="K218" t="str">
            <v/>
          </cell>
        </row>
        <row r="219">
          <cell r="A219">
            <v>208</v>
          </cell>
          <cell r="C219" t="str">
            <v/>
          </cell>
          <cell r="G219" t="str">
            <v/>
          </cell>
          <cell r="I219" t="str">
            <v/>
          </cell>
          <cell r="J219" t="str">
            <v/>
          </cell>
          <cell r="K219" t="str">
            <v/>
          </cell>
        </row>
        <row r="220">
          <cell r="A220">
            <v>209</v>
          </cell>
          <cell r="C220" t="str">
            <v/>
          </cell>
          <cell r="G220" t="str">
            <v/>
          </cell>
          <cell r="I220" t="str">
            <v/>
          </cell>
          <cell r="J220" t="str">
            <v/>
          </cell>
          <cell r="K220" t="str">
            <v/>
          </cell>
        </row>
        <row r="221">
          <cell r="A221">
            <v>210</v>
          </cell>
          <cell r="C221" t="str">
            <v/>
          </cell>
          <cell r="G221" t="str">
            <v/>
          </cell>
          <cell r="I221" t="str">
            <v/>
          </cell>
          <cell r="J221" t="str">
            <v/>
          </cell>
          <cell r="K221" t="str">
            <v/>
          </cell>
        </row>
        <row r="222">
          <cell r="A222">
            <v>211</v>
          </cell>
          <cell r="C222" t="str">
            <v/>
          </cell>
          <cell r="G222" t="str">
            <v/>
          </cell>
          <cell r="I222" t="str">
            <v/>
          </cell>
          <cell r="J222" t="str">
            <v/>
          </cell>
          <cell r="K222" t="str">
            <v/>
          </cell>
        </row>
        <row r="223">
          <cell r="A223">
            <v>212</v>
          </cell>
          <cell r="C223" t="str">
            <v/>
          </cell>
          <cell r="G223" t="str">
            <v/>
          </cell>
          <cell r="I223" t="str">
            <v/>
          </cell>
          <cell r="J223" t="str">
            <v/>
          </cell>
          <cell r="K223" t="str">
            <v/>
          </cell>
        </row>
        <row r="224">
          <cell r="A224">
            <v>213</v>
          </cell>
          <cell r="C224" t="str">
            <v/>
          </cell>
          <cell r="G224" t="str">
            <v/>
          </cell>
          <cell r="I224" t="str">
            <v/>
          </cell>
          <cell r="J224" t="str">
            <v/>
          </cell>
          <cell r="K224" t="str">
            <v/>
          </cell>
        </row>
        <row r="225">
          <cell r="A225">
            <v>214</v>
          </cell>
          <cell r="C225" t="str">
            <v/>
          </cell>
          <cell r="G225" t="str">
            <v/>
          </cell>
          <cell r="I225" t="str">
            <v/>
          </cell>
          <cell r="J225" t="str">
            <v/>
          </cell>
          <cell r="K225" t="str">
            <v/>
          </cell>
        </row>
        <row r="226">
          <cell r="A226">
            <v>215</v>
          </cell>
          <cell r="C226" t="str">
            <v/>
          </cell>
          <cell r="G226" t="str">
            <v/>
          </cell>
          <cell r="I226" t="str">
            <v/>
          </cell>
          <cell r="J226" t="str">
            <v/>
          </cell>
          <cell r="K226" t="str">
            <v/>
          </cell>
        </row>
        <row r="227">
          <cell r="A227">
            <v>216</v>
          </cell>
          <cell r="C227" t="str">
            <v/>
          </cell>
          <cell r="G227" t="str">
            <v/>
          </cell>
          <cell r="I227" t="str">
            <v/>
          </cell>
          <cell r="J227" t="str">
            <v/>
          </cell>
          <cell r="K227" t="str">
            <v/>
          </cell>
        </row>
        <row r="228">
          <cell r="A228">
            <v>217</v>
          </cell>
          <cell r="C228" t="str">
            <v/>
          </cell>
          <cell r="G228" t="str">
            <v/>
          </cell>
          <cell r="I228" t="str">
            <v/>
          </cell>
          <cell r="J228" t="str">
            <v/>
          </cell>
          <cell r="K228" t="str">
            <v/>
          </cell>
        </row>
        <row r="229">
          <cell r="A229">
            <v>218</v>
          </cell>
          <cell r="C229" t="str">
            <v/>
          </cell>
          <cell r="G229" t="str">
            <v/>
          </cell>
          <cell r="I229" t="str">
            <v/>
          </cell>
          <cell r="J229" t="str">
            <v/>
          </cell>
          <cell r="K229" t="str">
            <v/>
          </cell>
        </row>
        <row r="230">
          <cell r="A230">
            <v>219</v>
          </cell>
          <cell r="C230" t="str">
            <v/>
          </cell>
          <cell r="G230" t="str">
            <v/>
          </cell>
          <cell r="I230" t="str">
            <v/>
          </cell>
          <cell r="J230" t="str">
            <v/>
          </cell>
          <cell r="K230" t="str">
            <v/>
          </cell>
        </row>
        <row r="231">
          <cell r="A231">
            <v>220</v>
          </cell>
          <cell r="C231" t="str">
            <v/>
          </cell>
          <cell r="G231" t="str">
            <v/>
          </cell>
          <cell r="I231" t="str">
            <v/>
          </cell>
          <cell r="J231" t="str">
            <v/>
          </cell>
          <cell r="K231" t="str">
            <v/>
          </cell>
        </row>
        <row r="232">
          <cell r="A232">
            <v>221</v>
          </cell>
          <cell r="C232" t="str">
            <v/>
          </cell>
          <cell r="G232" t="str">
            <v/>
          </cell>
          <cell r="I232" t="str">
            <v/>
          </cell>
          <cell r="J232" t="str">
            <v/>
          </cell>
          <cell r="K232" t="str">
            <v/>
          </cell>
        </row>
        <row r="233">
          <cell r="A233">
            <v>222</v>
          </cell>
          <cell r="C233" t="str">
            <v/>
          </cell>
          <cell r="G233" t="str">
            <v/>
          </cell>
          <cell r="I233" t="str">
            <v/>
          </cell>
          <cell r="J233" t="str">
            <v/>
          </cell>
          <cell r="K233" t="str">
            <v/>
          </cell>
        </row>
        <row r="234">
          <cell r="A234">
            <v>223</v>
          </cell>
          <cell r="C234" t="str">
            <v/>
          </cell>
          <cell r="G234" t="str">
            <v/>
          </cell>
          <cell r="I234" t="str">
            <v/>
          </cell>
          <cell r="J234" t="str">
            <v/>
          </cell>
          <cell r="K234" t="str">
            <v/>
          </cell>
        </row>
        <row r="235">
          <cell r="A235">
            <v>224</v>
          </cell>
          <cell r="C235" t="str">
            <v/>
          </cell>
          <cell r="G235" t="str">
            <v/>
          </cell>
          <cell r="I235" t="str">
            <v/>
          </cell>
          <cell r="J235" t="str">
            <v/>
          </cell>
          <cell r="K235" t="str">
            <v/>
          </cell>
        </row>
        <row r="236">
          <cell r="A236">
            <v>225</v>
          </cell>
          <cell r="C236" t="str">
            <v/>
          </cell>
          <cell r="G236" t="str">
            <v/>
          </cell>
          <cell r="I236" t="str">
            <v/>
          </cell>
          <cell r="J236" t="str">
            <v/>
          </cell>
          <cell r="K236" t="str">
            <v/>
          </cell>
        </row>
        <row r="237">
          <cell r="A237">
            <v>226</v>
          </cell>
          <cell r="C237" t="str">
            <v/>
          </cell>
          <cell r="G237" t="str">
            <v/>
          </cell>
          <cell r="I237" t="str">
            <v/>
          </cell>
          <cell r="J237" t="str">
            <v/>
          </cell>
          <cell r="K237" t="str">
            <v/>
          </cell>
        </row>
        <row r="238">
          <cell r="A238">
            <v>227</v>
          </cell>
          <cell r="C238" t="str">
            <v/>
          </cell>
          <cell r="G238" t="str">
            <v/>
          </cell>
          <cell r="I238" t="str">
            <v/>
          </cell>
          <cell r="J238" t="str">
            <v/>
          </cell>
          <cell r="K238" t="str">
            <v/>
          </cell>
        </row>
        <row r="239">
          <cell r="A239">
            <v>228</v>
          </cell>
          <cell r="C239" t="str">
            <v/>
          </cell>
          <cell r="G239" t="str">
            <v/>
          </cell>
          <cell r="I239" t="str">
            <v/>
          </cell>
          <cell r="J239" t="str">
            <v/>
          </cell>
          <cell r="K239" t="str">
            <v/>
          </cell>
        </row>
        <row r="240">
          <cell r="A240">
            <v>229</v>
          </cell>
          <cell r="C240" t="str">
            <v/>
          </cell>
          <cell r="G240" t="str">
            <v/>
          </cell>
          <cell r="I240" t="str">
            <v/>
          </cell>
          <cell r="J240" t="str">
            <v/>
          </cell>
          <cell r="K240" t="str">
            <v/>
          </cell>
        </row>
        <row r="241">
          <cell r="A241">
            <v>230</v>
          </cell>
          <cell r="C241" t="str">
            <v/>
          </cell>
          <cell r="G241" t="str">
            <v/>
          </cell>
          <cell r="I241" t="str">
            <v/>
          </cell>
          <cell r="J241" t="str">
            <v/>
          </cell>
          <cell r="K241" t="str">
            <v/>
          </cell>
        </row>
        <row r="242">
          <cell r="A242">
            <v>231</v>
          </cell>
          <cell r="C242" t="str">
            <v/>
          </cell>
          <cell r="G242" t="str">
            <v/>
          </cell>
          <cell r="I242" t="str">
            <v/>
          </cell>
          <cell r="J242" t="str">
            <v/>
          </cell>
          <cell r="K242" t="str">
            <v/>
          </cell>
        </row>
        <row r="243">
          <cell r="A243">
            <v>232</v>
          </cell>
          <cell r="C243" t="str">
            <v/>
          </cell>
          <cell r="G243" t="str">
            <v/>
          </cell>
          <cell r="I243" t="str">
            <v/>
          </cell>
          <cell r="J243" t="str">
            <v/>
          </cell>
          <cell r="K243" t="str">
            <v/>
          </cell>
        </row>
        <row r="244">
          <cell r="A244">
            <v>233</v>
          </cell>
          <cell r="C244" t="str">
            <v/>
          </cell>
          <cell r="G244" t="str">
            <v/>
          </cell>
          <cell r="I244" t="str">
            <v/>
          </cell>
          <cell r="J244" t="str">
            <v/>
          </cell>
          <cell r="K244" t="str">
            <v/>
          </cell>
        </row>
        <row r="245">
          <cell r="A245">
            <v>234</v>
          </cell>
          <cell r="C245" t="str">
            <v/>
          </cell>
          <cell r="G245" t="str">
            <v/>
          </cell>
          <cell r="I245" t="str">
            <v/>
          </cell>
          <cell r="J245" t="str">
            <v/>
          </cell>
          <cell r="K245" t="str">
            <v/>
          </cell>
        </row>
        <row r="246">
          <cell r="A246">
            <v>235</v>
          </cell>
          <cell r="C246" t="str">
            <v/>
          </cell>
          <cell r="G246" t="str">
            <v/>
          </cell>
          <cell r="I246" t="str">
            <v/>
          </cell>
          <cell r="J246" t="str">
            <v/>
          </cell>
          <cell r="K246" t="str">
            <v/>
          </cell>
        </row>
        <row r="247">
          <cell r="A247">
            <v>236</v>
          </cell>
          <cell r="C247" t="str">
            <v/>
          </cell>
          <cell r="G247" t="str">
            <v/>
          </cell>
          <cell r="I247" t="str">
            <v/>
          </cell>
          <cell r="J247" t="str">
            <v/>
          </cell>
          <cell r="K247" t="str">
            <v/>
          </cell>
        </row>
        <row r="248">
          <cell r="A248">
            <v>237</v>
          </cell>
          <cell r="C248" t="str">
            <v/>
          </cell>
          <cell r="G248" t="str">
            <v/>
          </cell>
          <cell r="I248" t="str">
            <v/>
          </cell>
          <cell r="J248" t="str">
            <v/>
          </cell>
          <cell r="K248" t="str">
            <v/>
          </cell>
        </row>
        <row r="249">
          <cell r="A249">
            <v>238</v>
          </cell>
          <cell r="C249" t="str">
            <v/>
          </cell>
          <cell r="G249" t="str">
            <v/>
          </cell>
          <cell r="I249" t="str">
            <v/>
          </cell>
          <cell r="J249" t="str">
            <v/>
          </cell>
          <cell r="K249" t="str">
            <v/>
          </cell>
        </row>
        <row r="250">
          <cell r="A250">
            <v>239</v>
          </cell>
          <cell r="C250" t="str">
            <v/>
          </cell>
          <cell r="G250" t="str">
            <v/>
          </cell>
          <cell r="I250" t="str">
            <v/>
          </cell>
          <cell r="J250" t="str">
            <v/>
          </cell>
          <cell r="K250" t="str">
            <v/>
          </cell>
        </row>
        <row r="251">
          <cell r="A251">
            <v>240</v>
          </cell>
          <cell r="C251" t="str">
            <v/>
          </cell>
          <cell r="G251" t="str">
            <v/>
          </cell>
          <cell r="I251" t="str">
            <v/>
          </cell>
          <cell r="J251" t="str">
            <v/>
          </cell>
          <cell r="K251" t="str">
            <v/>
          </cell>
        </row>
        <row r="252">
          <cell r="A252">
            <v>241</v>
          </cell>
          <cell r="C252" t="str">
            <v/>
          </cell>
          <cell r="G252" t="str">
            <v/>
          </cell>
          <cell r="I252" t="str">
            <v/>
          </cell>
          <cell r="J252" t="str">
            <v/>
          </cell>
          <cell r="K252" t="str">
            <v/>
          </cell>
        </row>
        <row r="253">
          <cell r="A253">
            <v>242</v>
          </cell>
          <cell r="C253" t="str">
            <v/>
          </cell>
          <cell r="G253" t="str">
            <v/>
          </cell>
          <cell r="I253" t="str">
            <v/>
          </cell>
          <cell r="J253" t="str">
            <v/>
          </cell>
          <cell r="K253" t="str">
            <v/>
          </cell>
        </row>
        <row r="254">
          <cell r="A254">
            <v>243</v>
          </cell>
          <cell r="C254" t="str">
            <v/>
          </cell>
          <cell r="G254" t="str">
            <v/>
          </cell>
          <cell r="I254" t="str">
            <v/>
          </cell>
          <cell r="J254" t="str">
            <v/>
          </cell>
          <cell r="K254" t="str">
            <v/>
          </cell>
        </row>
        <row r="255">
          <cell r="A255">
            <v>244</v>
          </cell>
          <cell r="C255" t="str">
            <v/>
          </cell>
          <cell r="G255" t="str">
            <v/>
          </cell>
          <cell r="I255" t="str">
            <v/>
          </cell>
          <cell r="J255" t="str">
            <v/>
          </cell>
          <cell r="K255" t="str">
            <v/>
          </cell>
        </row>
        <row r="256">
          <cell r="A256">
            <v>245</v>
          </cell>
          <cell r="C256" t="str">
            <v/>
          </cell>
          <cell r="G256" t="str">
            <v/>
          </cell>
          <cell r="I256" t="str">
            <v/>
          </cell>
          <cell r="J256" t="str">
            <v/>
          </cell>
          <cell r="K256" t="str">
            <v/>
          </cell>
        </row>
        <row r="257">
          <cell r="A257">
            <v>246</v>
          </cell>
          <cell r="C257" t="str">
            <v/>
          </cell>
          <cell r="G257" t="str">
            <v/>
          </cell>
          <cell r="I257" t="str">
            <v/>
          </cell>
          <cell r="J257" t="str">
            <v/>
          </cell>
          <cell r="K257" t="str">
            <v/>
          </cell>
        </row>
        <row r="258">
          <cell r="A258">
            <v>247</v>
          </cell>
          <cell r="C258" t="str">
            <v/>
          </cell>
          <cell r="G258" t="str">
            <v/>
          </cell>
          <cell r="I258" t="str">
            <v/>
          </cell>
          <cell r="J258" t="str">
            <v/>
          </cell>
          <cell r="K258" t="str">
            <v/>
          </cell>
        </row>
        <row r="259">
          <cell r="A259">
            <v>248</v>
          </cell>
          <cell r="C259" t="str">
            <v/>
          </cell>
          <cell r="G259" t="str">
            <v/>
          </cell>
          <cell r="I259" t="str">
            <v/>
          </cell>
          <cell r="J259" t="str">
            <v/>
          </cell>
          <cell r="K259" t="str">
            <v/>
          </cell>
        </row>
        <row r="260">
          <cell r="A260">
            <v>249</v>
          </cell>
          <cell r="C260" t="str">
            <v/>
          </cell>
          <cell r="G260" t="str">
            <v/>
          </cell>
          <cell r="I260" t="str">
            <v/>
          </cell>
          <cell r="J260" t="str">
            <v/>
          </cell>
          <cell r="K260" t="str">
            <v/>
          </cell>
        </row>
        <row r="261">
          <cell r="A261">
            <v>250</v>
          </cell>
          <cell r="C261" t="str">
            <v/>
          </cell>
          <cell r="G261" t="str">
            <v/>
          </cell>
          <cell r="I261" t="str">
            <v/>
          </cell>
          <cell r="J261" t="str">
            <v/>
          </cell>
          <cell r="K261" t="str">
            <v/>
          </cell>
        </row>
        <row r="262">
          <cell r="A262">
            <v>251</v>
          </cell>
          <cell r="C262" t="str">
            <v/>
          </cell>
          <cell r="G262" t="str">
            <v/>
          </cell>
          <cell r="I262" t="str">
            <v/>
          </cell>
          <cell r="J262" t="str">
            <v/>
          </cell>
          <cell r="K262" t="str">
            <v/>
          </cell>
        </row>
        <row r="263">
          <cell r="A263">
            <v>252</v>
          </cell>
          <cell r="C263" t="str">
            <v/>
          </cell>
          <cell r="G263" t="str">
            <v/>
          </cell>
          <cell r="I263" t="str">
            <v/>
          </cell>
          <cell r="J263" t="str">
            <v/>
          </cell>
          <cell r="K263" t="str">
            <v/>
          </cell>
        </row>
        <row r="264">
          <cell r="A264">
            <v>253</v>
          </cell>
          <cell r="C264" t="str">
            <v/>
          </cell>
          <cell r="G264" t="str">
            <v/>
          </cell>
          <cell r="I264" t="str">
            <v/>
          </cell>
          <cell r="J264" t="str">
            <v/>
          </cell>
          <cell r="K264" t="str">
            <v/>
          </cell>
        </row>
        <row r="265">
          <cell r="A265">
            <v>254</v>
          </cell>
          <cell r="C265" t="str">
            <v/>
          </cell>
          <cell r="G265" t="str">
            <v/>
          </cell>
          <cell r="I265" t="str">
            <v/>
          </cell>
          <cell r="J265" t="str">
            <v/>
          </cell>
          <cell r="K265" t="str">
            <v/>
          </cell>
        </row>
        <row r="266">
          <cell r="A266">
            <v>255</v>
          </cell>
          <cell r="C266" t="str">
            <v/>
          </cell>
          <cell r="G266" t="str">
            <v/>
          </cell>
          <cell r="I266" t="str">
            <v/>
          </cell>
          <cell r="J266" t="str">
            <v/>
          </cell>
          <cell r="K266" t="str">
            <v/>
          </cell>
        </row>
        <row r="267">
          <cell r="A267">
            <v>256</v>
          </cell>
          <cell r="C267" t="str">
            <v/>
          </cell>
          <cell r="G267" t="str">
            <v/>
          </cell>
          <cell r="I267" t="str">
            <v/>
          </cell>
          <cell r="J267" t="str">
            <v/>
          </cell>
          <cell r="K267" t="str">
            <v/>
          </cell>
        </row>
        <row r="268">
          <cell r="A268">
            <v>257</v>
          </cell>
          <cell r="C268" t="str">
            <v/>
          </cell>
          <cell r="G268" t="str">
            <v/>
          </cell>
          <cell r="I268" t="str">
            <v/>
          </cell>
          <cell r="J268" t="str">
            <v/>
          </cell>
          <cell r="K268" t="str">
            <v/>
          </cell>
        </row>
        <row r="269">
          <cell r="A269">
            <v>258</v>
          </cell>
          <cell r="C269" t="str">
            <v/>
          </cell>
          <cell r="G269" t="str">
            <v/>
          </cell>
          <cell r="I269" t="str">
            <v/>
          </cell>
          <cell r="J269" t="str">
            <v/>
          </cell>
          <cell r="K269" t="str">
            <v/>
          </cell>
        </row>
        <row r="270">
          <cell r="A270">
            <v>259</v>
          </cell>
          <cell r="C270" t="str">
            <v/>
          </cell>
          <cell r="G270" t="str">
            <v/>
          </cell>
          <cell r="I270" t="str">
            <v/>
          </cell>
          <cell r="J270" t="str">
            <v/>
          </cell>
          <cell r="K270" t="str">
            <v/>
          </cell>
        </row>
        <row r="271">
          <cell r="A271">
            <v>260</v>
          </cell>
          <cell r="C271" t="str">
            <v/>
          </cell>
          <cell r="G271" t="str">
            <v/>
          </cell>
          <cell r="I271" t="str">
            <v/>
          </cell>
          <cell r="J271" t="str">
            <v/>
          </cell>
          <cell r="K271" t="str">
            <v/>
          </cell>
        </row>
        <row r="272">
          <cell r="A272">
            <v>261</v>
          </cell>
          <cell r="C272" t="str">
            <v/>
          </cell>
          <cell r="G272" t="str">
            <v/>
          </cell>
          <cell r="I272" t="str">
            <v/>
          </cell>
          <cell r="J272" t="str">
            <v/>
          </cell>
          <cell r="K272" t="str">
            <v/>
          </cell>
        </row>
        <row r="273">
          <cell r="A273">
            <v>262</v>
          </cell>
          <cell r="C273" t="str">
            <v/>
          </cell>
          <cell r="G273" t="str">
            <v/>
          </cell>
          <cell r="I273" t="str">
            <v/>
          </cell>
          <cell r="J273" t="str">
            <v/>
          </cell>
          <cell r="K273" t="str">
            <v/>
          </cell>
        </row>
        <row r="274">
          <cell r="A274">
            <v>263</v>
          </cell>
          <cell r="C274" t="str">
            <v/>
          </cell>
          <cell r="G274" t="str">
            <v/>
          </cell>
          <cell r="I274" t="str">
            <v/>
          </cell>
          <cell r="J274" t="str">
            <v/>
          </cell>
          <cell r="K274" t="str">
            <v/>
          </cell>
        </row>
        <row r="275">
          <cell r="A275">
            <v>264</v>
          </cell>
          <cell r="C275" t="str">
            <v/>
          </cell>
          <cell r="G275" t="str">
            <v/>
          </cell>
          <cell r="I275" t="str">
            <v/>
          </cell>
          <cell r="J275" t="str">
            <v/>
          </cell>
          <cell r="K275" t="str">
            <v/>
          </cell>
        </row>
        <row r="276">
          <cell r="A276">
            <v>265</v>
          </cell>
          <cell r="C276" t="str">
            <v/>
          </cell>
          <cell r="G276" t="str">
            <v/>
          </cell>
          <cell r="I276" t="str">
            <v/>
          </cell>
          <cell r="J276" t="str">
            <v/>
          </cell>
          <cell r="K276" t="str">
            <v/>
          </cell>
        </row>
        <row r="277">
          <cell r="A277">
            <v>266</v>
          </cell>
          <cell r="C277" t="str">
            <v/>
          </cell>
          <cell r="G277" t="str">
            <v/>
          </cell>
          <cell r="I277" t="str">
            <v/>
          </cell>
          <cell r="J277" t="str">
            <v/>
          </cell>
          <cell r="K277" t="str">
            <v/>
          </cell>
        </row>
        <row r="278">
          <cell r="A278">
            <v>267</v>
          </cell>
          <cell r="C278" t="str">
            <v/>
          </cell>
          <cell r="G278" t="str">
            <v/>
          </cell>
          <cell r="I278" t="str">
            <v/>
          </cell>
          <cell r="J278" t="str">
            <v/>
          </cell>
          <cell r="K278" t="str">
            <v/>
          </cell>
        </row>
        <row r="279">
          <cell r="A279">
            <v>268</v>
          </cell>
          <cell r="C279" t="str">
            <v/>
          </cell>
          <cell r="G279" t="str">
            <v/>
          </cell>
          <cell r="I279" t="str">
            <v/>
          </cell>
          <cell r="J279" t="str">
            <v/>
          </cell>
          <cell r="K279" t="str">
            <v/>
          </cell>
        </row>
        <row r="280">
          <cell r="A280">
            <v>269</v>
          </cell>
          <cell r="C280" t="str">
            <v/>
          </cell>
          <cell r="G280" t="str">
            <v/>
          </cell>
          <cell r="I280" t="str">
            <v/>
          </cell>
          <cell r="J280" t="str">
            <v/>
          </cell>
          <cell r="K280" t="str">
            <v/>
          </cell>
        </row>
        <row r="281">
          <cell r="A281">
            <v>270</v>
          </cell>
          <cell r="C281" t="str">
            <v/>
          </cell>
          <cell r="G281" t="str">
            <v/>
          </cell>
          <cell r="I281" t="str">
            <v/>
          </cell>
          <cell r="J281" t="str">
            <v/>
          </cell>
          <cell r="K281" t="str">
            <v/>
          </cell>
        </row>
        <row r="282">
          <cell r="A282">
            <v>271</v>
          </cell>
          <cell r="C282" t="str">
            <v/>
          </cell>
          <cell r="G282" t="str">
            <v/>
          </cell>
          <cell r="I282" t="str">
            <v/>
          </cell>
          <cell r="J282" t="str">
            <v/>
          </cell>
          <cell r="K282" t="str">
            <v/>
          </cell>
        </row>
        <row r="283">
          <cell r="A283">
            <v>272</v>
          </cell>
          <cell r="C283" t="str">
            <v/>
          </cell>
          <cell r="G283" t="str">
            <v/>
          </cell>
          <cell r="I283" t="str">
            <v/>
          </cell>
          <cell r="J283" t="str">
            <v/>
          </cell>
          <cell r="K283" t="str">
            <v/>
          </cell>
        </row>
        <row r="284">
          <cell r="A284">
            <v>273</v>
          </cell>
          <cell r="C284" t="str">
            <v/>
          </cell>
          <cell r="G284" t="str">
            <v/>
          </cell>
          <cell r="I284" t="str">
            <v/>
          </cell>
          <cell r="J284" t="str">
            <v/>
          </cell>
          <cell r="K284" t="str">
            <v/>
          </cell>
        </row>
        <row r="285">
          <cell r="A285">
            <v>274</v>
          </cell>
          <cell r="C285" t="str">
            <v/>
          </cell>
          <cell r="G285" t="str">
            <v/>
          </cell>
          <cell r="I285" t="str">
            <v/>
          </cell>
          <cell r="J285" t="str">
            <v/>
          </cell>
          <cell r="K285" t="str">
            <v/>
          </cell>
        </row>
        <row r="286">
          <cell r="A286">
            <v>275</v>
          </cell>
          <cell r="C286" t="str">
            <v/>
          </cell>
          <cell r="G286" t="str">
            <v/>
          </cell>
          <cell r="I286" t="str">
            <v/>
          </cell>
          <cell r="J286" t="str">
            <v/>
          </cell>
          <cell r="K286" t="str">
            <v/>
          </cell>
        </row>
        <row r="287">
          <cell r="A287">
            <v>276</v>
          </cell>
          <cell r="C287" t="str">
            <v/>
          </cell>
          <cell r="G287" t="str">
            <v/>
          </cell>
          <cell r="I287" t="str">
            <v/>
          </cell>
          <cell r="J287" t="str">
            <v/>
          </cell>
          <cell r="K287" t="str">
            <v/>
          </cell>
        </row>
        <row r="288">
          <cell r="A288">
            <v>277</v>
          </cell>
          <cell r="C288" t="str">
            <v/>
          </cell>
          <cell r="G288" t="str">
            <v/>
          </cell>
          <cell r="I288" t="str">
            <v/>
          </cell>
          <cell r="J288" t="str">
            <v/>
          </cell>
          <cell r="K288" t="str">
            <v/>
          </cell>
        </row>
        <row r="289">
          <cell r="A289">
            <v>278</v>
          </cell>
          <cell r="C289" t="str">
            <v/>
          </cell>
          <cell r="G289" t="str">
            <v/>
          </cell>
          <cell r="I289" t="str">
            <v/>
          </cell>
          <cell r="J289" t="str">
            <v/>
          </cell>
          <cell r="K289" t="str">
            <v/>
          </cell>
        </row>
        <row r="290">
          <cell r="A290">
            <v>279</v>
          </cell>
          <cell r="C290" t="str">
            <v/>
          </cell>
          <cell r="G290" t="str">
            <v/>
          </cell>
          <cell r="I290" t="str">
            <v/>
          </cell>
          <cell r="J290" t="str">
            <v/>
          </cell>
          <cell r="K290" t="str">
            <v/>
          </cell>
        </row>
        <row r="291">
          <cell r="A291">
            <v>280</v>
          </cell>
          <cell r="C291" t="str">
            <v/>
          </cell>
          <cell r="G291" t="str">
            <v/>
          </cell>
          <cell r="I291" t="str">
            <v/>
          </cell>
          <cell r="J291" t="str">
            <v/>
          </cell>
          <cell r="K291" t="str">
            <v/>
          </cell>
        </row>
        <row r="292">
          <cell r="A292">
            <v>281</v>
          </cell>
          <cell r="C292" t="str">
            <v/>
          </cell>
          <cell r="G292" t="str">
            <v/>
          </cell>
          <cell r="I292" t="str">
            <v/>
          </cell>
          <cell r="J292" t="str">
            <v/>
          </cell>
          <cell r="K292" t="str">
            <v/>
          </cell>
        </row>
        <row r="293">
          <cell r="A293">
            <v>282</v>
          </cell>
          <cell r="C293" t="str">
            <v/>
          </cell>
          <cell r="G293" t="str">
            <v/>
          </cell>
          <cell r="I293" t="str">
            <v/>
          </cell>
          <cell r="J293" t="str">
            <v/>
          </cell>
          <cell r="K293" t="str">
            <v/>
          </cell>
        </row>
        <row r="294">
          <cell r="A294">
            <v>283</v>
          </cell>
          <cell r="C294" t="str">
            <v/>
          </cell>
          <cell r="G294" t="str">
            <v/>
          </cell>
          <cell r="I294" t="str">
            <v/>
          </cell>
          <cell r="J294" t="str">
            <v/>
          </cell>
          <cell r="K294" t="str">
            <v/>
          </cell>
        </row>
        <row r="295">
          <cell r="A295">
            <v>284</v>
          </cell>
          <cell r="C295" t="str">
            <v/>
          </cell>
          <cell r="G295" t="str">
            <v/>
          </cell>
          <cell r="I295" t="str">
            <v/>
          </cell>
          <cell r="J295" t="str">
            <v/>
          </cell>
          <cell r="K295" t="str">
            <v/>
          </cell>
        </row>
        <row r="296">
          <cell r="A296">
            <v>285</v>
          </cell>
          <cell r="C296" t="str">
            <v/>
          </cell>
          <cell r="G296" t="str">
            <v/>
          </cell>
          <cell r="I296" t="str">
            <v/>
          </cell>
          <cell r="J296" t="str">
            <v/>
          </cell>
          <cell r="K296" t="str">
            <v/>
          </cell>
        </row>
        <row r="297">
          <cell r="A297">
            <v>286</v>
          </cell>
          <cell r="C297" t="str">
            <v/>
          </cell>
          <cell r="G297" t="str">
            <v/>
          </cell>
          <cell r="I297" t="str">
            <v/>
          </cell>
          <cell r="J297" t="str">
            <v/>
          </cell>
          <cell r="K297" t="str">
            <v/>
          </cell>
        </row>
        <row r="298">
          <cell r="A298">
            <v>287</v>
          </cell>
          <cell r="C298" t="str">
            <v/>
          </cell>
          <cell r="G298" t="str">
            <v/>
          </cell>
          <cell r="I298" t="str">
            <v/>
          </cell>
          <cell r="J298" t="str">
            <v/>
          </cell>
          <cell r="K298" t="str">
            <v/>
          </cell>
        </row>
        <row r="299">
          <cell r="A299">
            <v>288</v>
          </cell>
          <cell r="C299" t="str">
            <v/>
          </cell>
          <cell r="G299" t="str">
            <v/>
          </cell>
          <cell r="I299" t="str">
            <v/>
          </cell>
          <cell r="J299" t="str">
            <v/>
          </cell>
          <cell r="K299" t="str">
            <v/>
          </cell>
        </row>
        <row r="300">
          <cell r="A300">
            <v>289</v>
          </cell>
          <cell r="C300" t="str">
            <v/>
          </cell>
          <cell r="G300" t="str">
            <v/>
          </cell>
          <cell r="I300" t="str">
            <v/>
          </cell>
          <cell r="J300" t="str">
            <v/>
          </cell>
          <cell r="K300" t="str">
            <v/>
          </cell>
        </row>
        <row r="301">
          <cell r="A301">
            <v>290</v>
          </cell>
          <cell r="C301" t="str">
            <v/>
          </cell>
          <cell r="G301" t="str">
            <v/>
          </cell>
          <cell r="I301" t="str">
            <v/>
          </cell>
          <cell r="J301" t="str">
            <v/>
          </cell>
          <cell r="K301" t="str">
            <v/>
          </cell>
        </row>
        <row r="302">
          <cell r="A302">
            <v>291</v>
          </cell>
          <cell r="C302" t="str">
            <v/>
          </cell>
          <cell r="G302" t="str">
            <v/>
          </cell>
          <cell r="I302" t="str">
            <v/>
          </cell>
          <cell r="J302" t="str">
            <v/>
          </cell>
          <cell r="K302" t="str">
            <v/>
          </cell>
        </row>
        <row r="303">
          <cell r="A303">
            <v>292</v>
          </cell>
          <cell r="C303" t="str">
            <v/>
          </cell>
          <cell r="G303" t="str">
            <v/>
          </cell>
          <cell r="I303" t="str">
            <v/>
          </cell>
          <cell r="J303" t="str">
            <v/>
          </cell>
          <cell r="K303" t="str">
            <v/>
          </cell>
        </row>
        <row r="304">
          <cell r="A304">
            <v>293</v>
          </cell>
          <cell r="C304" t="str">
            <v/>
          </cell>
          <cell r="G304" t="str">
            <v/>
          </cell>
          <cell r="I304" t="str">
            <v/>
          </cell>
          <cell r="J304" t="str">
            <v/>
          </cell>
          <cell r="K304" t="str">
            <v/>
          </cell>
        </row>
        <row r="305">
          <cell r="A305">
            <v>294</v>
          </cell>
          <cell r="C305" t="str">
            <v/>
          </cell>
          <cell r="G305" t="str">
            <v/>
          </cell>
          <cell r="I305" t="str">
            <v/>
          </cell>
          <cell r="J305" t="str">
            <v/>
          </cell>
          <cell r="K305" t="str">
            <v/>
          </cell>
        </row>
        <row r="306">
          <cell r="A306">
            <v>295</v>
          </cell>
          <cell r="C306" t="str">
            <v/>
          </cell>
          <cell r="G306" t="str">
            <v/>
          </cell>
          <cell r="I306" t="str">
            <v/>
          </cell>
          <cell r="J306" t="str">
            <v/>
          </cell>
          <cell r="K306" t="str">
            <v/>
          </cell>
        </row>
        <row r="307">
          <cell r="A307">
            <v>296</v>
          </cell>
          <cell r="C307" t="str">
            <v/>
          </cell>
          <cell r="G307" t="str">
            <v/>
          </cell>
          <cell r="I307" t="str">
            <v/>
          </cell>
          <cell r="J307" t="str">
            <v/>
          </cell>
          <cell r="K307" t="str">
            <v/>
          </cell>
        </row>
        <row r="308">
          <cell r="A308">
            <v>297</v>
          </cell>
          <cell r="C308" t="str">
            <v/>
          </cell>
          <cell r="G308" t="str">
            <v/>
          </cell>
          <cell r="I308" t="str">
            <v/>
          </cell>
          <cell r="J308" t="str">
            <v/>
          </cell>
          <cell r="K308" t="str">
            <v/>
          </cell>
        </row>
        <row r="309">
          <cell r="A309">
            <v>298</v>
          </cell>
          <cell r="C309" t="str">
            <v/>
          </cell>
          <cell r="G309" t="str">
            <v/>
          </cell>
          <cell r="I309" t="str">
            <v/>
          </cell>
          <cell r="J309" t="str">
            <v/>
          </cell>
          <cell r="K309" t="str">
            <v/>
          </cell>
        </row>
        <row r="310">
          <cell r="A310">
            <v>299</v>
          </cell>
          <cell r="C310" t="str">
            <v/>
          </cell>
          <cell r="G310" t="str">
            <v/>
          </cell>
          <cell r="I310" t="str">
            <v/>
          </cell>
          <cell r="J310" t="str">
            <v/>
          </cell>
          <cell r="K310" t="str">
            <v/>
          </cell>
        </row>
        <row r="311">
          <cell r="A311">
            <v>300</v>
          </cell>
          <cell r="C311" t="str">
            <v/>
          </cell>
          <cell r="G311" t="str">
            <v/>
          </cell>
          <cell r="I311" t="str">
            <v/>
          </cell>
          <cell r="J311" t="str">
            <v/>
          </cell>
          <cell r="K311" t="str">
            <v/>
          </cell>
        </row>
        <row r="312">
          <cell r="A312">
            <v>301</v>
          </cell>
          <cell r="C312" t="str">
            <v/>
          </cell>
          <cell r="G312" t="str">
            <v/>
          </cell>
          <cell r="I312" t="str">
            <v/>
          </cell>
          <cell r="J312" t="str">
            <v/>
          </cell>
          <cell r="K312" t="str">
            <v/>
          </cell>
        </row>
        <row r="313">
          <cell r="A313">
            <v>302</v>
          </cell>
          <cell r="C313" t="str">
            <v/>
          </cell>
          <cell r="G313" t="str">
            <v/>
          </cell>
          <cell r="I313" t="str">
            <v/>
          </cell>
          <cell r="J313" t="str">
            <v/>
          </cell>
          <cell r="K313" t="str">
            <v/>
          </cell>
        </row>
        <row r="314">
          <cell r="A314">
            <v>303</v>
          </cell>
          <cell r="C314" t="str">
            <v/>
          </cell>
          <cell r="G314" t="str">
            <v/>
          </cell>
          <cell r="I314" t="str">
            <v/>
          </cell>
          <cell r="J314" t="str">
            <v/>
          </cell>
          <cell r="K314" t="str">
            <v/>
          </cell>
        </row>
        <row r="315">
          <cell r="A315">
            <v>304</v>
          </cell>
          <cell r="C315" t="str">
            <v/>
          </cell>
          <cell r="G315" t="str">
            <v/>
          </cell>
          <cell r="I315" t="str">
            <v/>
          </cell>
          <cell r="J315" t="str">
            <v/>
          </cell>
          <cell r="K315" t="str">
            <v/>
          </cell>
        </row>
        <row r="316">
          <cell r="A316">
            <v>305</v>
          </cell>
          <cell r="C316" t="str">
            <v/>
          </cell>
          <cell r="G316" t="str">
            <v/>
          </cell>
          <cell r="I316" t="str">
            <v/>
          </cell>
          <cell r="J316" t="str">
            <v/>
          </cell>
          <cell r="K316" t="str">
            <v/>
          </cell>
        </row>
        <row r="317">
          <cell r="A317">
            <v>306</v>
          </cell>
          <cell r="C317" t="str">
            <v/>
          </cell>
          <cell r="G317" t="str">
            <v/>
          </cell>
          <cell r="I317" t="str">
            <v/>
          </cell>
          <cell r="J317" t="str">
            <v/>
          </cell>
          <cell r="K317" t="str">
            <v/>
          </cell>
        </row>
        <row r="318">
          <cell r="A318">
            <v>307</v>
          </cell>
          <cell r="C318" t="str">
            <v/>
          </cell>
          <cell r="G318" t="str">
            <v/>
          </cell>
          <cell r="I318" t="str">
            <v/>
          </cell>
          <cell r="J318" t="str">
            <v/>
          </cell>
          <cell r="K318" t="str">
            <v/>
          </cell>
        </row>
        <row r="319">
          <cell r="A319">
            <v>308</v>
          </cell>
          <cell r="C319" t="str">
            <v/>
          </cell>
          <cell r="G319" t="str">
            <v/>
          </cell>
          <cell r="I319" t="str">
            <v/>
          </cell>
          <cell r="J319" t="str">
            <v/>
          </cell>
          <cell r="K319" t="str">
            <v/>
          </cell>
        </row>
        <row r="320">
          <cell r="A320">
            <v>309</v>
          </cell>
          <cell r="C320" t="str">
            <v/>
          </cell>
          <cell r="G320" t="str">
            <v/>
          </cell>
          <cell r="I320" t="str">
            <v/>
          </cell>
          <cell r="J320" t="str">
            <v/>
          </cell>
          <cell r="K320" t="str">
            <v/>
          </cell>
        </row>
        <row r="321">
          <cell r="A321">
            <v>310</v>
          </cell>
          <cell r="C321" t="str">
            <v/>
          </cell>
          <cell r="G321" t="str">
            <v/>
          </cell>
          <cell r="I321" t="str">
            <v/>
          </cell>
          <cell r="J321" t="str">
            <v/>
          </cell>
          <cell r="K321" t="str">
            <v/>
          </cell>
        </row>
        <row r="322">
          <cell r="A322">
            <v>311</v>
          </cell>
          <cell r="C322" t="str">
            <v/>
          </cell>
          <cell r="G322" t="str">
            <v/>
          </cell>
          <cell r="I322" t="str">
            <v/>
          </cell>
          <cell r="J322" t="str">
            <v/>
          </cell>
          <cell r="K322" t="str">
            <v/>
          </cell>
        </row>
        <row r="323">
          <cell r="A323">
            <v>312</v>
          </cell>
          <cell r="C323" t="str">
            <v/>
          </cell>
          <cell r="G323" t="str">
            <v/>
          </cell>
          <cell r="I323" t="str">
            <v/>
          </cell>
          <cell r="J323" t="str">
            <v/>
          </cell>
          <cell r="K323" t="str">
            <v/>
          </cell>
        </row>
        <row r="324">
          <cell r="A324">
            <v>313</v>
          </cell>
          <cell r="C324" t="str">
            <v/>
          </cell>
          <cell r="G324" t="str">
            <v/>
          </cell>
          <cell r="I324" t="str">
            <v/>
          </cell>
          <cell r="J324" t="str">
            <v/>
          </cell>
          <cell r="K324" t="str">
            <v/>
          </cell>
        </row>
        <row r="325">
          <cell r="A325">
            <v>314</v>
          </cell>
          <cell r="C325" t="str">
            <v/>
          </cell>
          <cell r="G325" t="str">
            <v/>
          </cell>
          <cell r="I325" t="str">
            <v/>
          </cell>
          <cell r="J325" t="str">
            <v/>
          </cell>
          <cell r="K325" t="str">
            <v/>
          </cell>
        </row>
        <row r="326">
          <cell r="A326">
            <v>315</v>
          </cell>
          <cell r="C326" t="str">
            <v/>
          </cell>
          <cell r="G326" t="str">
            <v/>
          </cell>
          <cell r="I326" t="str">
            <v/>
          </cell>
          <cell r="J326" t="str">
            <v/>
          </cell>
          <cell r="K326" t="str">
            <v/>
          </cell>
        </row>
        <row r="327">
          <cell r="A327">
            <v>316</v>
          </cell>
          <cell r="C327" t="str">
            <v/>
          </cell>
          <cell r="G327" t="str">
            <v/>
          </cell>
          <cell r="I327" t="str">
            <v/>
          </cell>
          <cell r="J327" t="str">
            <v/>
          </cell>
          <cell r="K327" t="str">
            <v/>
          </cell>
        </row>
        <row r="328">
          <cell r="A328">
            <v>317</v>
          </cell>
          <cell r="C328" t="str">
            <v/>
          </cell>
          <cell r="G328" t="str">
            <v/>
          </cell>
          <cell r="I328" t="str">
            <v/>
          </cell>
          <cell r="J328" t="str">
            <v/>
          </cell>
          <cell r="K328" t="str">
            <v/>
          </cell>
        </row>
        <row r="329">
          <cell r="A329">
            <v>318</v>
          </cell>
          <cell r="C329" t="str">
            <v/>
          </cell>
          <cell r="G329" t="str">
            <v/>
          </cell>
          <cell r="I329" t="str">
            <v/>
          </cell>
          <cell r="J329" t="str">
            <v/>
          </cell>
          <cell r="K329" t="str">
            <v/>
          </cell>
        </row>
        <row r="330">
          <cell r="A330">
            <v>319</v>
          </cell>
          <cell r="C330" t="str">
            <v/>
          </cell>
          <cell r="G330" t="str">
            <v/>
          </cell>
          <cell r="I330" t="str">
            <v/>
          </cell>
          <cell r="J330" t="str">
            <v/>
          </cell>
          <cell r="K330" t="str">
            <v/>
          </cell>
        </row>
        <row r="331">
          <cell r="A331">
            <v>320</v>
          </cell>
          <cell r="C331" t="str">
            <v/>
          </cell>
          <cell r="G331" t="str">
            <v/>
          </cell>
          <cell r="I331" t="str">
            <v/>
          </cell>
          <cell r="J331" t="str">
            <v/>
          </cell>
          <cell r="K331" t="str">
            <v/>
          </cell>
        </row>
        <row r="332">
          <cell r="A332">
            <v>321</v>
          </cell>
          <cell r="C332" t="str">
            <v/>
          </cell>
          <cell r="G332" t="str">
            <v/>
          </cell>
          <cell r="I332" t="str">
            <v/>
          </cell>
          <cell r="J332" t="str">
            <v/>
          </cell>
          <cell r="K332" t="str">
            <v/>
          </cell>
        </row>
        <row r="333">
          <cell r="A333">
            <v>322</v>
          </cell>
          <cell r="C333" t="str">
            <v/>
          </cell>
          <cell r="G333" t="str">
            <v/>
          </cell>
          <cell r="I333" t="str">
            <v/>
          </cell>
          <cell r="J333" t="str">
            <v/>
          </cell>
          <cell r="K333" t="str">
            <v/>
          </cell>
        </row>
        <row r="334">
          <cell r="A334">
            <v>323</v>
          </cell>
          <cell r="C334" t="str">
            <v/>
          </cell>
          <cell r="G334" t="str">
            <v/>
          </cell>
          <cell r="I334" t="str">
            <v/>
          </cell>
          <cell r="J334" t="str">
            <v/>
          </cell>
          <cell r="K334" t="str">
            <v/>
          </cell>
        </row>
        <row r="335">
          <cell r="A335">
            <v>324</v>
          </cell>
          <cell r="C335" t="str">
            <v/>
          </cell>
          <cell r="G335" t="str">
            <v/>
          </cell>
          <cell r="I335" t="str">
            <v/>
          </cell>
          <cell r="J335" t="str">
            <v/>
          </cell>
          <cell r="K335" t="str">
            <v/>
          </cell>
        </row>
        <row r="336">
          <cell r="A336">
            <v>325</v>
          </cell>
          <cell r="C336" t="str">
            <v/>
          </cell>
          <cell r="G336" t="str">
            <v/>
          </cell>
          <cell r="I336" t="str">
            <v/>
          </cell>
          <cell r="J336" t="str">
            <v/>
          </cell>
          <cell r="K336" t="str">
            <v/>
          </cell>
        </row>
        <row r="337">
          <cell r="A337">
            <v>326</v>
          </cell>
          <cell r="C337" t="str">
            <v/>
          </cell>
          <cell r="G337" t="str">
            <v/>
          </cell>
          <cell r="I337" t="str">
            <v/>
          </cell>
          <cell r="J337" t="str">
            <v/>
          </cell>
          <cell r="K337" t="str">
            <v/>
          </cell>
        </row>
        <row r="338">
          <cell r="A338">
            <v>327</v>
          </cell>
          <cell r="C338" t="str">
            <v/>
          </cell>
          <cell r="G338" t="str">
            <v/>
          </cell>
          <cell r="I338" t="str">
            <v/>
          </cell>
          <cell r="J338" t="str">
            <v/>
          </cell>
          <cell r="K338" t="str">
            <v/>
          </cell>
        </row>
        <row r="339">
          <cell r="A339">
            <v>328</v>
          </cell>
          <cell r="C339" t="str">
            <v/>
          </cell>
          <cell r="G339" t="str">
            <v/>
          </cell>
          <cell r="I339" t="str">
            <v/>
          </cell>
          <cell r="J339" t="str">
            <v/>
          </cell>
          <cell r="K339" t="str">
            <v/>
          </cell>
        </row>
        <row r="340">
          <cell r="A340">
            <v>329</v>
          </cell>
          <cell r="C340" t="str">
            <v/>
          </cell>
          <cell r="G340" t="str">
            <v/>
          </cell>
          <cell r="I340" t="str">
            <v/>
          </cell>
          <cell r="J340" t="str">
            <v/>
          </cell>
          <cell r="K340" t="str">
            <v/>
          </cell>
        </row>
        <row r="341">
          <cell r="A341">
            <v>330</v>
          </cell>
          <cell r="C341" t="str">
            <v/>
          </cell>
          <cell r="G341" t="str">
            <v/>
          </cell>
          <cell r="I341" t="str">
            <v/>
          </cell>
          <cell r="J341" t="str">
            <v/>
          </cell>
          <cell r="K341" t="str">
            <v/>
          </cell>
        </row>
        <row r="342">
          <cell r="A342">
            <v>331</v>
          </cell>
          <cell r="C342" t="str">
            <v/>
          </cell>
          <cell r="G342" t="str">
            <v/>
          </cell>
          <cell r="I342" t="str">
            <v/>
          </cell>
          <cell r="J342" t="str">
            <v/>
          </cell>
          <cell r="K342" t="str">
            <v/>
          </cell>
        </row>
        <row r="343">
          <cell r="A343">
            <v>332</v>
          </cell>
          <cell r="C343" t="str">
            <v/>
          </cell>
          <cell r="G343" t="str">
            <v/>
          </cell>
          <cell r="I343" t="str">
            <v/>
          </cell>
          <cell r="J343" t="str">
            <v/>
          </cell>
          <cell r="K343" t="str">
            <v/>
          </cell>
        </row>
        <row r="344">
          <cell r="A344">
            <v>333</v>
          </cell>
          <cell r="C344" t="str">
            <v/>
          </cell>
          <cell r="G344" t="str">
            <v/>
          </cell>
          <cell r="I344" t="str">
            <v/>
          </cell>
          <cell r="J344" t="str">
            <v/>
          </cell>
          <cell r="K344" t="str">
            <v/>
          </cell>
        </row>
        <row r="345">
          <cell r="A345">
            <v>334</v>
          </cell>
          <cell r="C345" t="str">
            <v/>
          </cell>
          <cell r="G345" t="str">
            <v/>
          </cell>
          <cell r="I345" t="str">
            <v/>
          </cell>
          <cell r="J345" t="str">
            <v/>
          </cell>
          <cell r="K345" t="str">
            <v/>
          </cell>
        </row>
        <row r="346">
          <cell r="A346">
            <v>335</v>
          </cell>
          <cell r="C346" t="str">
            <v/>
          </cell>
          <cell r="G346" t="str">
            <v/>
          </cell>
          <cell r="I346" t="str">
            <v/>
          </cell>
          <cell r="J346" t="str">
            <v/>
          </cell>
          <cell r="K346" t="str">
            <v/>
          </cell>
        </row>
        <row r="347">
          <cell r="A347">
            <v>336</v>
          </cell>
          <cell r="C347" t="str">
            <v/>
          </cell>
          <cell r="G347" t="str">
            <v/>
          </cell>
          <cell r="I347" t="str">
            <v/>
          </cell>
          <cell r="J347" t="str">
            <v/>
          </cell>
          <cell r="K347" t="str">
            <v/>
          </cell>
        </row>
        <row r="348">
          <cell r="A348">
            <v>337</v>
          </cell>
          <cell r="C348" t="str">
            <v/>
          </cell>
          <cell r="G348" t="str">
            <v/>
          </cell>
          <cell r="I348" t="str">
            <v/>
          </cell>
          <cell r="J348" t="str">
            <v/>
          </cell>
          <cell r="K348" t="str">
            <v/>
          </cell>
        </row>
        <row r="349">
          <cell r="A349">
            <v>338</v>
          </cell>
          <cell r="C349" t="str">
            <v/>
          </cell>
          <cell r="G349" t="str">
            <v/>
          </cell>
          <cell r="I349" t="str">
            <v/>
          </cell>
          <cell r="J349" t="str">
            <v/>
          </cell>
          <cell r="K349" t="str">
            <v/>
          </cell>
        </row>
        <row r="350">
          <cell r="A350">
            <v>339</v>
          </cell>
          <cell r="C350" t="str">
            <v/>
          </cell>
          <cell r="G350" t="str">
            <v/>
          </cell>
          <cell r="I350" t="str">
            <v/>
          </cell>
          <cell r="J350" t="str">
            <v/>
          </cell>
          <cell r="K350" t="str">
            <v/>
          </cell>
        </row>
        <row r="351">
          <cell r="A351">
            <v>340</v>
          </cell>
          <cell r="C351" t="str">
            <v/>
          </cell>
          <cell r="G351" t="str">
            <v/>
          </cell>
          <cell r="I351" t="str">
            <v/>
          </cell>
          <cell r="J351" t="str">
            <v/>
          </cell>
          <cell r="K351" t="str">
            <v/>
          </cell>
        </row>
        <row r="352">
          <cell r="A352">
            <v>341</v>
          </cell>
          <cell r="C352" t="str">
            <v/>
          </cell>
          <cell r="G352" t="str">
            <v/>
          </cell>
          <cell r="I352" t="str">
            <v/>
          </cell>
          <cell r="J352" t="str">
            <v/>
          </cell>
          <cell r="K352" t="str">
            <v/>
          </cell>
        </row>
        <row r="353">
          <cell r="A353">
            <v>342</v>
          </cell>
          <cell r="C353" t="str">
            <v/>
          </cell>
          <cell r="G353" t="str">
            <v/>
          </cell>
          <cell r="I353" t="str">
            <v/>
          </cell>
          <cell r="J353" t="str">
            <v/>
          </cell>
          <cell r="K353" t="str">
            <v/>
          </cell>
        </row>
        <row r="354">
          <cell r="A354">
            <v>343</v>
          </cell>
          <cell r="C354" t="str">
            <v/>
          </cell>
          <cell r="G354" t="str">
            <v/>
          </cell>
          <cell r="I354" t="str">
            <v/>
          </cell>
          <cell r="J354" t="str">
            <v/>
          </cell>
          <cell r="K354" t="str">
            <v/>
          </cell>
        </row>
        <row r="355">
          <cell r="A355">
            <v>344</v>
          </cell>
          <cell r="C355" t="str">
            <v/>
          </cell>
          <cell r="G355" t="str">
            <v/>
          </cell>
          <cell r="I355" t="str">
            <v/>
          </cell>
          <cell r="J355" t="str">
            <v/>
          </cell>
          <cell r="K355" t="str">
            <v/>
          </cell>
        </row>
        <row r="356">
          <cell r="A356">
            <v>345</v>
          </cell>
          <cell r="C356" t="str">
            <v/>
          </cell>
          <cell r="G356" t="str">
            <v/>
          </cell>
          <cell r="I356" t="str">
            <v/>
          </cell>
          <cell r="J356" t="str">
            <v/>
          </cell>
          <cell r="K356" t="str">
            <v/>
          </cell>
        </row>
        <row r="357">
          <cell r="A357">
            <v>346</v>
          </cell>
          <cell r="C357" t="str">
            <v/>
          </cell>
          <cell r="G357" t="str">
            <v/>
          </cell>
          <cell r="I357" t="str">
            <v/>
          </cell>
          <cell r="J357" t="str">
            <v/>
          </cell>
          <cell r="K357" t="str">
            <v/>
          </cell>
        </row>
        <row r="358">
          <cell r="A358">
            <v>347</v>
          </cell>
          <cell r="C358" t="str">
            <v/>
          </cell>
          <cell r="G358" t="str">
            <v/>
          </cell>
          <cell r="I358" t="str">
            <v/>
          </cell>
          <cell r="J358" t="str">
            <v/>
          </cell>
          <cell r="K358" t="str">
            <v/>
          </cell>
        </row>
        <row r="359">
          <cell r="A359">
            <v>348</v>
          </cell>
          <cell r="C359" t="str">
            <v/>
          </cell>
          <cell r="G359" t="str">
            <v/>
          </cell>
          <cell r="I359" t="str">
            <v/>
          </cell>
          <cell r="J359" t="str">
            <v/>
          </cell>
          <cell r="K359" t="str">
            <v/>
          </cell>
        </row>
        <row r="360">
          <cell r="A360">
            <v>349</v>
          </cell>
          <cell r="C360" t="str">
            <v/>
          </cell>
          <cell r="G360" t="str">
            <v/>
          </cell>
          <cell r="I360" t="str">
            <v/>
          </cell>
          <cell r="J360" t="str">
            <v/>
          </cell>
          <cell r="K360" t="str">
            <v/>
          </cell>
        </row>
        <row r="361">
          <cell r="A361">
            <v>350</v>
          </cell>
          <cell r="C361" t="str">
            <v/>
          </cell>
          <cell r="G361" t="str">
            <v/>
          </cell>
          <cell r="I361" t="str">
            <v/>
          </cell>
          <cell r="J361" t="str">
            <v/>
          </cell>
          <cell r="K361" t="str">
            <v/>
          </cell>
        </row>
        <row r="362">
          <cell r="A362">
            <v>351</v>
          </cell>
          <cell r="C362" t="str">
            <v/>
          </cell>
          <cell r="G362" t="str">
            <v/>
          </cell>
          <cell r="I362" t="str">
            <v/>
          </cell>
          <cell r="J362" t="str">
            <v/>
          </cell>
          <cell r="K362" t="str">
            <v/>
          </cell>
        </row>
        <row r="363">
          <cell r="A363">
            <v>352</v>
          </cell>
          <cell r="C363" t="str">
            <v/>
          </cell>
          <cell r="G363" t="str">
            <v/>
          </cell>
          <cell r="I363" t="str">
            <v/>
          </cell>
          <cell r="J363" t="str">
            <v/>
          </cell>
          <cell r="K363" t="str">
            <v/>
          </cell>
        </row>
        <row r="364">
          <cell r="A364">
            <v>353</v>
          </cell>
          <cell r="C364" t="str">
            <v/>
          </cell>
          <cell r="G364" t="str">
            <v/>
          </cell>
          <cell r="I364" t="str">
            <v/>
          </cell>
          <cell r="J364" t="str">
            <v/>
          </cell>
          <cell r="K364" t="str">
            <v/>
          </cell>
        </row>
        <row r="365">
          <cell r="A365">
            <v>354</v>
          </cell>
          <cell r="C365" t="str">
            <v/>
          </cell>
          <cell r="G365" t="str">
            <v/>
          </cell>
          <cell r="I365" t="str">
            <v/>
          </cell>
          <cell r="J365" t="str">
            <v/>
          </cell>
          <cell r="K365" t="str">
            <v/>
          </cell>
        </row>
        <row r="366">
          <cell r="A366">
            <v>355</v>
          </cell>
          <cell r="C366" t="str">
            <v/>
          </cell>
          <cell r="G366" t="str">
            <v/>
          </cell>
          <cell r="I366" t="str">
            <v/>
          </cell>
          <cell r="J366" t="str">
            <v/>
          </cell>
          <cell r="K366" t="str">
            <v/>
          </cell>
        </row>
        <row r="367">
          <cell r="A367">
            <v>356</v>
          </cell>
          <cell r="C367" t="str">
            <v/>
          </cell>
          <cell r="G367" t="str">
            <v/>
          </cell>
          <cell r="I367" t="str">
            <v/>
          </cell>
          <cell r="J367" t="str">
            <v/>
          </cell>
          <cell r="K367" t="str">
            <v/>
          </cell>
        </row>
        <row r="368">
          <cell r="A368">
            <v>357</v>
          </cell>
          <cell r="C368" t="str">
            <v/>
          </cell>
          <cell r="G368" t="str">
            <v/>
          </cell>
          <cell r="I368" t="str">
            <v/>
          </cell>
          <cell r="J368" t="str">
            <v/>
          </cell>
          <cell r="K368" t="str">
            <v/>
          </cell>
        </row>
        <row r="369">
          <cell r="A369">
            <v>358</v>
          </cell>
          <cell r="C369" t="str">
            <v/>
          </cell>
          <cell r="G369" t="str">
            <v/>
          </cell>
          <cell r="I369" t="str">
            <v/>
          </cell>
          <cell r="J369" t="str">
            <v/>
          </cell>
          <cell r="K369" t="str">
            <v/>
          </cell>
        </row>
        <row r="370">
          <cell r="A370">
            <v>359</v>
          </cell>
          <cell r="C370" t="str">
            <v/>
          </cell>
          <cell r="G370" t="str">
            <v/>
          </cell>
          <cell r="I370" t="str">
            <v/>
          </cell>
          <cell r="J370" t="str">
            <v/>
          </cell>
          <cell r="K370" t="str">
            <v/>
          </cell>
        </row>
        <row r="371">
          <cell r="A371">
            <v>360</v>
          </cell>
          <cell r="C371" t="str">
            <v/>
          </cell>
          <cell r="G371" t="str">
            <v/>
          </cell>
          <cell r="I371" t="str">
            <v/>
          </cell>
          <cell r="J371" t="str">
            <v/>
          </cell>
          <cell r="K371" t="str">
            <v/>
          </cell>
        </row>
        <row r="372">
          <cell r="A372">
            <v>361</v>
          </cell>
          <cell r="C372" t="str">
            <v/>
          </cell>
          <cell r="G372" t="str">
            <v/>
          </cell>
          <cell r="I372" t="str">
            <v/>
          </cell>
          <cell r="J372" t="str">
            <v/>
          </cell>
          <cell r="K372" t="str">
            <v/>
          </cell>
        </row>
        <row r="373">
          <cell r="A373">
            <v>362</v>
          </cell>
          <cell r="C373" t="str">
            <v/>
          </cell>
          <cell r="G373" t="str">
            <v/>
          </cell>
          <cell r="I373" t="str">
            <v/>
          </cell>
          <cell r="J373" t="str">
            <v/>
          </cell>
          <cell r="K373" t="str">
            <v/>
          </cell>
        </row>
        <row r="374">
          <cell r="A374">
            <v>363</v>
          </cell>
          <cell r="C374" t="str">
            <v/>
          </cell>
          <cell r="G374" t="str">
            <v/>
          </cell>
          <cell r="I374" t="str">
            <v/>
          </cell>
          <cell r="J374" t="str">
            <v/>
          </cell>
          <cell r="K374" t="str">
            <v/>
          </cell>
        </row>
        <row r="375">
          <cell r="A375">
            <v>364</v>
          </cell>
          <cell r="C375" t="str">
            <v/>
          </cell>
          <cell r="G375" t="str">
            <v/>
          </cell>
          <cell r="I375" t="str">
            <v/>
          </cell>
          <cell r="J375" t="str">
            <v/>
          </cell>
          <cell r="K375" t="str">
            <v/>
          </cell>
        </row>
        <row r="376">
          <cell r="A376">
            <v>365</v>
          </cell>
          <cell r="C376" t="str">
            <v/>
          </cell>
          <cell r="G376" t="str">
            <v/>
          </cell>
          <cell r="I376" t="str">
            <v/>
          </cell>
          <cell r="J376" t="str">
            <v/>
          </cell>
          <cell r="K376" t="str">
            <v/>
          </cell>
        </row>
        <row r="377">
          <cell r="A377">
            <v>366</v>
          </cell>
          <cell r="C377" t="str">
            <v/>
          </cell>
          <cell r="G377" t="str">
            <v/>
          </cell>
          <cell r="I377" t="str">
            <v/>
          </cell>
          <cell r="J377" t="str">
            <v/>
          </cell>
          <cell r="K377" t="str">
            <v/>
          </cell>
        </row>
        <row r="378">
          <cell r="A378">
            <v>367</v>
          </cell>
          <cell r="C378" t="str">
            <v/>
          </cell>
          <cell r="G378" t="str">
            <v/>
          </cell>
          <cell r="I378" t="str">
            <v/>
          </cell>
          <cell r="J378" t="str">
            <v/>
          </cell>
          <cell r="K378" t="str">
            <v/>
          </cell>
        </row>
        <row r="379">
          <cell r="A379">
            <v>368</v>
          </cell>
          <cell r="C379" t="str">
            <v/>
          </cell>
          <cell r="G379" t="str">
            <v/>
          </cell>
          <cell r="I379" t="str">
            <v/>
          </cell>
          <cell r="J379" t="str">
            <v/>
          </cell>
          <cell r="K379" t="str">
            <v/>
          </cell>
        </row>
        <row r="380">
          <cell r="A380">
            <v>369</v>
          </cell>
          <cell r="C380" t="str">
            <v/>
          </cell>
          <cell r="G380" t="str">
            <v/>
          </cell>
          <cell r="I380" t="str">
            <v/>
          </cell>
          <cell r="J380" t="str">
            <v/>
          </cell>
          <cell r="K380" t="str">
            <v/>
          </cell>
        </row>
        <row r="381">
          <cell r="A381">
            <v>370</v>
          </cell>
          <cell r="C381" t="str">
            <v/>
          </cell>
          <cell r="G381" t="str">
            <v/>
          </cell>
          <cell r="I381" t="str">
            <v/>
          </cell>
          <cell r="J381" t="str">
            <v/>
          </cell>
          <cell r="K381" t="str">
            <v/>
          </cell>
        </row>
        <row r="382">
          <cell r="A382">
            <v>371</v>
          </cell>
          <cell r="C382" t="str">
            <v/>
          </cell>
          <cell r="G382" t="str">
            <v/>
          </cell>
          <cell r="I382" t="str">
            <v/>
          </cell>
          <cell r="J382" t="str">
            <v/>
          </cell>
          <cell r="K382" t="str">
            <v/>
          </cell>
        </row>
        <row r="383">
          <cell r="A383">
            <v>372</v>
          </cell>
          <cell r="C383" t="str">
            <v/>
          </cell>
          <cell r="G383" t="str">
            <v/>
          </cell>
          <cell r="I383" t="str">
            <v/>
          </cell>
          <cell r="J383" t="str">
            <v/>
          </cell>
          <cell r="K383" t="str">
            <v/>
          </cell>
        </row>
        <row r="384">
          <cell r="A384">
            <v>373</v>
          </cell>
          <cell r="C384" t="str">
            <v/>
          </cell>
          <cell r="G384" t="str">
            <v/>
          </cell>
          <cell r="I384" t="str">
            <v/>
          </cell>
          <cell r="J384" t="str">
            <v/>
          </cell>
          <cell r="K384" t="str">
            <v/>
          </cell>
        </row>
        <row r="385">
          <cell r="A385">
            <v>374</v>
          </cell>
          <cell r="C385" t="str">
            <v/>
          </cell>
          <cell r="G385" t="str">
            <v/>
          </cell>
          <cell r="I385" t="str">
            <v/>
          </cell>
          <cell r="J385" t="str">
            <v/>
          </cell>
          <cell r="K385" t="str">
            <v/>
          </cell>
        </row>
        <row r="386">
          <cell r="A386">
            <v>375</v>
          </cell>
          <cell r="C386" t="str">
            <v/>
          </cell>
          <cell r="G386" t="str">
            <v/>
          </cell>
          <cell r="I386" t="str">
            <v/>
          </cell>
          <cell r="J386" t="str">
            <v/>
          </cell>
          <cell r="K386" t="str">
            <v/>
          </cell>
        </row>
        <row r="387">
          <cell r="A387">
            <v>376</v>
          </cell>
          <cell r="C387" t="str">
            <v/>
          </cell>
          <cell r="G387" t="str">
            <v/>
          </cell>
          <cell r="I387" t="str">
            <v/>
          </cell>
          <cell r="J387" t="str">
            <v/>
          </cell>
          <cell r="K387" t="str">
            <v/>
          </cell>
        </row>
        <row r="388">
          <cell r="A388">
            <v>377</v>
          </cell>
          <cell r="C388" t="str">
            <v/>
          </cell>
          <cell r="G388" t="str">
            <v/>
          </cell>
          <cell r="I388" t="str">
            <v/>
          </cell>
          <cell r="J388" t="str">
            <v/>
          </cell>
          <cell r="K388" t="str">
            <v/>
          </cell>
        </row>
        <row r="389">
          <cell r="A389">
            <v>378</v>
          </cell>
          <cell r="C389" t="str">
            <v/>
          </cell>
          <cell r="G389" t="str">
            <v/>
          </cell>
          <cell r="I389" t="str">
            <v/>
          </cell>
          <cell r="J389" t="str">
            <v/>
          </cell>
          <cell r="K389" t="str">
            <v/>
          </cell>
        </row>
        <row r="390">
          <cell r="A390">
            <v>379</v>
          </cell>
          <cell r="C390" t="str">
            <v/>
          </cell>
          <cell r="G390" t="str">
            <v/>
          </cell>
          <cell r="I390" t="str">
            <v/>
          </cell>
          <cell r="J390" t="str">
            <v/>
          </cell>
          <cell r="K390" t="str">
            <v/>
          </cell>
        </row>
        <row r="391">
          <cell r="A391">
            <v>380</v>
          </cell>
          <cell r="C391" t="str">
            <v/>
          </cell>
          <cell r="G391" t="str">
            <v/>
          </cell>
          <cell r="I391" t="str">
            <v/>
          </cell>
          <cell r="J391" t="str">
            <v/>
          </cell>
          <cell r="K391" t="str">
            <v/>
          </cell>
        </row>
        <row r="392">
          <cell r="A392">
            <v>381</v>
          </cell>
          <cell r="C392" t="str">
            <v/>
          </cell>
          <cell r="G392" t="str">
            <v/>
          </cell>
          <cell r="I392" t="str">
            <v/>
          </cell>
          <cell r="J392" t="str">
            <v/>
          </cell>
          <cell r="K392" t="str">
            <v/>
          </cell>
        </row>
        <row r="393">
          <cell r="A393">
            <v>382</v>
          </cell>
          <cell r="C393" t="str">
            <v/>
          </cell>
          <cell r="G393" t="str">
            <v/>
          </cell>
          <cell r="I393" t="str">
            <v/>
          </cell>
          <cell r="J393" t="str">
            <v/>
          </cell>
          <cell r="K393" t="str">
            <v/>
          </cell>
        </row>
        <row r="394">
          <cell r="A394">
            <v>383</v>
          </cell>
          <cell r="C394" t="str">
            <v/>
          </cell>
          <cell r="G394" t="str">
            <v/>
          </cell>
          <cell r="I394" t="str">
            <v/>
          </cell>
          <cell r="J394" t="str">
            <v/>
          </cell>
          <cell r="K394" t="str">
            <v/>
          </cell>
        </row>
        <row r="395">
          <cell r="A395">
            <v>384</v>
          </cell>
          <cell r="C395" t="str">
            <v/>
          </cell>
          <cell r="G395" t="str">
            <v/>
          </cell>
          <cell r="I395" t="str">
            <v/>
          </cell>
          <cell r="J395" t="str">
            <v/>
          </cell>
          <cell r="K395" t="str">
            <v/>
          </cell>
        </row>
        <row r="396">
          <cell r="A396">
            <v>385</v>
          </cell>
          <cell r="C396" t="str">
            <v/>
          </cell>
          <cell r="G396" t="str">
            <v/>
          </cell>
          <cell r="I396" t="str">
            <v/>
          </cell>
          <cell r="J396" t="str">
            <v/>
          </cell>
          <cell r="K396" t="str">
            <v/>
          </cell>
        </row>
        <row r="397">
          <cell r="A397">
            <v>386</v>
          </cell>
          <cell r="C397" t="str">
            <v/>
          </cell>
          <cell r="G397" t="str">
            <v/>
          </cell>
          <cell r="I397" t="str">
            <v/>
          </cell>
          <cell r="J397" t="str">
            <v/>
          </cell>
          <cell r="K397" t="str">
            <v/>
          </cell>
        </row>
        <row r="398">
          <cell r="A398">
            <v>387</v>
          </cell>
          <cell r="C398" t="str">
            <v/>
          </cell>
          <cell r="G398" t="str">
            <v/>
          </cell>
          <cell r="I398" t="str">
            <v/>
          </cell>
          <cell r="J398" t="str">
            <v/>
          </cell>
          <cell r="K398" t="str">
            <v/>
          </cell>
        </row>
        <row r="399">
          <cell r="A399">
            <v>388</v>
          </cell>
          <cell r="C399" t="str">
            <v/>
          </cell>
          <cell r="G399" t="str">
            <v/>
          </cell>
          <cell r="I399" t="str">
            <v/>
          </cell>
          <cell r="J399" t="str">
            <v/>
          </cell>
          <cell r="K399" t="str">
            <v/>
          </cell>
        </row>
        <row r="400">
          <cell r="A400">
            <v>389</v>
          </cell>
          <cell r="C400" t="str">
            <v/>
          </cell>
          <cell r="G400" t="str">
            <v/>
          </cell>
          <cell r="I400" t="str">
            <v/>
          </cell>
          <cell r="J400" t="str">
            <v/>
          </cell>
          <cell r="K400" t="str">
            <v/>
          </cell>
        </row>
        <row r="401">
          <cell r="A401">
            <v>390</v>
          </cell>
          <cell r="C401" t="str">
            <v/>
          </cell>
          <cell r="G401" t="str">
            <v/>
          </cell>
          <cell r="I401" t="str">
            <v/>
          </cell>
          <cell r="J401" t="str">
            <v/>
          </cell>
          <cell r="K401" t="str">
            <v/>
          </cell>
        </row>
        <row r="402">
          <cell r="A402">
            <v>391</v>
          </cell>
          <cell r="C402" t="str">
            <v/>
          </cell>
          <cell r="G402" t="str">
            <v/>
          </cell>
          <cell r="I402" t="str">
            <v/>
          </cell>
          <cell r="J402" t="str">
            <v/>
          </cell>
          <cell r="K402" t="str">
            <v/>
          </cell>
        </row>
        <row r="403">
          <cell r="A403">
            <v>392</v>
          </cell>
          <cell r="C403" t="str">
            <v/>
          </cell>
          <cell r="G403" t="str">
            <v/>
          </cell>
          <cell r="I403" t="str">
            <v/>
          </cell>
          <cell r="J403" t="str">
            <v/>
          </cell>
          <cell r="K403" t="str">
            <v/>
          </cell>
        </row>
        <row r="404">
          <cell r="A404">
            <v>393</v>
          </cell>
          <cell r="C404" t="str">
            <v/>
          </cell>
          <cell r="G404" t="str">
            <v/>
          </cell>
          <cell r="I404" t="str">
            <v/>
          </cell>
          <cell r="J404" t="str">
            <v/>
          </cell>
          <cell r="K404" t="str">
            <v/>
          </cell>
        </row>
        <row r="405">
          <cell r="A405">
            <v>394</v>
          </cell>
          <cell r="C405" t="str">
            <v/>
          </cell>
          <cell r="G405" t="str">
            <v/>
          </cell>
          <cell r="I405" t="str">
            <v/>
          </cell>
          <cell r="J405" t="str">
            <v/>
          </cell>
          <cell r="K405" t="str">
            <v/>
          </cell>
        </row>
        <row r="406">
          <cell r="A406">
            <v>395</v>
          </cell>
          <cell r="C406" t="str">
            <v/>
          </cell>
          <cell r="G406" t="str">
            <v/>
          </cell>
          <cell r="I406" t="str">
            <v/>
          </cell>
          <cell r="J406" t="str">
            <v/>
          </cell>
          <cell r="K406" t="str">
            <v/>
          </cell>
        </row>
        <row r="407">
          <cell r="A407">
            <v>396</v>
          </cell>
          <cell r="C407" t="str">
            <v/>
          </cell>
          <cell r="G407" t="str">
            <v/>
          </cell>
          <cell r="I407" t="str">
            <v/>
          </cell>
          <cell r="J407" t="str">
            <v/>
          </cell>
          <cell r="K407" t="str">
            <v/>
          </cell>
        </row>
        <row r="408">
          <cell r="A408">
            <v>397</v>
          </cell>
          <cell r="C408" t="str">
            <v/>
          </cell>
          <cell r="G408" t="str">
            <v/>
          </cell>
          <cell r="I408" t="str">
            <v/>
          </cell>
          <cell r="J408" t="str">
            <v/>
          </cell>
          <cell r="K408" t="str">
            <v/>
          </cell>
        </row>
        <row r="409">
          <cell r="A409">
            <v>398</v>
          </cell>
          <cell r="C409" t="str">
            <v/>
          </cell>
          <cell r="G409" t="str">
            <v/>
          </cell>
          <cell r="I409" t="str">
            <v/>
          </cell>
          <cell r="J409" t="str">
            <v/>
          </cell>
          <cell r="K409" t="str">
            <v/>
          </cell>
        </row>
        <row r="410">
          <cell r="A410">
            <v>399</v>
          </cell>
          <cell r="C410" t="str">
            <v/>
          </cell>
          <cell r="G410" t="str">
            <v/>
          </cell>
          <cell r="I410" t="str">
            <v/>
          </cell>
          <cell r="J410" t="str">
            <v/>
          </cell>
          <cell r="K410" t="str">
            <v/>
          </cell>
        </row>
        <row r="411">
          <cell r="A411">
            <v>400</v>
          </cell>
          <cell r="C411" t="str">
            <v/>
          </cell>
          <cell r="G411" t="str">
            <v/>
          </cell>
          <cell r="I411" t="str">
            <v/>
          </cell>
          <cell r="J411" t="str">
            <v/>
          </cell>
          <cell r="K411" t="str">
            <v/>
          </cell>
        </row>
        <row r="412">
          <cell r="A412">
            <v>401</v>
          </cell>
          <cell r="C412" t="str">
            <v/>
          </cell>
          <cell r="G412" t="str">
            <v/>
          </cell>
          <cell r="I412" t="str">
            <v/>
          </cell>
          <cell r="J412" t="str">
            <v/>
          </cell>
          <cell r="K412" t="str">
            <v/>
          </cell>
        </row>
        <row r="413">
          <cell r="A413">
            <v>402</v>
          </cell>
          <cell r="C413" t="str">
            <v/>
          </cell>
          <cell r="G413" t="str">
            <v/>
          </cell>
          <cell r="I413" t="str">
            <v/>
          </cell>
          <cell r="J413" t="str">
            <v/>
          </cell>
          <cell r="K413" t="str">
            <v/>
          </cell>
        </row>
        <row r="414">
          <cell r="A414">
            <v>403</v>
          </cell>
          <cell r="C414" t="str">
            <v/>
          </cell>
          <cell r="G414" t="str">
            <v/>
          </cell>
          <cell r="I414" t="str">
            <v/>
          </cell>
          <cell r="J414" t="str">
            <v/>
          </cell>
          <cell r="K414" t="str">
            <v/>
          </cell>
        </row>
        <row r="415">
          <cell r="A415">
            <v>404</v>
          </cell>
          <cell r="C415" t="str">
            <v/>
          </cell>
          <cell r="G415" t="str">
            <v/>
          </cell>
          <cell r="I415" t="str">
            <v/>
          </cell>
          <cell r="J415" t="str">
            <v/>
          </cell>
          <cell r="K415" t="str">
            <v/>
          </cell>
        </row>
        <row r="416">
          <cell r="A416">
            <v>405</v>
          </cell>
          <cell r="C416" t="str">
            <v/>
          </cell>
          <cell r="G416" t="str">
            <v/>
          </cell>
          <cell r="I416" t="str">
            <v/>
          </cell>
          <cell r="J416" t="str">
            <v/>
          </cell>
          <cell r="K416" t="str">
            <v/>
          </cell>
        </row>
        <row r="417">
          <cell r="A417">
            <v>406</v>
          </cell>
          <cell r="C417" t="str">
            <v/>
          </cell>
          <cell r="G417" t="str">
            <v/>
          </cell>
          <cell r="I417" t="str">
            <v/>
          </cell>
          <cell r="J417" t="str">
            <v/>
          </cell>
          <cell r="K417" t="str">
            <v/>
          </cell>
        </row>
        <row r="418">
          <cell r="A418">
            <v>407</v>
          </cell>
          <cell r="C418" t="str">
            <v/>
          </cell>
          <cell r="G418" t="str">
            <v/>
          </cell>
          <cell r="I418" t="str">
            <v/>
          </cell>
          <cell r="J418" t="str">
            <v/>
          </cell>
          <cell r="K418" t="str">
            <v/>
          </cell>
        </row>
        <row r="419">
          <cell r="A419">
            <v>408</v>
          </cell>
          <cell r="C419" t="str">
            <v/>
          </cell>
          <cell r="G419" t="str">
            <v/>
          </cell>
          <cell r="I419" t="str">
            <v/>
          </cell>
          <cell r="J419" t="str">
            <v/>
          </cell>
          <cell r="K419" t="str">
            <v/>
          </cell>
        </row>
        <row r="420">
          <cell r="A420">
            <v>409</v>
          </cell>
          <cell r="C420" t="str">
            <v/>
          </cell>
          <cell r="G420" t="str">
            <v/>
          </cell>
          <cell r="I420" t="str">
            <v/>
          </cell>
          <cell r="J420" t="str">
            <v/>
          </cell>
          <cell r="K420" t="str">
            <v/>
          </cell>
        </row>
        <row r="421">
          <cell r="A421">
            <v>410</v>
          </cell>
          <cell r="C421" t="str">
            <v/>
          </cell>
          <cell r="G421" t="str">
            <v/>
          </cell>
          <cell r="I421" t="str">
            <v/>
          </cell>
          <cell r="J421" t="str">
            <v/>
          </cell>
          <cell r="K421" t="str">
            <v/>
          </cell>
        </row>
        <row r="422">
          <cell r="A422">
            <v>411</v>
          </cell>
          <cell r="C422" t="str">
            <v/>
          </cell>
          <cell r="G422" t="str">
            <v/>
          </cell>
          <cell r="I422" t="str">
            <v/>
          </cell>
          <cell r="J422" t="str">
            <v/>
          </cell>
          <cell r="K422" t="str">
            <v/>
          </cell>
        </row>
        <row r="423">
          <cell r="A423">
            <v>412</v>
          </cell>
          <cell r="C423" t="str">
            <v/>
          </cell>
          <cell r="G423" t="str">
            <v/>
          </cell>
          <cell r="I423" t="str">
            <v/>
          </cell>
          <cell r="J423" t="str">
            <v/>
          </cell>
          <cell r="K423" t="str">
            <v/>
          </cell>
        </row>
        <row r="424">
          <cell r="A424">
            <v>413</v>
          </cell>
          <cell r="C424" t="str">
            <v/>
          </cell>
          <cell r="G424" t="str">
            <v/>
          </cell>
          <cell r="I424" t="str">
            <v/>
          </cell>
          <cell r="J424" t="str">
            <v/>
          </cell>
          <cell r="K424" t="str">
            <v/>
          </cell>
        </row>
        <row r="425">
          <cell r="A425">
            <v>414</v>
          </cell>
          <cell r="C425" t="str">
            <v/>
          </cell>
          <cell r="G425" t="str">
            <v/>
          </cell>
          <cell r="I425" t="str">
            <v/>
          </cell>
          <cell r="J425" t="str">
            <v/>
          </cell>
          <cell r="K425" t="str">
            <v/>
          </cell>
        </row>
        <row r="426">
          <cell r="A426">
            <v>415</v>
          </cell>
          <cell r="C426" t="str">
            <v/>
          </cell>
          <cell r="G426" t="str">
            <v/>
          </cell>
          <cell r="I426" t="str">
            <v/>
          </cell>
          <cell r="J426" t="str">
            <v/>
          </cell>
          <cell r="K426" t="str">
            <v/>
          </cell>
        </row>
        <row r="427">
          <cell r="A427">
            <v>416</v>
          </cell>
          <cell r="C427" t="str">
            <v/>
          </cell>
          <cell r="G427" t="str">
            <v/>
          </cell>
          <cell r="I427" t="str">
            <v/>
          </cell>
          <cell r="J427" t="str">
            <v/>
          </cell>
          <cell r="K427" t="str">
            <v/>
          </cell>
        </row>
        <row r="428">
          <cell r="A428">
            <v>417</v>
          </cell>
          <cell r="C428" t="str">
            <v/>
          </cell>
          <cell r="G428" t="str">
            <v/>
          </cell>
          <cell r="I428" t="str">
            <v/>
          </cell>
          <cell r="J428" t="str">
            <v/>
          </cell>
          <cell r="K428" t="str">
            <v/>
          </cell>
        </row>
        <row r="429">
          <cell r="A429">
            <v>418</v>
          </cell>
          <cell r="C429" t="str">
            <v/>
          </cell>
          <cell r="G429" t="str">
            <v/>
          </cell>
          <cell r="I429" t="str">
            <v/>
          </cell>
          <cell r="J429" t="str">
            <v/>
          </cell>
          <cell r="K429" t="str">
            <v/>
          </cell>
        </row>
        <row r="430">
          <cell r="A430">
            <v>419</v>
          </cell>
          <cell r="C430" t="str">
            <v/>
          </cell>
          <cell r="G430" t="str">
            <v/>
          </cell>
          <cell r="I430" t="str">
            <v/>
          </cell>
          <cell r="J430" t="str">
            <v/>
          </cell>
          <cell r="K430" t="str">
            <v/>
          </cell>
        </row>
        <row r="431">
          <cell r="A431">
            <v>420</v>
          </cell>
          <cell r="C431" t="str">
            <v/>
          </cell>
          <cell r="G431" t="str">
            <v/>
          </cell>
          <cell r="I431" t="str">
            <v/>
          </cell>
          <cell r="J431" t="str">
            <v/>
          </cell>
          <cell r="K431" t="str">
            <v/>
          </cell>
        </row>
        <row r="432">
          <cell r="A432">
            <v>421</v>
          </cell>
          <cell r="C432" t="str">
            <v/>
          </cell>
          <cell r="G432" t="str">
            <v/>
          </cell>
          <cell r="I432" t="str">
            <v/>
          </cell>
          <cell r="J432" t="str">
            <v/>
          </cell>
          <cell r="K432" t="str">
            <v/>
          </cell>
        </row>
        <row r="433">
          <cell r="A433">
            <v>422</v>
          </cell>
          <cell r="C433" t="str">
            <v/>
          </cell>
          <cell r="G433" t="str">
            <v/>
          </cell>
          <cell r="I433" t="str">
            <v/>
          </cell>
          <cell r="J433" t="str">
            <v/>
          </cell>
          <cell r="K433" t="str">
            <v/>
          </cell>
        </row>
        <row r="434">
          <cell r="A434">
            <v>423</v>
          </cell>
          <cell r="C434" t="str">
            <v/>
          </cell>
          <cell r="G434" t="str">
            <v/>
          </cell>
          <cell r="I434" t="str">
            <v/>
          </cell>
          <cell r="J434" t="str">
            <v/>
          </cell>
          <cell r="K434" t="str">
            <v/>
          </cell>
        </row>
        <row r="435">
          <cell r="A435">
            <v>424</v>
          </cell>
          <cell r="C435" t="str">
            <v/>
          </cell>
          <cell r="G435" t="str">
            <v/>
          </cell>
          <cell r="I435" t="str">
            <v/>
          </cell>
          <cell r="J435" t="str">
            <v/>
          </cell>
          <cell r="K435" t="str">
            <v/>
          </cell>
        </row>
        <row r="436">
          <cell r="A436">
            <v>425</v>
          </cell>
          <cell r="C436" t="str">
            <v/>
          </cell>
          <cell r="G436" t="str">
            <v/>
          </cell>
          <cell r="I436" t="str">
            <v/>
          </cell>
          <cell r="J436" t="str">
            <v/>
          </cell>
          <cell r="K436" t="str">
            <v/>
          </cell>
        </row>
        <row r="437">
          <cell r="A437">
            <v>426</v>
          </cell>
          <cell r="C437" t="str">
            <v/>
          </cell>
          <cell r="G437" t="str">
            <v/>
          </cell>
          <cell r="I437" t="str">
            <v/>
          </cell>
          <cell r="J437" t="str">
            <v/>
          </cell>
          <cell r="K437" t="str">
            <v/>
          </cell>
        </row>
        <row r="438">
          <cell r="A438">
            <v>427</v>
          </cell>
          <cell r="C438" t="str">
            <v/>
          </cell>
          <cell r="G438" t="str">
            <v/>
          </cell>
          <cell r="I438" t="str">
            <v/>
          </cell>
          <cell r="J438" t="str">
            <v/>
          </cell>
          <cell r="K438" t="str">
            <v/>
          </cell>
        </row>
        <row r="439">
          <cell r="A439">
            <v>428</v>
          </cell>
          <cell r="C439" t="str">
            <v/>
          </cell>
          <cell r="G439" t="str">
            <v/>
          </cell>
          <cell r="I439" t="str">
            <v/>
          </cell>
          <cell r="J439" t="str">
            <v/>
          </cell>
          <cell r="K439" t="str">
            <v/>
          </cell>
        </row>
        <row r="440">
          <cell r="A440">
            <v>429</v>
          </cell>
          <cell r="C440" t="str">
            <v/>
          </cell>
          <cell r="G440" t="str">
            <v/>
          </cell>
          <cell r="I440" t="str">
            <v/>
          </cell>
          <cell r="J440" t="str">
            <v/>
          </cell>
          <cell r="K440" t="str">
            <v/>
          </cell>
        </row>
        <row r="441">
          <cell r="A441">
            <v>430</v>
          </cell>
          <cell r="C441" t="str">
            <v/>
          </cell>
          <cell r="G441" t="str">
            <v/>
          </cell>
          <cell r="I441" t="str">
            <v/>
          </cell>
          <cell r="J441" t="str">
            <v/>
          </cell>
          <cell r="K441" t="str">
            <v/>
          </cell>
        </row>
        <row r="442">
          <cell r="A442">
            <v>431</v>
          </cell>
          <cell r="C442" t="str">
            <v/>
          </cell>
          <cell r="G442" t="str">
            <v/>
          </cell>
          <cell r="I442" t="str">
            <v/>
          </cell>
          <cell r="J442" t="str">
            <v/>
          </cell>
          <cell r="K442" t="str">
            <v/>
          </cell>
        </row>
        <row r="443">
          <cell r="A443">
            <v>432</v>
          </cell>
          <cell r="C443" t="str">
            <v/>
          </cell>
          <cell r="G443" t="str">
            <v/>
          </cell>
          <cell r="I443" t="str">
            <v/>
          </cell>
          <cell r="J443" t="str">
            <v/>
          </cell>
          <cell r="K443" t="str">
            <v/>
          </cell>
        </row>
        <row r="444">
          <cell r="A444">
            <v>433</v>
          </cell>
          <cell r="C444" t="str">
            <v/>
          </cell>
          <cell r="G444" t="str">
            <v/>
          </cell>
          <cell r="I444" t="str">
            <v/>
          </cell>
          <cell r="J444" t="str">
            <v/>
          </cell>
          <cell r="K444" t="str">
            <v/>
          </cell>
        </row>
        <row r="445">
          <cell r="A445">
            <v>434</v>
          </cell>
          <cell r="C445" t="str">
            <v/>
          </cell>
          <cell r="G445" t="str">
            <v/>
          </cell>
          <cell r="I445" t="str">
            <v/>
          </cell>
          <cell r="J445" t="str">
            <v/>
          </cell>
          <cell r="K445" t="str">
            <v/>
          </cell>
        </row>
        <row r="446">
          <cell r="A446">
            <v>435</v>
          </cell>
          <cell r="C446" t="str">
            <v/>
          </cell>
          <cell r="G446" t="str">
            <v/>
          </cell>
          <cell r="I446" t="str">
            <v/>
          </cell>
          <cell r="J446" t="str">
            <v/>
          </cell>
          <cell r="K446" t="str">
            <v/>
          </cell>
        </row>
        <row r="447">
          <cell r="A447">
            <v>436</v>
          </cell>
          <cell r="C447" t="str">
            <v/>
          </cell>
          <cell r="G447" t="str">
            <v/>
          </cell>
          <cell r="I447" t="str">
            <v/>
          </cell>
          <cell r="J447" t="str">
            <v/>
          </cell>
          <cell r="K447" t="str">
            <v/>
          </cell>
        </row>
        <row r="448">
          <cell r="A448">
            <v>437</v>
          </cell>
          <cell r="C448" t="str">
            <v/>
          </cell>
          <cell r="G448" t="str">
            <v/>
          </cell>
          <cell r="I448" t="str">
            <v/>
          </cell>
          <cell r="J448" t="str">
            <v/>
          </cell>
          <cell r="K448" t="str">
            <v/>
          </cell>
        </row>
        <row r="449">
          <cell r="A449">
            <v>438</v>
          </cell>
          <cell r="C449" t="str">
            <v/>
          </cell>
          <cell r="G449" t="str">
            <v/>
          </cell>
          <cell r="I449" t="str">
            <v/>
          </cell>
          <cell r="J449" t="str">
            <v/>
          </cell>
          <cell r="K449" t="str">
            <v/>
          </cell>
        </row>
        <row r="450">
          <cell r="A450">
            <v>439</v>
          </cell>
          <cell r="C450" t="str">
            <v/>
          </cell>
          <cell r="G450" t="str">
            <v/>
          </cell>
          <cell r="I450" t="str">
            <v/>
          </cell>
          <cell r="J450" t="str">
            <v/>
          </cell>
          <cell r="K450" t="str">
            <v/>
          </cell>
        </row>
        <row r="451">
          <cell r="A451">
            <v>440</v>
          </cell>
          <cell r="C451" t="str">
            <v/>
          </cell>
          <cell r="G451" t="str">
            <v/>
          </cell>
          <cell r="I451" t="str">
            <v/>
          </cell>
          <cell r="J451" t="str">
            <v/>
          </cell>
          <cell r="K451" t="str">
            <v/>
          </cell>
        </row>
        <row r="452">
          <cell r="A452">
            <v>441</v>
          </cell>
          <cell r="C452" t="str">
            <v/>
          </cell>
          <cell r="G452" t="str">
            <v/>
          </cell>
          <cell r="I452" t="str">
            <v/>
          </cell>
          <cell r="J452" t="str">
            <v/>
          </cell>
          <cell r="K452" t="str">
            <v/>
          </cell>
        </row>
        <row r="453">
          <cell r="A453">
            <v>442</v>
          </cell>
          <cell r="C453" t="str">
            <v/>
          </cell>
          <cell r="G453" t="str">
            <v/>
          </cell>
          <cell r="I453" t="str">
            <v/>
          </cell>
          <cell r="J453" t="str">
            <v/>
          </cell>
          <cell r="K453" t="str">
            <v/>
          </cell>
        </row>
        <row r="454">
          <cell r="A454">
            <v>443</v>
          </cell>
          <cell r="C454" t="str">
            <v/>
          </cell>
          <cell r="G454" t="str">
            <v/>
          </cell>
          <cell r="I454" t="str">
            <v/>
          </cell>
          <cell r="J454" t="str">
            <v/>
          </cell>
          <cell r="K454" t="str">
            <v/>
          </cell>
        </row>
        <row r="455">
          <cell r="A455">
            <v>444</v>
          </cell>
          <cell r="C455" t="str">
            <v/>
          </cell>
          <cell r="G455" t="str">
            <v/>
          </cell>
          <cell r="I455" t="str">
            <v/>
          </cell>
          <cell r="J455" t="str">
            <v/>
          </cell>
          <cell r="K455" t="str">
            <v/>
          </cell>
        </row>
        <row r="456">
          <cell r="A456">
            <v>445</v>
          </cell>
          <cell r="C456" t="str">
            <v/>
          </cell>
          <cell r="G456" t="str">
            <v/>
          </cell>
          <cell r="I456" t="str">
            <v/>
          </cell>
          <cell r="J456" t="str">
            <v/>
          </cell>
          <cell r="K456" t="str">
            <v/>
          </cell>
        </row>
        <row r="457">
          <cell r="A457">
            <v>446</v>
          </cell>
          <cell r="C457" t="str">
            <v/>
          </cell>
          <cell r="G457" t="str">
            <v/>
          </cell>
          <cell r="I457" t="str">
            <v/>
          </cell>
          <cell r="J457" t="str">
            <v/>
          </cell>
          <cell r="K457" t="str">
            <v/>
          </cell>
        </row>
        <row r="458">
          <cell r="A458">
            <v>447</v>
          </cell>
          <cell r="C458" t="str">
            <v/>
          </cell>
          <cell r="G458" t="str">
            <v/>
          </cell>
          <cell r="I458" t="str">
            <v/>
          </cell>
          <cell r="J458" t="str">
            <v/>
          </cell>
          <cell r="K458" t="str">
            <v/>
          </cell>
        </row>
        <row r="459">
          <cell r="A459">
            <v>448</v>
          </cell>
          <cell r="C459" t="str">
            <v/>
          </cell>
          <cell r="G459" t="str">
            <v/>
          </cell>
          <cell r="I459" t="str">
            <v/>
          </cell>
          <cell r="J459" t="str">
            <v/>
          </cell>
          <cell r="K459" t="str">
            <v/>
          </cell>
        </row>
        <row r="460">
          <cell r="A460">
            <v>449</v>
          </cell>
          <cell r="C460" t="str">
            <v/>
          </cell>
          <cell r="G460" t="str">
            <v/>
          </cell>
          <cell r="I460" t="str">
            <v/>
          </cell>
          <cell r="J460" t="str">
            <v/>
          </cell>
          <cell r="K460" t="str">
            <v/>
          </cell>
        </row>
        <row r="461">
          <cell r="A461">
            <v>450</v>
          </cell>
          <cell r="C461" t="str">
            <v/>
          </cell>
          <cell r="G461" t="str">
            <v/>
          </cell>
          <cell r="I461" t="str">
            <v/>
          </cell>
          <cell r="J461" t="str">
            <v/>
          </cell>
          <cell r="K461" t="str">
            <v/>
          </cell>
        </row>
        <row r="462">
          <cell r="A462">
            <v>451</v>
          </cell>
          <cell r="C462" t="str">
            <v/>
          </cell>
          <cell r="G462" t="str">
            <v/>
          </cell>
          <cell r="I462" t="str">
            <v/>
          </cell>
          <cell r="J462" t="str">
            <v/>
          </cell>
          <cell r="K462" t="str">
            <v/>
          </cell>
        </row>
        <row r="463">
          <cell r="A463">
            <v>452</v>
          </cell>
          <cell r="C463" t="str">
            <v/>
          </cell>
          <cell r="G463" t="str">
            <v/>
          </cell>
          <cell r="I463" t="str">
            <v/>
          </cell>
          <cell r="J463" t="str">
            <v/>
          </cell>
          <cell r="K463" t="str">
            <v/>
          </cell>
        </row>
        <row r="464">
          <cell r="A464">
            <v>453</v>
          </cell>
          <cell r="C464" t="str">
            <v/>
          </cell>
          <cell r="G464" t="str">
            <v/>
          </cell>
          <cell r="I464" t="str">
            <v/>
          </cell>
          <cell r="J464" t="str">
            <v/>
          </cell>
          <cell r="K464" t="str">
            <v/>
          </cell>
        </row>
        <row r="465">
          <cell r="A465">
            <v>454</v>
          </cell>
          <cell r="C465" t="str">
            <v/>
          </cell>
          <cell r="G465" t="str">
            <v/>
          </cell>
          <cell r="I465" t="str">
            <v/>
          </cell>
          <cell r="J465" t="str">
            <v/>
          </cell>
          <cell r="K465" t="str">
            <v/>
          </cell>
        </row>
        <row r="466">
          <cell r="A466">
            <v>455</v>
          </cell>
          <cell r="C466" t="str">
            <v/>
          </cell>
          <cell r="G466" t="str">
            <v/>
          </cell>
          <cell r="I466" t="str">
            <v/>
          </cell>
          <cell r="J466" t="str">
            <v/>
          </cell>
          <cell r="K466" t="str">
            <v/>
          </cell>
        </row>
        <row r="467">
          <cell r="A467">
            <v>456</v>
          </cell>
          <cell r="C467" t="str">
            <v/>
          </cell>
          <cell r="G467" t="str">
            <v/>
          </cell>
          <cell r="I467" t="str">
            <v/>
          </cell>
          <cell r="J467" t="str">
            <v/>
          </cell>
          <cell r="K467" t="str">
            <v/>
          </cell>
        </row>
        <row r="468">
          <cell r="A468">
            <v>457</v>
          </cell>
          <cell r="C468" t="str">
            <v/>
          </cell>
          <cell r="G468" t="str">
            <v/>
          </cell>
          <cell r="I468" t="str">
            <v/>
          </cell>
          <cell r="J468" t="str">
            <v/>
          </cell>
          <cell r="K468" t="str">
            <v/>
          </cell>
        </row>
        <row r="469">
          <cell r="A469">
            <v>458</v>
          </cell>
          <cell r="C469" t="str">
            <v/>
          </cell>
          <cell r="G469" t="str">
            <v/>
          </cell>
          <cell r="I469" t="str">
            <v/>
          </cell>
          <cell r="J469" t="str">
            <v/>
          </cell>
          <cell r="K469" t="str">
            <v/>
          </cell>
        </row>
        <row r="470">
          <cell r="A470">
            <v>459</v>
          </cell>
          <cell r="C470" t="str">
            <v/>
          </cell>
          <cell r="G470" t="str">
            <v/>
          </cell>
          <cell r="I470" t="str">
            <v/>
          </cell>
          <cell r="J470" t="str">
            <v/>
          </cell>
          <cell r="K470" t="str">
            <v/>
          </cell>
        </row>
        <row r="471">
          <cell r="A471">
            <v>460</v>
          </cell>
          <cell r="C471" t="str">
            <v/>
          </cell>
          <cell r="G471" t="str">
            <v/>
          </cell>
          <cell r="I471" t="str">
            <v/>
          </cell>
          <cell r="J471" t="str">
            <v/>
          </cell>
          <cell r="K471" t="str">
            <v/>
          </cell>
        </row>
        <row r="472">
          <cell r="A472">
            <v>461</v>
          </cell>
          <cell r="C472" t="str">
            <v/>
          </cell>
          <cell r="G472" t="str">
            <v/>
          </cell>
          <cell r="I472" t="str">
            <v/>
          </cell>
          <cell r="J472" t="str">
            <v/>
          </cell>
          <cell r="K472" t="str">
            <v/>
          </cell>
        </row>
        <row r="473">
          <cell r="A473">
            <v>462</v>
          </cell>
          <cell r="C473" t="str">
            <v/>
          </cell>
          <cell r="G473" t="str">
            <v/>
          </cell>
          <cell r="I473" t="str">
            <v/>
          </cell>
          <cell r="J473" t="str">
            <v/>
          </cell>
          <cell r="K473" t="str">
            <v/>
          </cell>
        </row>
        <row r="474">
          <cell r="A474">
            <v>463</v>
          </cell>
          <cell r="C474" t="str">
            <v/>
          </cell>
          <cell r="G474" t="str">
            <v/>
          </cell>
          <cell r="I474" t="str">
            <v/>
          </cell>
          <cell r="J474" t="str">
            <v/>
          </cell>
          <cell r="K474" t="str">
            <v/>
          </cell>
        </row>
        <row r="475">
          <cell r="A475">
            <v>464</v>
          </cell>
          <cell r="C475" t="str">
            <v/>
          </cell>
          <cell r="G475" t="str">
            <v/>
          </cell>
          <cell r="I475" t="str">
            <v/>
          </cell>
          <cell r="J475" t="str">
            <v/>
          </cell>
          <cell r="K475" t="str">
            <v/>
          </cell>
        </row>
        <row r="476">
          <cell r="A476">
            <v>465</v>
          </cell>
          <cell r="C476" t="str">
            <v/>
          </cell>
          <cell r="G476" t="str">
            <v/>
          </cell>
          <cell r="I476" t="str">
            <v/>
          </cell>
          <cell r="J476" t="str">
            <v/>
          </cell>
          <cell r="K476" t="str">
            <v/>
          </cell>
        </row>
        <row r="477">
          <cell r="A477">
            <v>466</v>
          </cell>
          <cell r="C477" t="str">
            <v/>
          </cell>
          <cell r="G477" t="str">
            <v/>
          </cell>
          <cell r="I477" t="str">
            <v/>
          </cell>
          <cell r="J477" t="str">
            <v/>
          </cell>
          <cell r="K477" t="str">
            <v/>
          </cell>
        </row>
        <row r="478">
          <cell r="A478">
            <v>467</v>
          </cell>
          <cell r="C478" t="str">
            <v/>
          </cell>
          <cell r="G478" t="str">
            <v/>
          </cell>
          <cell r="I478" t="str">
            <v/>
          </cell>
          <cell r="J478" t="str">
            <v/>
          </cell>
          <cell r="K478" t="str">
            <v/>
          </cell>
        </row>
        <row r="479">
          <cell r="A479">
            <v>468</v>
          </cell>
          <cell r="C479" t="str">
            <v/>
          </cell>
          <cell r="G479" t="str">
            <v/>
          </cell>
          <cell r="I479" t="str">
            <v/>
          </cell>
          <cell r="J479" t="str">
            <v/>
          </cell>
          <cell r="K479" t="str">
            <v/>
          </cell>
        </row>
        <row r="480">
          <cell r="A480">
            <v>469</v>
          </cell>
          <cell r="C480" t="str">
            <v/>
          </cell>
          <cell r="G480" t="str">
            <v/>
          </cell>
          <cell r="I480" t="str">
            <v/>
          </cell>
          <cell r="J480" t="str">
            <v/>
          </cell>
          <cell r="K480" t="str">
            <v/>
          </cell>
        </row>
        <row r="481">
          <cell r="A481">
            <v>470</v>
          </cell>
          <cell r="C481" t="str">
            <v/>
          </cell>
          <cell r="G481" t="str">
            <v/>
          </cell>
          <cell r="I481" t="str">
            <v/>
          </cell>
          <cell r="J481" t="str">
            <v/>
          </cell>
          <cell r="K481" t="str">
            <v/>
          </cell>
        </row>
        <row r="482">
          <cell r="A482">
            <v>471</v>
          </cell>
          <cell r="C482" t="str">
            <v/>
          </cell>
          <cell r="G482" t="str">
            <v/>
          </cell>
          <cell r="I482" t="str">
            <v/>
          </cell>
          <cell r="J482" t="str">
            <v/>
          </cell>
          <cell r="K482" t="str">
            <v/>
          </cell>
        </row>
        <row r="483">
          <cell r="A483">
            <v>472</v>
          </cell>
          <cell r="C483" t="str">
            <v/>
          </cell>
          <cell r="G483" t="str">
            <v/>
          </cell>
          <cell r="I483" t="str">
            <v/>
          </cell>
          <cell r="J483" t="str">
            <v/>
          </cell>
          <cell r="K483" t="str">
            <v/>
          </cell>
        </row>
        <row r="484">
          <cell r="A484">
            <v>473</v>
          </cell>
          <cell r="C484" t="str">
            <v/>
          </cell>
          <cell r="G484" t="str">
            <v/>
          </cell>
          <cell r="I484" t="str">
            <v/>
          </cell>
          <cell r="J484" t="str">
            <v/>
          </cell>
          <cell r="K484" t="str">
            <v/>
          </cell>
        </row>
        <row r="485">
          <cell r="A485">
            <v>474</v>
          </cell>
          <cell r="C485" t="str">
            <v/>
          </cell>
          <cell r="G485" t="str">
            <v/>
          </cell>
          <cell r="I485" t="str">
            <v/>
          </cell>
          <cell r="J485" t="str">
            <v/>
          </cell>
          <cell r="K485" t="str">
            <v/>
          </cell>
        </row>
        <row r="486">
          <cell r="A486">
            <v>475</v>
          </cell>
          <cell r="C486" t="str">
            <v/>
          </cell>
          <cell r="G486" t="str">
            <v/>
          </cell>
          <cell r="I486" t="str">
            <v/>
          </cell>
          <cell r="J486" t="str">
            <v/>
          </cell>
          <cell r="K486" t="str">
            <v/>
          </cell>
        </row>
        <row r="487">
          <cell r="A487">
            <v>476</v>
          </cell>
          <cell r="C487" t="str">
            <v/>
          </cell>
          <cell r="G487" t="str">
            <v/>
          </cell>
          <cell r="I487" t="str">
            <v/>
          </cell>
          <cell r="J487" t="str">
            <v/>
          </cell>
          <cell r="K487" t="str">
            <v/>
          </cell>
        </row>
        <row r="488">
          <cell r="A488">
            <v>477</v>
          </cell>
          <cell r="C488" t="str">
            <v/>
          </cell>
          <cell r="G488" t="str">
            <v/>
          </cell>
          <cell r="I488" t="str">
            <v/>
          </cell>
          <cell r="J488" t="str">
            <v/>
          </cell>
          <cell r="K488" t="str">
            <v/>
          </cell>
        </row>
        <row r="489">
          <cell r="A489">
            <v>478</v>
          </cell>
          <cell r="C489" t="str">
            <v/>
          </cell>
          <cell r="G489" t="str">
            <v/>
          </cell>
          <cell r="I489" t="str">
            <v/>
          </cell>
          <cell r="J489" t="str">
            <v/>
          </cell>
          <cell r="K489" t="str">
            <v/>
          </cell>
        </row>
        <row r="490">
          <cell r="A490">
            <v>479</v>
          </cell>
          <cell r="C490" t="str">
            <v/>
          </cell>
          <cell r="G490" t="str">
            <v/>
          </cell>
          <cell r="I490" t="str">
            <v/>
          </cell>
          <cell r="J490" t="str">
            <v/>
          </cell>
          <cell r="K490" t="str">
            <v/>
          </cell>
        </row>
        <row r="491">
          <cell r="A491">
            <v>480</v>
          </cell>
          <cell r="C491" t="str">
            <v/>
          </cell>
          <cell r="G491" t="str">
            <v/>
          </cell>
          <cell r="I491" t="str">
            <v/>
          </cell>
          <cell r="J491" t="str">
            <v/>
          </cell>
          <cell r="K491" t="str">
            <v/>
          </cell>
        </row>
        <row r="492">
          <cell r="A492">
            <v>481</v>
          </cell>
          <cell r="C492" t="str">
            <v/>
          </cell>
          <cell r="G492" t="str">
            <v/>
          </cell>
          <cell r="I492" t="str">
            <v/>
          </cell>
          <cell r="J492" t="str">
            <v/>
          </cell>
          <cell r="K492" t="str">
            <v/>
          </cell>
        </row>
        <row r="493">
          <cell r="A493">
            <v>482</v>
          </cell>
          <cell r="C493" t="str">
            <v/>
          </cell>
          <cell r="G493" t="str">
            <v/>
          </cell>
          <cell r="I493" t="str">
            <v/>
          </cell>
          <cell r="J493" t="str">
            <v/>
          </cell>
          <cell r="K493" t="str">
            <v/>
          </cell>
        </row>
        <row r="494">
          <cell r="A494">
            <v>483</v>
          </cell>
          <cell r="C494" t="str">
            <v/>
          </cell>
          <cell r="G494" t="str">
            <v/>
          </cell>
          <cell r="I494" t="str">
            <v/>
          </cell>
          <cell r="J494" t="str">
            <v/>
          </cell>
          <cell r="K494" t="str">
            <v/>
          </cell>
        </row>
        <row r="495">
          <cell r="A495">
            <v>484</v>
          </cell>
          <cell r="C495" t="str">
            <v/>
          </cell>
          <cell r="G495" t="str">
            <v/>
          </cell>
          <cell r="I495" t="str">
            <v/>
          </cell>
          <cell r="J495" t="str">
            <v/>
          </cell>
          <cell r="K495" t="str">
            <v/>
          </cell>
        </row>
        <row r="496">
          <cell r="A496">
            <v>485</v>
          </cell>
          <cell r="C496" t="str">
            <v/>
          </cell>
          <cell r="G496" t="str">
            <v/>
          </cell>
          <cell r="I496" t="str">
            <v/>
          </cell>
          <cell r="J496" t="str">
            <v/>
          </cell>
          <cell r="K496" t="str">
            <v/>
          </cell>
        </row>
        <row r="497">
          <cell r="A497">
            <v>486</v>
          </cell>
          <cell r="C497" t="str">
            <v/>
          </cell>
          <cell r="G497" t="str">
            <v/>
          </cell>
          <cell r="I497" t="str">
            <v/>
          </cell>
          <cell r="J497" t="str">
            <v/>
          </cell>
          <cell r="K497" t="str">
            <v/>
          </cell>
        </row>
        <row r="498">
          <cell r="A498">
            <v>487</v>
          </cell>
          <cell r="C498" t="str">
            <v/>
          </cell>
          <cell r="G498" t="str">
            <v/>
          </cell>
          <cell r="I498" t="str">
            <v/>
          </cell>
          <cell r="J498" t="str">
            <v/>
          </cell>
          <cell r="K498" t="str">
            <v/>
          </cell>
        </row>
        <row r="499">
          <cell r="A499">
            <v>488</v>
          </cell>
          <cell r="C499" t="str">
            <v/>
          </cell>
          <cell r="G499" t="str">
            <v/>
          </cell>
          <cell r="I499" t="str">
            <v/>
          </cell>
          <cell r="J499" t="str">
            <v/>
          </cell>
          <cell r="K499" t="str">
            <v/>
          </cell>
        </row>
        <row r="500">
          <cell r="A500">
            <v>489</v>
          </cell>
          <cell r="C500" t="str">
            <v/>
          </cell>
          <cell r="G500" t="str">
            <v/>
          </cell>
          <cell r="I500" t="str">
            <v/>
          </cell>
          <cell r="J500" t="str">
            <v/>
          </cell>
          <cell r="K500" t="str">
            <v/>
          </cell>
        </row>
        <row r="501">
          <cell r="A501">
            <v>490</v>
          </cell>
          <cell r="C501" t="str">
            <v/>
          </cell>
          <cell r="G501" t="str">
            <v/>
          </cell>
          <cell r="I501" t="str">
            <v/>
          </cell>
          <cell r="J501" t="str">
            <v/>
          </cell>
          <cell r="K501" t="str">
            <v/>
          </cell>
        </row>
        <row r="502">
          <cell r="A502">
            <v>491</v>
          </cell>
          <cell r="C502" t="str">
            <v/>
          </cell>
          <cell r="G502" t="str">
            <v/>
          </cell>
          <cell r="I502" t="str">
            <v/>
          </cell>
          <cell r="J502" t="str">
            <v/>
          </cell>
          <cell r="K502" t="str">
            <v/>
          </cell>
        </row>
        <row r="503">
          <cell r="A503">
            <v>492</v>
          </cell>
          <cell r="C503" t="str">
            <v/>
          </cell>
          <cell r="G503" t="str">
            <v/>
          </cell>
          <cell r="I503" t="str">
            <v/>
          </cell>
          <cell r="J503" t="str">
            <v/>
          </cell>
          <cell r="K503" t="str">
            <v/>
          </cell>
        </row>
        <row r="504">
          <cell r="A504">
            <v>493</v>
          </cell>
          <cell r="C504" t="str">
            <v/>
          </cell>
          <cell r="G504" t="str">
            <v/>
          </cell>
          <cell r="I504" t="str">
            <v/>
          </cell>
          <cell r="J504" t="str">
            <v/>
          </cell>
          <cell r="K504" t="str">
            <v/>
          </cell>
        </row>
        <row r="505">
          <cell r="A505">
            <v>494</v>
          </cell>
          <cell r="C505" t="str">
            <v/>
          </cell>
          <cell r="G505" t="str">
            <v/>
          </cell>
          <cell r="I505" t="str">
            <v/>
          </cell>
          <cell r="J505" t="str">
            <v/>
          </cell>
          <cell r="K505" t="str">
            <v/>
          </cell>
        </row>
        <row r="506">
          <cell r="A506">
            <v>495</v>
          </cell>
          <cell r="C506" t="str">
            <v/>
          </cell>
          <cell r="G506" t="str">
            <v/>
          </cell>
          <cell r="I506" t="str">
            <v/>
          </cell>
          <cell r="J506" t="str">
            <v/>
          </cell>
          <cell r="K506" t="str">
            <v/>
          </cell>
        </row>
        <row r="507">
          <cell r="A507">
            <v>496</v>
          </cell>
          <cell r="C507" t="str">
            <v/>
          </cell>
          <cell r="G507" t="str">
            <v/>
          </cell>
          <cell r="I507" t="str">
            <v/>
          </cell>
          <cell r="J507" t="str">
            <v/>
          </cell>
          <cell r="K507" t="str">
            <v/>
          </cell>
        </row>
        <row r="508">
          <cell r="A508">
            <v>497</v>
          </cell>
          <cell r="C508" t="str">
            <v/>
          </cell>
          <cell r="G508" t="str">
            <v/>
          </cell>
          <cell r="I508" t="str">
            <v/>
          </cell>
          <cell r="J508" t="str">
            <v/>
          </cell>
          <cell r="K508" t="str">
            <v/>
          </cell>
        </row>
        <row r="509">
          <cell r="A509">
            <v>498</v>
          </cell>
          <cell r="C509" t="str">
            <v/>
          </cell>
          <cell r="G509" t="str">
            <v/>
          </cell>
          <cell r="I509" t="str">
            <v/>
          </cell>
          <cell r="J509" t="str">
            <v/>
          </cell>
          <cell r="K509" t="str">
            <v/>
          </cell>
        </row>
        <row r="510">
          <cell r="A510">
            <v>499</v>
          </cell>
          <cell r="C510" t="str">
            <v/>
          </cell>
          <cell r="G510" t="str">
            <v/>
          </cell>
          <cell r="I510" t="str">
            <v/>
          </cell>
          <cell r="J510" t="str">
            <v/>
          </cell>
          <cell r="K510" t="str">
            <v/>
          </cell>
        </row>
        <row r="511">
          <cell r="A511">
            <v>500</v>
          </cell>
          <cell r="C511" t="str">
            <v/>
          </cell>
          <cell r="G511" t="str">
            <v/>
          </cell>
          <cell r="I511" t="str">
            <v/>
          </cell>
          <cell r="J511" t="str">
            <v/>
          </cell>
          <cell r="K511" t="str">
            <v/>
          </cell>
        </row>
        <row r="512">
          <cell r="A512">
            <v>501</v>
          </cell>
          <cell r="C512" t="str">
            <v/>
          </cell>
          <cell r="G512" t="str">
            <v/>
          </cell>
          <cell r="I512" t="str">
            <v/>
          </cell>
          <cell r="J512" t="str">
            <v/>
          </cell>
          <cell r="K512" t="str">
            <v/>
          </cell>
        </row>
        <row r="513">
          <cell r="A513">
            <v>502</v>
          </cell>
          <cell r="C513" t="str">
            <v/>
          </cell>
          <cell r="G513" t="str">
            <v/>
          </cell>
          <cell r="I513" t="str">
            <v/>
          </cell>
          <cell r="J513" t="str">
            <v/>
          </cell>
          <cell r="K513" t="str">
            <v/>
          </cell>
        </row>
        <row r="514">
          <cell r="A514">
            <v>503</v>
          </cell>
          <cell r="C514" t="str">
            <v/>
          </cell>
          <cell r="G514" t="str">
            <v/>
          </cell>
          <cell r="I514" t="str">
            <v/>
          </cell>
          <cell r="J514" t="str">
            <v/>
          </cell>
          <cell r="K514" t="str">
            <v/>
          </cell>
        </row>
        <row r="515">
          <cell r="A515">
            <v>504</v>
          </cell>
          <cell r="C515" t="str">
            <v/>
          </cell>
          <cell r="G515" t="str">
            <v/>
          </cell>
          <cell r="I515" t="str">
            <v/>
          </cell>
          <cell r="J515" t="str">
            <v/>
          </cell>
          <cell r="K515" t="str">
            <v/>
          </cell>
        </row>
        <row r="516">
          <cell r="A516">
            <v>505</v>
          </cell>
          <cell r="C516" t="str">
            <v/>
          </cell>
          <cell r="G516" t="str">
            <v/>
          </cell>
          <cell r="I516" t="str">
            <v/>
          </cell>
          <cell r="J516" t="str">
            <v/>
          </cell>
          <cell r="K516" t="str">
            <v/>
          </cell>
        </row>
        <row r="517">
          <cell r="A517">
            <v>506</v>
          </cell>
          <cell r="C517" t="str">
            <v/>
          </cell>
          <cell r="G517" t="str">
            <v/>
          </cell>
          <cell r="I517" t="str">
            <v/>
          </cell>
          <cell r="J517" t="str">
            <v/>
          </cell>
          <cell r="K517" t="str">
            <v/>
          </cell>
        </row>
        <row r="518">
          <cell r="A518">
            <v>507</v>
          </cell>
          <cell r="C518" t="str">
            <v/>
          </cell>
          <cell r="G518" t="str">
            <v/>
          </cell>
          <cell r="I518" t="str">
            <v/>
          </cell>
          <cell r="J518" t="str">
            <v/>
          </cell>
          <cell r="K518" t="str">
            <v/>
          </cell>
        </row>
        <row r="519">
          <cell r="A519">
            <v>508</v>
          </cell>
          <cell r="C519" t="str">
            <v/>
          </cell>
          <cell r="G519" t="str">
            <v/>
          </cell>
          <cell r="I519" t="str">
            <v/>
          </cell>
          <cell r="J519" t="str">
            <v/>
          </cell>
          <cell r="K519" t="str">
            <v/>
          </cell>
        </row>
        <row r="520">
          <cell r="A520">
            <v>509</v>
          </cell>
          <cell r="C520" t="str">
            <v/>
          </cell>
          <cell r="G520" t="str">
            <v/>
          </cell>
          <cell r="I520" t="str">
            <v/>
          </cell>
          <cell r="J520" t="str">
            <v/>
          </cell>
          <cell r="K520" t="str">
            <v/>
          </cell>
        </row>
        <row r="521">
          <cell r="A521">
            <v>510</v>
          </cell>
          <cell r="C521" t="str">
            <v/>
          </cell>
          <cell r="G521" t="str">
            <v/>
          </cell>
          <cell r="I521" t="str">
            <v/>
          </cell>
          <cell r="J521" t="str">
            <v/>
          </cell>
          <cell r="K521" t="str">
            <v/>
          </cell>
        </row>
        <row r="522">
          <cell r="A522">
            <v>511</v>
          </cell>
          <cell r="C522" t="str">
            <v/>
          </cell>
          <cell r="G522" t="str">
            <v/>
          </cell>
          <cell r="I522" t="str">
            <v/>
          </cell>
          <cell r="J522" t="str">
            <v/>
          </cell>
          <cell r="K522" t="str">
            <v/>
          </cell>
        </row>
        <row r="523">
          <cell r="A523">
            <v>512</v>
          </cell>
          <cell r="C523" t="str">
            <v/>
          </cell>
          <cell r="G523" t="str">
            <v/>
          </cell>
          <cell r="I523" t="str">
            <v/>
          </cell>
          <cell r="J523" t="str">
            <v/>
          </cell>
          <cell r="K523" t="str">
            <v/>
          </cell>
        </row>
        <row r="524">
          <cell r="A524">
            <v>513</v>
          </cell>
          <cell r="C524" t="str">
            <v/>
          </cell>
          <cell r="G524" t="str">
            <v/>
          </cell>
          <cell r="I524" t="str">
            <v/>
          </cell>
          <cell r="J524" t="str">
            <v/>
          </cell>
          <cell r="K524" t="str">
            <v/>
          </cell>
        </row>
        <row r="525">
          <cell r="A525">
            <v>514</v>
          </cell>
          <cell r="C525" t="str">
            <v/>
          </cell>
          <cell r="G525" t="str">
            <v/>
          </cell>
          <cell r="I525" t="str">
            <v/>
          </cell>
          <cell r="J525" t="str">
            <v/>
          </cell>
          <cell r="K525" t="str">
            <v/>
          </cell>
        </row>
        <row r="526">
          <cell r="A526">
            <v>515</v>
          </cell>
          <cell r="C526" t="str">
            <v/>
          </cell>
          <cell r="G526" t="str">
            <v/>
          </cell>
          <cell r="I526" t="str">
            <v/>
          </cell>
          <cell r="J526" t="str">
            <v/>
          </cell>
          <cell r="K526" t="str">
            <v/>
          </cell>
        </row>
        <row r="527">
          <cell r="A527">
            <v>516</v>
          </cell>
          <cell r="C527" t="str">
            <v/>
          </cell>
          <cell r="G527" t="str">
            <v/>
          </cell>
          <cell r="I527" t="str">
            <v/>
          </cell>
          <cell r="J527" t="str">
            <v/>
          </cell>
          <cell r="K527" t="str">
            <v/>
          </cell>
        </row>
        <row r="528">
          <cell r="A528">
            <v>517</v>
          </cell>
          <cell r="C528" t="str">
            <v/>
          </cell>
          <cell r="G528" t="str">
            <v/>
          </cell>
          <cell r="I528" t="str">
            <v/>
          </cell>
          <cell r="J528" t="str">
            <v/>
          </cell>
          <cell r="K528" t="str">
            <v/>
          </cell>
        </row>
        <row r="529">
          <cell r="A529">
            <v>518</v>
          </cell>
          <cell r="C529" t="str">
            <v/>
          </cell>
          <cell r="G529" t="str">
            <v/>
          </cell>
          <cell r="I529" t="str">
            <v/>
          </cell>
          <cell r="J529" t="str">
            <v/>
          </cell>
          <cell r="K529" t="str">
            <v/>
          </cell>
        </row>
        <row r="530">
          <cell r="A530">
            <v>519</v>
          </cell>
          <cell r="C530" t="str">
            <v/>
          </cell>
          <cell r="G530" t="str">
            <v/>
          </cell>
          <cell r="I530" t="str">
            <v/>
          </cell>
          <cell r="J530" t="str">
            <v/>
          </cell>
          <cell r="K530" t="str">
            <v/>
          </cell>
        </row>
        <row r="531">
          <cell r="A531">
            <v>520</v>
          </cell>
          <cell r="C531" t="str">
            <v/>
          </cell>
          <cell r="G531" t="str">
            <v/>
          </cell>
          <cell r="I531" t="str">
            <v/>
          </cell>
          <cell r="J531" t="str">
            <v/>
          </cell>
          <cell r="K531" t="str">
            <v/>
          </cell>
        </row>
        <row r="532">
          <cell r="A532">
            <v>521</v>
          </cell>
          <cell r="C532" t="str">
            <v/>
          </cell>
          <cell r="G532" t="str">
            <v/>
          </cell>
          <cell r="I532" t="str">
            <v/>
          </cell>
          <cell r="J532" t="str">
            <v/>
          </cell>
          <cell r="K532" t="str">
            <v/>
          </cell>
        </row>
        <row r="533">
          <cell r="A533">
            <v>522</v>
          </cell>
          <cell r="C533" t="str">
            <v/>
          </cell>
          <cell r="G533" t="str">
            <v/>
          </cell>
          <cell r="I533" t="str">
            <v/>
          </cell>
          <cell r="J533" t="str">
            <v/>
          </cell>
          <cell r="K533" t="str">
            <v/>
          </cell>
        </row>
        <row r="534">
          <cell r="A534">
            <v>523</v>
          </cell>
          <cell r="C534" t="str">
            <v/>
          </cell>
          <cell r="G534" t="str">
            <v/>
          </cell>
          <cell r="I534" t="str">
            <v/>
          </cell>
          <cell r="J534" t="str">
            <v/>
          </cell>
          <cell r="K534" t="str">
            <v/>
          </cell>
        </row>
        <row r="535">
          <cell r="A535">
            <v>524</v>
          </cell>
          <cell r="C535" t="str">
            <v/>
          </cell>
          <cell r="G535" t="str">
            <v/>
          </cell>
          <cell r="I535" t="str">
            <v/>
          </cell>
          <cell r="J535" t="str">
            <v/>
          </cell>
          <cell r="K535" t="str">
            <v/>
          </cell>
        </row>
        <row r="536">
          <cell r="A536">
            <v>525</v>
          </cell>
          <cell r="C536" t="str">
            <v/>
          </cell>
          <cell r="G536" t="str">
            <v/>
          </cell>
          <cell r="I536" t="str">
            <v/>
          </cell>
          <cell r="J536" t="str">
            <v/>
          </cell>
          <cell r="K536" t="str">
            <v/>
          </cell>
        </row>
        <row r="537">
          <cell r="A537">
            <v>526</v>
          </cell>
          <cell r="C537" t="str">
            <v/>
          </cell>
          <cell r="G537" t="str">
            <v/>
          </cell>
          <cell r="I537" t="str">
            <v/>
          </cell>
          <cell r="J537" t="str">
            <v/>
          </cell>
          <cell r="K537" t="str">
            <v/>
          </cell>
        </row>
        <row r="538">
          <cell r="A538">
            <v>527</v>
          </cell>
          <cell r="C538" t="str">
            <v/>
          </cell>
          <cell r="G538" t="str">
            <v/>
          </cell>
          <cell r="I538" t="str">
            <v/>
          </cell>
          <cell r="J538" t="str">
            <v/>
          </cell>
          <cell r="K538" t="str">
            <v/>
          </cell>
        </row>
        <row r="539">
          <cell r="A539">
            <v>528</v>
          </cell>
          <cell r="C539" t="str">
            <v/>
          </cell>
          <cell r="G539" t="str">
            <v/>
          </cell>
          <cell r="I539" t="str">
            <v/>
          </cell>
          <cell r="J539" t="str">
            <v/>
          </cell>
          <cell r="K539" t="str">
            <v/>
          </cell>
        </row>
        <row r="540">
          <cell r="A540">
            <v>529</v>
          </cell>
          <cell r="C540" t="str">
            <v/>
          </cell>
          <cell r="G540" t="str">
            <v/>
          </cell>
          <cell r="I540" t="str">
            <v/>
          </cell>
          <cell r="J540" t="str">
            <v/>
          </cell>
          <cell r="K540" t="str">
            <v/>
          </cell>
        </row>
        <row r="541">
          <cell r="A541">
            <v>530</v>
          </cell>
          <cell r="C541" t="str">
            <v/>
          </cell>
          <cell r="G541" t="str">
            <v/>
          </cell>
          <cell r="I541" t="str">
            <v/>
          </cell>
          <cell r="J541" t="str">
            <v/>
          </cell>
          <cell r="K541" t="str">
            <v/>
          </cell>
        </row>
        <row r="542">
          <cell r="A542">
            <v>531</v>
          </cell>
          <cell r="C542" t="str">
            <v/>
          </cell>
          <cell r="G542" t="str">
            <v/>
          </cell>
          <cell r="I542" t="str">
            <v/>
          </cell>
          <cell r="J542" t="str">
            <v/>
          </cell>
          <cell r="K542" t="str">
            <v/>
          </cell>
        </row>
        <row r="543">
          <cell r="A543">
            <v>532</v>
          </cell>
          <cell r="C543" t="str">
            <v/>
          </cell>
          <cell r="G543" t="str">
            <v/>
          </cell>
          <cell r="I543" t="str">
            <v/>
          </cell>
          <cell r="J543" t="str">
            <v/>
          </cell>
          <cell r="K543" t="str">
            <v/>
          </cell>
        </row>
        <row r="544">
          <cell r="A544">
            <v>533</v>
          </cell>
          <cell r="C544" t="str">
            <v/>
          </cell>
          <cell r="G544" t="str">
            <v/>
          </cell>
          <cell r="I544" t="str">
            <v/>
          </cell>
          <cell r="J544" t="str">
            <v/>
          </cell>
          <cell r="K544" t="str">
            <v/>
          </cell>
        </row>
        <row r="545">
          <cell r="A545">
            <v>534</v>
          </cell>
          <cell r="C545" t="str">
            <v/>
          </cell>
          <cell r="G545" t="str">
            <v/>
          </cell>
          <cell r="I545" t="str">
            <v/>
          </cell>
          <cell r="J545" t="str">
            <v/>
          </cell>
          <cell r="K545" t="str">
            <v/>
          </cell>
        </row>
        <row r="546">
          <cell r="A546">
            <v>535</v>
          </cell>
          <cell r="C546" t="str">
            <v/>
          </cell>
          <cell r="G546" t="str">
            <v/>
          </cell>
          <cell r="I546" t="str">
            <v/>
          </cell>
          <cell r="J546" t="str">
            <v/>
          </cell>
          <cell r="K546" t="str">
            <v/>
          </cell>
        </row>
        <row r="547">
          <cell r="A547">
            <v>536</v>
          </cell>
          <cell r="C547" t="str">
            <v/>
          </cell>
          <cell r="G547" t="str">
            <v/>
          </cell>
          <cell r="I547" t="str">
            <v/>
          </cell>
          <cell r="J547" t="str">
            <v/>
          </cell>
          <cell r="K547" t="str">
            <v/>
          </cell>
        </row>
        <row r="548">
          <cell r="A548">
            <v>537</v>
          </cell>
          <cell r="C548" t="str">
            <v/>
          </cell>
          <cell r="G548" t="str">
            <v/>
          </cell>
          <cell r="I548" t="str">
            <v/>
          </cell>
          <cell r="J548" t="str">
            <v/>
          </cell>
          <cell r="K548" t="str">
            <v/>
          </cell>
        </row>
        <row r="549">
          <cell r="A549">
            <v>538</v>
          </cell>
          <cell r="C549" t="str">
            <v/>
          </cell>
          <cell r="G549" t="str">
            <v/>
          </cell>
          <cell r="I549" t="str">
            <v/>
          </cell>
          <cell r="J549" t="str">
            <v/>
          </cell>
          <cell r="K549" t="str">
            <v/>
          </cell>
        </row>
        <row r="550">
          <cell r="A550">
            <v>539</v>
          </cell>
          <cell r="C550" t="str">
            <v/>
          </cell>
          <cell r="G550" t="str">
            <v/>
          </cell>
          <cell r="I550" t="str">
            <v/>
          </cell>
          <cell r="J550" t="str">
            <v/>
          </cell>
          <cell r="K550" t="str">
            <v/>
          </cell>
        </row>
        <row r="551">
          <cell r="A551">
            <v>540</v>
          </cell>
          <cell r="C551" t="str">
            <v/>
          </cell>
          <cell r="G551" t="str">
            <v/>
          </cell>
          <cell r="I551" t="str">
            <v/>
          </cell>
          <cell r="J551" t="str">
            <v/>
          </cell>
          <cell r="K551" t="str">
            <v/>
          </cell>
        </row>
        <row r="552">
          <cell r="A552">
            <v>541</v>
          </cell>
          <cell r="C552" t="str">
            <v/>
          </cell>
          <cell r="G552" t="str">
            <v/>
          </cell>
          <cell r="I552" t="str">
            <v/>
          </cell>
          <cell r="J552" t="str">
            <v/>
          </cell>
          <cell r="K552" t="str">
            <v/>
          </cell>
        </row>
        <row r="553">
          <cell r="A553">
            <v>542</v>
          </cell>
          <cell r="C553" t="str">
            <v/>
          </cell>
          <cell r="G553" t="str">
            <v/>
          </cell>
          <cell r="I553" t="str">
            <v/>
          </cell>
          <cell r="J553" t="str">
            <v/>
          </cell>
          <cell r="K553" t="str">
            <v/>
          </cell>
        </row>
        <row r="554">
          <cell r="A554">
            <v>543</v>
          </cell>
          <cell r="C554" t="str">
            <v/>
          </cell>
          <cell r="G554" t="str">
            <v/>
          </cell>
          <cell r="I554" t="str">
            <v/>
          </cell>
          <cell r="J554" t="str">
            <v/>
          </cell>
          <cell r="K554" t="str">
            <v/>
          </cell>
        </row>
        <row r="555">
          <cell r="A555">
            <v>544</v>
          </cell>
          <cell r="C555" t="str">
            <v/>
          </cell>
          <cell r="G555" t="str">
            <v/>
          </cell>
          <cell r="I555" t="str">
            <v/>
          </cell>
          <cell r="J555" t="str">
            <v/>
          </cell>
          <cell r="K555" t="str">
            <v/>
          </cell>
        </row>
        <row r="556">
          <cell r="A556">
            <v>545</v>
          </cell>
          <cell r="C556" t="str">
            <v/>
          </cell>
          <cell r="G556" t="str">
            <v/>
          </cell>
          <cell r="I556" t="str">
            <v/>
          </cell>
          <cell r="J556" t="str">
            <v/>
          </cell>
          <cell r="K556" t="str">
            <v/>
          </cell>
        </row>
        <row r="557">
          <cell r="A557">
            <v>546</v>
          </cell>
          <cell r="C557" t="str">
            <v/>
          </cell>
          <cell r="G557" t="str">
            <v/>
          </cell>
          <cell r="I557" t="str">
            <v/>
          </cell>
          <cell r="J557" t="str">
            <v/>
          </cell>
          <cell r="K557" t="str">
            <v/>
          </cell>
        </row>
        <row r="558">
          <cell r="A558">
            <v>547</v>
          </cell>
          <cell r="C558" t="str">
            <v/>
          </cell>
          <cell r="G558" t="str">
            <v/>
          </cell>
          <cell r="I558" t="str">
            <v/>
          </cell>
          <cell r="J558" t="str">
            <v/>
          </cell>
          <cell r="K558" t="str">
            <v/>
          </cell>
        </row>
        <row r="559">
          <cell r="A559">
            <v>548</v>
          </cell>
          <cell r="C559" t="str">
            <v/>
          </cell>
          <cell r="G559" t="str">
            <v/>
          </cell>
          <cell r="I559" t="str">
            <v/>
          </cell>
          <cell r="J559" t="str">
            <v/>
          </cell>
          <cell r="K559" t="str">
            <v/>
          </cell>
        </row>
        <row r="560">
          <cell r="A560">
            <v>549</v>
          </cell>
          <cell r="C560" t="str">
            <v/>
          </cell>
          <cell r="G560" t="str">
            <v/>
          </cell>
          <cell r="I560" t="str">
            <v/>
          </cell>
          <cell r="J560" t="str">
            <v/>
          </cell>
          <cell r="K560" t="str">
            <v/>
          </cell>
        </row>
        <row r="561">
          <cell r="A561">
            <v>550</v>
          </cell>
          <cell r="C561" t="str">
            <v/>
          </cell>
          <cell r="G561" t="str">
            <v/>
          </cell>
          <cell r="I561" t="str">
            <v/>
          </cell>
          <cell r="J561" t="str">
            <v/>
          </cell>
          <cell r="K561" t="str">
            <v/>
          </cell>
        </row>
        <row r="562">
          <cell r="A562">
            <v>551</v>
          </cell>
          <cell r="C562" t="str">
            <v/>
          </cell>
          <cell r="G562" t="str">
            <v/>
          </cell>
          <cell r="I562" t="str">
            <v/>
          </cell>
          <cell r="J562" t="str">
            <v/>
          </cell>
          <cell r="K562" t="str">
            <v/>
          </cell>
        </row>
        <row r="563">
          <cell r="A563">
            <v>552</v>
          </cell>
          <cell r="C563" t="str">
            <v/>
          </cell>
          <cell r="G563" t="str">
            <v/>
          </cell>
          <cell r="I563" t="str">
            <v/>
          </cell>
          <cell r="J563" t="str">
            <v/>
          </cell>
          <cell r="K563" t="str">
            <v/>
          </cell>
        </row>
        <row r="564">
          <cell r="A564">
            <v>553</v>
          </cell>
          <cell r="C564" t="str">
            <v/>
          </cell>
          <cell r="G564" t="str">
            <v/>
          </cell>
          <cell r="I564" t="str">
            <v/>
          </cell>
          <cell r="J564" t="str">
            <v/>
          </cell>
          <cell r="K564" t="str">
            <v/>
          </cell>
        </row>
        <row r="565">
          <cell r="A565">
            <v>554</v>
          </cell>
          <cell r="C565" t="str">
            <v/>
          </cell>
          <cell r="G565" t="str">
            <v/>
          </cell>
          <cell r="I565" t="str">
            <v/>
          </cell>
          <cell r="J565" t="str">
            <v/>
          </cell>
          <cell r="K565" t="str">
            <v/>
          </cell>
        </row>
        <row r="566">
          <cell r="A566">
            <v>555</v>
          </cell>
          <cell r="C566" t="str">
            <v/>
          </cell>
          <cell r="G566" t="str">
            <v/>
          </cell>
          <cell r="I566" t="str">
            <v/>
          </cell>
          <cell r="J566" t="str">
            <v/>
          </cell>
          <cell r="K566" t="str">
            <v/>
          </cell>
        </row>
        <row r="567">
          <cell r="A567">
            <v>556</v>
          </cell>
          <cell r="C567" t="str">
            <v/>
          </cell>
          <cell r="G567" t="str">
            <v/>
          </cell>
          <cell r="I567" t="str">
            <v/>
          </cell>
          <cell r="J567" t="str">
            <v/>
          </cell>
          <cell r="K567" t="str">
            <v/>
          </cell>
        </row>
        <row r="568">
          <cell r="A568">
            <v>557</v>
          </cell>
          <cell r="C568" t="str">
            <v/>
          </cell>
          <cell r="G568" t="str">
            <v/>
          </cell>
          <cell r="I568" t="str">
            <v/>
          </cell>
          <cell r="J568" t="str">
            <v/>
          </cell>
          <cell r="K568" t="str">
            <v/>
          </cell>
        </row>
        <row r="569">
          <cell r="A569">
            <v>558</v>
          </cell>
          <cell r="C569" t="str">
            <v/>
          </cell>
          <cell r="G569" t="str">
            <v/>
          </cell>
          <cell r="I569" t="str">
            <v/>
          </cell>
          <cell r="J569" t="str">
            <v/>
          </cell>
          <cell r="K569" t="str">
            <v/>
          </cell>
        </row>
        <row r="570">
          <cell r="A570">
            <v>559</v>
          </cell>
          <cell r="C570" t="str">
            <v/>
          </cell>
          <cell r="G570" t="str">
            <v/>
          </cell>
          <cell r="I570" t="str">
            <v/>
          </cell>
          <cell r="J570" t="str">
            <v/>
          </cell>
          <cell r="K570" t="str">
            <v/>
          </cell>
        </row>
        <row r="571">
          <cell r="A571">
            <v>560</v>
          </cell>
          <cell r="C571" t="str">
            <v/>
          </cell>
          <cell r="G571" t="str">
            <v/>
          </cell>
          <cell r="I571" t="str">
            <v/>
          </cell>
          <cell r="J571" t="str">
            <v/>
          </cell>
          <cell r="K571" t="str">
            <v/>
          </cell>
        </row>
        <row r="572">
          <cell r="A572">
            <v>561</v>
          </cell>
          <cell r="C572" t="str">
            <v/>
          </cell>
          <cell r="G572" t="str">
            <v/>
          </cell>
          <cell r="I572" t="str">
            <v/>
          </cell>
          <cell r="J572" t="str">
            <v/>
          </cell>
          <cell r="K572" t="str">
            <v/>
          </cell>
        </row>
        <row r="573">
          <cell r="A573">
            <v>562</v>
          </cell>
          <cell r="C573" t="str">
            <v/>
          </cell>
          <cell r="G573" t="str">
            <v/>
          </cell>
          <cell r="I573" t="str">
            <v/>
          </cell>
          <cell r="J573" t="str">
            <v/>
          </cell>
          <cell r="K573" t="str">
            <v/>
          </cell>
        </row>
        <row r="574">
          <cell r="A574">
            <v>563</v>
          </cell>
          <cell r="C574" t="str">
            <v/>
          </cell>
          <cell r="G574" t="str">
            <v/>
          </cell>
          <cell r="I574" t="str">
            <v/>
          </cell>
          <cell r="J574" t="str">
            <v/>
          </cell>
          <cell r="K574" t="str">
            <v/>
          </cell>
        </row>
        <row r="575">
          <cell r="A575">
            <v>564</v>
          </cell>
          <cell r="C575" t="str">
            <v/>
          </cell>
          <cell r="G575" t="str">
            <v/>
          </cell>
          <cell r="I575" t="str">
            <v/>
          </cell>
          <cell r="J575" t="str">
            <v/>
          </cell>
          <cell r="K575" t="str">
            <v/>
          </cell>
        </row>
        <row r="576">
          <cell r="A576">
            <v>565</v>
          </cell>
          <cell r="C576" t="str">
            <v/>
          </cell>
          <cell r="G576" t="str">
            <v/>
          </cell>
          <cell r="I576" t="str">
            <v/>
          </cell>
          <cell r="J576" t="str">
            <v/>
          </cell>
          <cell r="K576" t="str">
            <v/>
          </cell>
        </row>
        <row r="577">
          <cell r="A577">
            <v>566</v>
          </cell>
          <cell r="C577" t="str">
            <v/>
          </cell>
          <cell r="G577" t="str">
            <v/>
          </cell>
          <cell r="I577" t="str">
            <v/>
          </cell>
          <cell r="J577" t="str">
            <v/>
          </cell>
          <cell r="K577" t="str">
            <v/>
          </cell>
        </row>
        <row r="578">
          <cell r="A578">
            <v>567</v>
          </cell>
          <cell r="C578" t="str">
            <v/>
          </cell>
          <cell r="G578" t="str">
            <v/>
          </cell>
          <cell r="I578" t="str">
            <v/>
          </cell>
          <cell r="J578" t="str">
            <v/>
          </cell>
          <cell r="K578" t="str">
            <v/>
          </cell>
        </row>
        <row r="579">
          <cell r="A579">
            <v>568</v>
          </cell>
          <cell r="C579" t="str">
            <v/>
          </cell>
          <cell r="G579" t="str">
            <v/>
          </cell>
          <cell r="I579" t="str">
            <v/>
          </cell>
          <cell r="J579" t="str">
            <v/>
          </cell>
          <cell r="K579" t="str">
            <v/>
          </cell>
        </row>
        <row r="580">
          <cell r="A580">
            <v>569</v>
          </cell>
          <cell r="C580" t="str">
            <v/>
          </cell>
          <cell r="G580" t="str">
            <v/>
          </cell>
          <cell r="I580" t="str">
            <v/>
          </cell>
          <cell r="J580" t="str">
            <v/>
          </cell>
          <cell r="K580" t="str">
            <v/>
          </cell>
        </row>
        <row r="581">
          <cell r="A581">
            <v>570</v>
          </cell>
          <cell r="C581" t="str">
            <v/>
          </cell>
          <cell r="G581" t="str">
            <v/>
          </cell>
          <cell r="I581" t="str">
            <v/>
          </cell>
          <cell r="J581" t="str">
            <v/>
          </cell>
          <cell r="K581" t="str">
            <v/>
          </cell>
        </row>
        <row r="582">
          <cell r="A582">
            <v>571</v>
          </cell>
          <cell r="C582" t="str">
            <v/>
          </cell>
          <cell r="G582" t="str">
            <v/>
          </cell>
          <cell r="I582" t="str">
            <v/>
          </cell>
          <cell r="J582" t="str">
            <v/>
          </cell>
          <cell r="K582" t="str">
            <v/>
          </cell>
        </row>
        <row r="583">
          <cell r="A583">
            <v>572</v>
          </cell>
          <cell r="C583" t="str">
            <v/>
          </cell>
          <cell r="G583" t="str">
            <v/>
          </cell>
          <cell r="I583" t="str">
            <v/>
          </cell>
          <cell r="J583" t="str">
            <v/>
          </cell>
          <cell r="K583" t="str">
            <v/>
          </cell>
        </row>
        <row r="584">
          <cell r="A584">
            <v>573</v>
          </cell>
          <cell r="C584" t="str">
            <v/>
          </cell>
          <cell r="G584" t="str">
            <v/>
          </cell>
          <cell r="I584" t="str">
            <v/>
          </cell>
          <cell r="J584" t="str">
            <v/>
          </cell>
          <cell r="K584" t="str">
            <v/>
          </cell>
        </row>
        <row r="585">
          <cell r="A585">
            <v>574</v>
          </cell>
          <cell r="C585" t="str">
            <v/>
          </cell>
          <cell r="G585" t="str">
            <v/>
          </cell>
          <cell r="I585" t="str">
            <v/>
          </cell>
          <cell r="J585" t="str">
            <v/>
          </cell>
          <cell r="K585" t="str">
            <v/>
          </cell>
        </row>
        <row r="586">
          <cell r="A586">
            <v>575</v>
          </cell>
          <cell r="C586" t="str">
            <v/>
          </cell>
          <cell r="G586" t="str">
            <v/>
          </cell>
          <cell r="I586" t="str">
            <v/>
          </cell>
          <cell r="J586" t="str">
            <v/>
          </cell>
          <cell r="K586" t="str">
            <v/>
          </cell>
        </row>
        <row r="587">
          <cell r="A587">
            <v>576</v>
          </cell>
          <cell r="C587" t="str">
            <v/>
          </cell>
          <cell r="G587" t="str">
            <v/>
          </cell>
          <cell r="I587" t="str">
            <v/>
          </cell>
          <cell r="J587" t="str">
            <v/>
          </cell>
          <cell r="K587" t="str">
            <v/>
          </cell>
        </row>
        <row r="588">
          <cell r="A588">
            <v>577</v>
          </cell>
          <cell r="C588" t="str">
            <v/>
          </cell>
          <cell r="G588" t="str">
            <v/>
          </cell>
          <cell r="I588" t="str">
            <v/>
          </cell>
          <cell r="J588" t="str">
            <v/>
          </cell>
          <cell r="K588" t="str">
            <v/>
          </cell>
        </row>
        <row r="589">
          <cell r="A589">
            <v>578</v>
          </cell>
          <cell r="C589" t="str">
            <v/>
          </cell>
          <cell r="G589" t="str">
            <v/>
          </cell>
          <cell r="I589" t="str">
            <v/>
          </cell>
          <cell r="J589" t="str">
            <v/>
          </cell>
          <cell r="K589" t="str">
            <v/>
          </cell>
        </row>
        <row r="590">
          <cell r="A590">
            <v>579</v>
          </cell>
          <cell r="C590" t="str">
            <v/>
          </cell>
          <cell r="G590" t="str">
            <v/>
          </cell>
          <cell r="I590" t="str">
            <v/>
          </cell>
          <cell r="J590" t="str">
            <v/>
          </cell>
          <cell r="K590" t="str">
            <v/>
          </cell>
        </row>
        <row r="591">
          <cell r="A591">
            <v>580</v>
          </cell>
          <cell r="C591" t="str">
            <v/>
          </cell>
          <cell r="G591" t="str">
            <v/>
          </cell>
          <cell r="I591" t="str">
            <v/>
          </cell>
          <cell r="J591" t="str">
            <v/>
          </cell>
          <cell r="K591" t="str">
            <v/>
          </cell>
        </row>
        <row r="592">
          <cell r="A592">
            <v>581</v>
          </cell>
          <cell r="C592" t="str">
            <v/>
          </cell>
          <cell r="G592" t="str">
            <v/>
          </cell>
          <cell r="I592" t="str">
            <v/>
          </cell>
          <cell r="J592" t="str">
            <v/>
          </cell>
          <cell r="K592" t="str">
            <v/>
          </cell>
        </row>
        <row r="593">
          <cell r="A593">
            <v>582</v>
          </cell>
          <cell r="C593" t="str">
            <v/>
          </cell>
          <cell r="G593" t="str">
            <v/>
          </cell>
          <cell r="I593" t="str">
            <v/>
          </cell>
          <cell r="J593" t="str">
            <v/>
          </cell>
          <cell r="K593" t="str">
            <v/>
          </cell>
        </row>
        <row r="594">
          <cell r="A594">
            <v>583</v>
          </cell>
          <cell r="C594" t="str">
            <v/>
          </cell>
          <cell r="G594" t="str">
            <v/>
          </cell>
          <cell r="I594" t="str">
            <v/>
          </cell>
          <cell r="J594" t="str">
            <v/>
          </cell>
          <cell r="K594" t="str">
            <v/>
          </cell>
        </row>
        <row r="595">
          <cell r="A595">
            <v>584</v>
          </cell>
          <cell r="C595" t="str">
            <v/>
          </cell>
          <cell r="G595" t="str">
            <v/>
          </cell>
          <cell r="I595" t="str">
            <v/>
          </cell>
          <cell r="J595" t="str">
            <v/>
          </cell>
          <cell r="K595" t="str">
            <v/>
          </cell>
        </row>
        <row r="596">
          <cell r="A596">
            <v>585</v>
          </cell>
          <cell r="C596" t="str">
            <v/>
          </cell>
          <cell r="G596" t="str">
            <v/>
          </cell>
          <cell r="I596" t="str">
            <v/>
          </cell>
          <cell r="J596" t="str">
            <v/>
          </cell>
          <cell r="K596" t="str">
            <v/>
          </cell>
        </row>
        <row r="597">
          <cell r="A597">
            <v>586</v>
          </cell>
          <cell r="C597" t="str">
            <v/>
          </cell>
          <cell r="G597" t="str">
            <v/>
          </cell>
          <cell r="I597" t="str">
            <v/>
          </cell>
          <cell r="J597" t="str">
            <v/>
          </cell>
          <cell r="K597" t="str">
            <v/>
          </cell>
        </row>
        <row r="598">
          <cell r="A598">
            <v>587</v>
          </cell>
          <cell r="C598" t="str">
            <v/>
          </cell>
          <cell r="G598" t="str">
            <v/>
          </cell>
          <cell r="I598" t="str">
            <v/>
          </cell>
          <cell r="J598" t="str">
            <v/>
          </cell>
          <cell r="K598" t="str">
            <v/>
          </cell>
        </row>
        <row r="599">
          <cell r="A599">
            <v>588</v>
          </cell>
          <cell r="C599" t="str">
            <v/>
          </cell>
          <cell r="G599" t="str">
            <v/>
          </cell>
          <cell r="I599" t="str">
            <v/>
          </cell>
          <cell r="J599" t="str">
            <v/>
          </cell>
          <cell r="K599" t="str">
            <v/>
          </cell>
        </row>
        <row r="600">
          <cell r="A600">
            <v>589</v>
          </cell>
          <cell r="C600" t="str">
            <v/>
          </cell>
          <cell r="G600" t="str">
            <v/>
          </cell>
          <cell r="I600" t="str">
            <v/>
          </cell>
          <cell r="J600" t="str">
            <v/>
          </cell>
          <cell r="K600" t="str">
            <v/>
          </cell>
        </row>
        <row r="601">
          <cell r="A601">
            <v>590</v>
          </cell>
          <cell r="C601" t="str">
            <v/>
          </cell>
          <cell r="G601" t="str">
            <v/>
          </cell>
          <cell r="I601" t="str">
            <v/>
          </cell>
          <cell r="J601" t="str">
            <v/>
          </cell>
          <cell r="K601" t="str">
            <v/>
          </cell>
        </row>
        <row r="602">
          <cell r="A602">
            <v>591</v>
          </cell>
          <cell r="C602" t="str">
            <v/>
          </cell>
          <cell r="G602" t="str">
            <v/>
          </cell>
          <cell r="I602" t="str">
            <v/>
          </cell>
          <cell r="J602" t="str">
            <v/>
          </cell>
          <cell r="K602" t="str">
            <v/>
          </cell>
        </row>
        <row r="603">
          <cell r="A603">
            <v>592</v>
          </cell>
          <cell r="C603" t="str">
            <v/>
          </cell>
          <cell r="G603" t="str">
            <v/>
          </cell>
          <cell r="I603" t="str">
            <v/>
          </cell>
          <cell r="J603" t="str">
            <v/>
          </cell>
          <cell r="K603" t="str">
            <v/>
          </cell>
        </row>
        <row r="604">
          <cell r="A604">
            <v>593</v>
          </cell>
          <cell r="C604" t="str">
            <v/>
          </cell>
          <cell r="G604" t="str">
            <v/>
          </cell>
          <cell r="I604" t="str">
            <v/>
          </cell>
          <cell r="J604" t="str">
            <v/>
          </cell>
          <cell r="K604" t="str">
            <v/>
          </cell>
        </row>
        <row r="605">
          <cell r="A605">
            <v>594</v>
          </cell>
          <cell r="C605" t="str">
            <v/>
          </cell>
          <cell r="G605" t="str">
            <v/>
          </cell>
          <cell r="I605" t="str">
            <v/>
          </cell>
          <cell r="J605" t="str">
            <v/>
          </cell>
          <cell r="K605" t="str">
            <v/>
          </cell>
        </row>
        <row r="606">
          <cell r="A606">
            <v>595</v>
          </cell>
          <cell r="C606" t="str">
            <v/>
          </cell>
          <cell r="G606" t="str">
            <v/>
          </cell>
          <cell r="I606" t="str">
            <v/>
          </cell>
          <cell r="J606" t="str">
            <v/>
          </cell>
          <cell r="K606" t="str">
            <v/>
          </cell>
        </row>
        <row r="607">
          <cell r="A607">
            <v>596</v>
          </cell>
          <cell r="C607" t="str">
            <v/>
          </cell>
          <cell r="G607" t="str">
            <v/>
          </cell>
          <cell r="I607" t="str">
            <v/>
          </cell>
          <cell r="J607" t="str">
            <v/>
          </cell>
          <cell r="K607" t="str">
            <v/>
          </cell>
        </row>
        <row r="608">
          <cell r="A608">
            <v>597</v>
          </cell>
          <cell r="C608" t="str">
            <v/>
          </cell>
          <cell r="G608" t="str">
            <v/>
          </cell>
          <cell r="I608" t="str">
            <v/>
          </cell>
          <cell r="J608" t="str">
            <v/>
          </cell>
          <cell r="K608" t="str">
            <v/>
          </cell>
        </row>
        <row r="609">
          <cell r="A609">
            <v>598</v>
          </cell>
          <cell r="C609" t="str">
            <v/>
          </cell>
          <cell r="G609" t="str">
            <v/>
          </cell>
          <cell r="I609" t="str">
            <v/>
          </cell>
          <cell r="J609" t="str">
            <v/>
          </cell>
          <cell r="K609" t="str">
            <v/>
          </cell>
        </row>
        <row r="610">
          <cell r="A610">
            <v>599</v>
          </cell>
          <cell r="C610" t="str">
            <v/>
          </cell>
          <cell r="G610" t="str">
            <v/>
          </cell>
          <cell r="I610" t="str">
            <v/>
          </cell>
          <cell r="J610" t="str">
            <v/>
          </cell>
          <cell r="K610" t="str">
            <v/>
          </cell>
        </row>
        <row r="611">
          <cell r="A611">
            <v>600</v>
          </cell>
          <cell r="C611" t="str">
            <v/>
          </cell>
          <cell r="G611" t="str">
            <v/>
          </cell>
          <cell r="I611" t="str">
            <v/>
          </cell>
          <cell r="J611" t="str">
            <v/>
          </cell>
          <cell r="K611" t="str">
            <v/>
          </cell>
        </row>
        <row r="612">
          <cell r="A612">
            <v>601</v>
          </cell>
          <cell r="C612" t="str">
            <v/>
          </cell>
          <cell r="G612" t="str">
            <v/>
          </cell>
          <cell r="I612" t="str">
            <v/>
          </cell>
          <cell r="J612" t="str">
            <v/>
          </cell>
          <cell r="K612" t="str">
            <v/>
          </cell>
        </row>
        <row r="613">
          <cell r="A613">
            <v>602</v>
          </cell>
          <cell r="C613" t="str">
            <v/>
          </cell>
          <cell r="G613" t="str">
            <v/>
          </cell>
          <cell r="I613" t="str">
            <v/>
          </cell>
          <cell r="J613" t="str">
            <v/>
          </cell>
          <cell r="K613" t="str">
            <v/>
          </cell>
        </row>
        <row r="614">
          <cell r="A614">
            <v>603</v>
          </cell>
          <cell r="C614" t="str">
            <v/>
          </cell>
          <cell r="G614" t="str">
            <v/>
          </cell>
          <cell r="I614" t="str">
            <v/>
          </cell>
          <cell r="J614" t="str">
            <v/>
          </cell>
          <cell r="K614" t="str">
            <v/>
          </cell>
        </row>
        <row r="615">
          <cell r="A615">
            <v>604</v>
          </cell>
          <cell r="C615" t="str">
            <v/>
          </cell>
          <cell r="G615" t="str">
            <v/>
          </cell>
          <cell r="I615" t="str">
            <v/>
          </cell>
          <cell r="J615" t="str">
            <v/>
          </cell>
          <cell r="K615" t="str">
            <v/>
          </cell>
        </row>
        <row r="616">
          <cell r="A616">
            <v>605</v>
          </cell>
          <cell r="C616" t="str">
            <v/>
          </cell>
          <cell r="G616" t="str">
            <v/>
          </cell>
          <cell r="I616" t="str">
            <v/>
          </cell>
          <cell r="J616" t="str">
            <v/>
          </cell>
          <cell r="K616" t="str">
            <v/>
          </cell>
        </row>
        <row r="617">
          <cell r="A617">
            <v>606</v>
          </cell>
          <cell r="C617" t="str">
            <v/>
          </cell>
          <cell r="G617" t="str">
            <v/>
          </cell>
          <cell r="I617" t="str">
            <v/>
          </cell>
          <cell r="J617" t="str">
            <v/>
          </cell>
          <cell r="K617" t="str">
            <v/>
          </cell>
        </row>
        <row r="618">
          <cell r="A618">
            <v>607</v>
          </cell>
          <cell r="C618" t="str">
            <v/>
          </cell>
          <cell r="G618" t="str">
            <v/>
          </cell>
          <cell r="I618" t="str">
            <v/>
          </cell>
          <cell r="J618" t="str">
            <v/>
          </cell>
          <cell r="K618" t="str">
            <v/>
          </cell>
        </row>
        <row r="619">
          <cell r="A619">
            <v>608</v>
          </cell>
          <cell r="C619" t="str">
            <v/>
          </cell>
          <cell r="G619" t="str">
            <v/>
          </cell>
          <cell r="I619" t="str">
            <v/>
          </cell>
          <cell r="J619" t="str">
            <v/>
          </cell>
          <cell r="K619" t="str">
            <v/>
          </cell>
        </row>
        <row r="620">
          <cell r="A620">
            <v>609</v>
          </cell>
          <cell r="C620" t="str">
            <v/>
          </cell>
          <cell r="G620" t="str">
            <v/>
          </cell>
          <cell r="I620" t="str">
            <v/>
          </cell>
          <cell r="J620" t="str">
            <v/>
          </cell>
          <cell r="K620" t="str">
            <v/>
          </cell>
        </row>
        <row r="621">
          <cell r="A621">
            <v>610</v>
          </cell>
          <cell r="C621" t="str">
            <v/>
          </cell>
          <cell r="G621" t="str">
            <v/>
          </cell>
          <cell r="I621" t="str">
            <v/>
          </cell>
          <cell r="J621" t="str">
            <v/>
          </cell>
          <cell r="K621" t="str">
            <v/>
          </cell>
        </row>
        <row r="622">
          <cell r="A622">
            <v>611</v>
          </cell>
          <cell r="C622" t="str">
            <v/>
          </cell>
          <cell r="G622" t="str">
            <v/>
          </cell>
          <cell r="I622" t="str">
            <v/>
          </cell>
          <cell r="J622" t="str">
            <v/>
          </cell>
          <cell r="K622" t="str">
            <v/>
          </cell>
        </row>
        <row r="623">
          <cell r="A623">
            <v>612</v>
          </cell>
          <cell r="C623" t="str">
            <v/>
          </cell>
          <cell r="G623" t="str">
            <v/>
          </cell>
          <cell r="I623" t="str">
            <v/>
          </cell>
          <cell r="J623" t="str">
            <v/>
          </cell>
          <cell r="K623" t="str">
            <v/>
          </cell>
        </row>
        <row r="624">
          <cell r="A624">
            <v>613</v>
          </cell>
          <cell r="C624" t="str">
            <v/>
          </cell>
          <cell r="G624" t="str">
            <v/>
          </cell>
          <cell r="I624" t="str">
            <v/>
          </cell>
          <cell r="J624" t="str">
            <v/>
          </cell>
          <cell r="K624" t="str">
            <v/>
          </cell>
        </row>
        <row r="625">
          <cell r="A625">
            <v>614</v>
          </cell>
          <cell r="C625" t="str">
            <v/>
          </cell>
          <cell r="G625" t="str">
            <v/>
          </cell>
          <cell r="I625" t="str">
            <v/>
          </cell>
          <cell r="J625" t="str">
            <v/>
          </cell>
          <cell r="K625" t="str">
            <v/>
          </cell>
        </row>
        <row r="626">
          <cell r="A626">
            <v>615</v>
          </cell>
          <cell r="C626" t="str">
            <v/>
          </cell>
          <cell r="G626" t="str">
            <v/>
          </cell>
          <cell r="I626" t="str">
            <v/>
          </cell>
          <cell r="J626" t="str">
            <v/>
          </cell>
          <cell r="K626" t="str">
            <v/>
          </cell>
        </row>
        <row r="627">
          <cell r="A627">
            <v>616</v>
          </cell>
          <cell r="C627" t="str">
            <v/>
          </cell>
          <cell r="G627" t="str">
            <v/>
          </cell>
          <cell r="I627" t="str">
            <v/>
          </cell>
          <cell r="J627" t="str">
            <v/>
          </cell>
          <cell r="K627" t="str">
            <v/>
          </cell>
        </row>
        <row r="628">
          <cell r="A628">
            <v>617</v>
          </cell>
          <cell r="C628" t="str">
            <v/>
          </cell>
          <cell r="G628" t="str">
            <v/>
          </cell>
          <cell r="I628" t="str">
            <v/>
          </cell>
          <cell r="J628" t="str">
            <v/>
          </cell>
          <cell r="K628" t="str">
            <v/>
          </cell>
        </row>
        <row r="629">
          <cell r="A629">
            <v>618</v>
          </cell>
          <cell r="C629" t="str">
            <v/>
          </cell>
          <cell r="G629" t="str">
            <v/>
          </cell>
          <cell r="I629" t="str">
            <v/>
          </cell>
          <cell r="J629" t="str">
            <v/>
          </cell>
          <cell r="K629" t="str">
            <v/>
          </cell>
        </row>
        <row r="630">
          <cell r="A630">
            <v>619</v>
          </cell>
          <cell r="C630" t="str">
            <v/>
          </cell>
          <cell r="G630" t="str">
            <v/>
          </cell>
          <cell r="I630" t="str">
            <v/>
          </cell>
          <cell r="J630" t="str">
            <v/>
          </cell>
          <cell r="K630" t="str">
            <v/>
          </cell>
        </row>
        <row r="631">
          <cell r="A631">
            <v>620</v>
          </cell>
          <cell r="C631" t="str">
            <v/>
          </cell>
          <cell r="G631" t="str">
            <v/>
          </cell>
          <cell r="I631" t="str">
            <v/>
          </cell>
          <cell r="J631" t="str">
            <v/>
          </cell>
          <cell r="K631" t="str">
            <v/>
          </cell>
        </row>
        <row r="632">
          <cell r="A632">
            <v>621</v>
          </cell>
          <cell r="C632" t="str">
            <v/>
          </cell>
          <cell r="G632" t="str">
            <v/>
          </cell>
          <cell r="I632" t="str">
            <v/>
          </cell>
          <cell r="J632" t="str">
            <v/>
          </cell>
          <cell r="K632" t="str">
            <v/>
          </cell>
        </row>
        <row r="633">
          <cell r="A633">
            <v>622</v>
          </cell>
          <cell r="C633" t="str">
            <v/>
          </cell>
          <cell r="G633" t="str">
            <v/>
          </cell>
          <cell r="I633" t="str">
            <v/>
          </cell>
          <cell r="J633" t="str">
            <v/>
          </cell>
          <cell r="K633" t="str">
            <v/>
          </cell>
        </row>
        <row r="634">
          <cell r="A634">
            <v>623</v>
          </cell>
          <cell r="C634" t="str">
            <v/>
          </cell>
          <cell r="G634" t="str">
            <v/>
          </cell>
          <cell r="I634" t="str">
            <v/>
          </cell>
          <cell r="J634" t="str">
            <v/>
          </cell>
          <cell r="K634" t="str">
            <v/>
          </cell>
        </row>
        <row r="635">
          <cell r="A635">
            <v>624</v>
          </cell>
          <cell r="C635" t="str">
            <v/>
          </cell>
          <cell r="G635" t="str">
            <v/>
          </cell>
          <cell r="I635" t="str">
            <v/>
          </cell>
          <cell r="J635" t="str">
            <v/>
          </cell>
          <cell r="K635" t="str">
            <v/>
          </cell>
        </row>
        <row r="636">
          <cell r="A636">
            <v>625</v>
          </cell>
          <cell r="C636" t="str">
            <v/>
          </cell>
          <cell r="G636" t="str">
            <v/>
          </cell>
          <cell r="I636" t="str">
            <v/>
          </cell>
          <cell r="J636" t="str">
            <v/>
          </cell>
          <cell r="K636" t="str">
            <v/>
          </cell>
        </row>
        <row r="637">
          <cell r="A637">
            <v>626</v>
          </cell>
          <cell r="C637" t="str">
            <v/>
          </cell>
          <cell r="G637" t="str">
            <v/>
          </cell>
          <cell r="I637" t="str">
            <v/>
          </cell>
          <cell r="J637" t="str">
            <v/>
          </cell>
          <cell r="K637" t="str">
            <v/>
          </cell>
        </row>
        <row r="638">
          <cell r="A638">
            <v>627</v>
          </cell>
          <cell r="C638" t="str">
            <v/>
          </cell>
          <cell r="G638" t="str">
            <v/>
          </cell>
          <cell r="I638" t="str">
            <v/>
          </cell>
          <cell r="J638" t="str">
            <v/>
          </cell>
          <cell r="K638" t="str">
            <v/>
          </cell>
        </row>
        <row r="639">
          <cell r="A639">
            <v>628</v>
          </cell>
          <cell r="C639" t="str">
            <v/>
          </cell>
          <cell r="G639" t="str">
            <v/>
          </cell>
          <cell r="I639" t="str">
            <v/>
          </cell>
          <cell r="J639" t="str">
            <v/>
          </cell>
          <cell r="K639" t="str">
            <v/>
          </cell>
        </row>
        <row r="640">
          <cell r="A640">
            <v>629</v>
          </cell>
          <cell r="C640" t="str">
            <v/>
          </cell>
          <cell r="G640" t="str">
            <v/>
          </cell>
          <cell r="I640" t="str">
            <v/>
          </cell>
          <cell r="J640" t="str">
            <v/>
          </cell>
          <cell r="K640" t="str">
            <v/>
          </cell>
        </row>
        <row r="641">
          <cell r="A641">
            <v>630</v>
          </cell>
          <cell r="C641" t="str">
            <v/>
          </cell>
          <cell r="G641" t="str">
            <v/>
          </cell>
          <cell r="I641" t="str">
            <v/>
          </cell>
          <cell r="J641" t="str">
            <v/>
          </cell>
          <cell r="K641" t="str">
            <v/>
          </cell>
        </row>
        <row r="642">
          <cell r="A642">
            <v>631</v>
          </cell>
          <cell r="C642" t="str">
            <v/>
          </cell>
          <cell r="G642" t="str">
            <v/>
          </cell>
          <cell r="I642" t="str">
            <v/>
          </cell>
          <cell r="J642" t="str">
            <v/>
          </cell>
          <cell r="K642" t="str">
            <v/>
          </cell>
        </row>
        <row r="643">
          <cell r="A643">
            <v>632</v>
          </cell>
          <cell r="C643" t="str">
            <v/>
          </cell>
          <cell r="G643" t="str">
            <v/>
          </cell>
          <cell r="I643" t="str">
            <v/>
          </cell>
          <cell r="J643" t="str">
            <v/>
          </cell>
          <cell r="K643" t="str">
            <v/>
          </cell>
        </row>
        <row r="644">
          <cell r="A644">
            <v>633</v>
          </cell>
          <cell r="C644" t="str">
            <v/>
          </cell>
          <cell r="G644" t="str">
            <v/>
          </cell>
          <cell r="I644" t="str">
            <v/>
          </cell>
          <cell r="J644" t="str">
            <v/>
          </cell>
          <cell r="K644" t="str">
            <v/>
          </cell>
        </row>
        <row r="645">
          <cell r="A645">
            <v>634</v>
          </cell>
          <cell r="C645" t="str">
            <v/>
          </cell>
          <cell r="G645" t="str">
            <v/>
          </cell>
          <cell r="I645" t="str">
            <v/>
          </cell>
          <cell r="J645" t="str">
            <v/>
          </cell>
          <cell r="K645" t="str">
            <v/>
          </cell>
        </row>
        <row r="646">
          <cell r="A646">
            <v>635</v>
          </cell>
          <cell r="C646" t="str">
            <v/>
          </cell>
          <cell r="G646" t="str">
            <v/>
          </cell>
          <cell r="I646" t="str">
            <v/>
          </cell>
          <cell r="J646" t="str">
            <v/>
          </cell>
          <cell r="K646" t="str">
            <v/>
          </cell>
        </row>
        <row r="647">
          <cell r="A647">
            <v>636</v>
          </cell>
          <cell r="C647" t="str">
            <v/>
          </cell>
          <cell r="G647" t="str">
            <v/>
          </cell>
          <cell r="I647" t="str">
            <v/>
          </cell>
          <cell r="J647" t="str">
            <v/>
          </cell>
          <cell r="K647" t="str">
            <v/>
          </cell>
        </row>
        <row r="648">
          <cell r="A648">
            <v>637</v>
          </cell>
          <cell r="C648" t="str">
            <v/>
          </cell>
          <cell r="G648" t="str">
            <v/>
          </cell>
          <cell r="I648" t="str">
            <v/>
          </cell>
          <cell r="J648" t="str">
            <v/>
          </cell>
          <cell r="K648" t="str">
            <v/>
          </cell>
        </row>
        <row r="649">
          <cell r="A649">
            <v>638</v>
          </cell>
          <cell r="C649" t="str">
            <v/>
          </cell>
          <cell r="G649" t="str">
            <v/>
          </cell>
          <cell r="I649" t="str">
            <v/>
          </cell>
          <cell r="J649" t="str">
            <v/>
          </cell>
          <cell r="K649" t="str">
            <v/>
          </cell>
        </row>
        <row r="650">
          <cell r="A650">
            <v>639</v>
          </cell>
          <cell r="C650" t="str">
            <v/>
          </cell>
          <cell r="G650" t="str">
            <v/>
          </cell>
          <cell r="I650" t="str">
            <v/>
          </cell>
          <cell r="J650" t="str">
            <v/>
          </cell>
          <cell r="K650" t="str">
            <v/>
          </cell>
        </row>
        <row r="651">
          <cell r="A651">
            <v>640</v>
          </cell>
          <cell r="C651" t="str">
            <v/>
          </cell>
          <cell r="G651" t="str">
            <v/>
          </cell>
          <cell r="I651" t="str">
            <v/>
          </cell>
          <cell r="J651" t="str">
            <v/>
          </cell>
          <cell r="K651" t="str">
            <v/>
          </cell>
        </row>
        <row r="652">
          <cell r="A652">
            <v>641</v>
          </cell>
          <cell r="C652" t="str">
            <v/>
          </cell>
          <cell r="G652" t="str">
            <v/>
          </cell>
          <cell r="I652" t="str">
            <v/>
          </cell>
          <cell r="J652" t="str">
            <v/>
          </cell>
          <cell r="K652" t="str">
            <v/>
          </cell>
        </row>
        <row r="653">
          <cell r="A653">
            <v>642</v>
          </cell>
          <cell r="C653" t="str">
            <v/>
          </cell>
          <cell r="G653" t="str">
            <v/>
          </cell>
          <cell r="I653" t="str">
            <v/>
          </cell>
          <cell r="J653" t="str">
            <v/>
          </cell>
          <cell r="K653" t="str">
            <v/>
          </cell>
        </row>
        <row r="654">
          <cell r="A654">
            <v>643</v>
          </cell>
          <cell r="C654" t="str">
            <v/>
          </cell>
          <cell r="G654" t="str">
            <v/>
          </cell>
          <cell r="I654" t="str">
            <v/>
          </cell>
          <cell r="J654" t="str">
            <v/>
          </cell>
          <cell r="K654" t="str">
            <v/>
          </cell>
        </row>
        <row r="655">
          <cell r="A655">
            <v>644</v>
          </cell>
          <cell r="C655" t="str">
            <v/>
          </cell>
          <cell r="G655" t="str">
            <v/>
          </cell>
          <cell r="I655" t="str">
            <v/>
          </cell>
          <cell r="J655" t="str">
            <v/>
          </cell>
          <cell r="K655" t="str">
            <v/>
          </cell>
        </row>
        <row r="656">
          <cell r="A656">
            <v>645</v>
          </cell>
          <cell r="C656" t="str">
            <v/>
          </cell>
          <cell r="G656" t="str">
            <v/>
          </cell>
          <cell r="I656" t="str">
            <v/>
          </cell>
          <cell r="J656" t="str">
            <v/>
          </cell>
          <cell r="K656" t="str">
            <v/>
          </cell>
        </row>
        <row r="657">
          <cell r="A657">
            <v>646</v>
          </cell>
          <cell r="C657" t="str">
            <v/>
          </cell>
          <cell r="G657" t="str">
            <v/>
          </cell>
          <cell r="I657" t="str">
            <v/>
          </cell>
          <cell r="J657" t="str">
            <v/>
          </cell>
          <cell r="K657" t="str">
            <v/>
          </cell>
        </row>
        <row r="658">
          <cell r="A658">
            <v>647</v>
          </cell>
          <cell r="C658" t="str">
            <v/>
          </cell>
          <cell r="G658" t="str">
            <v/>
          </cell>
          <cell r="I658" t="str">
            <v/>
          </cell>
          <cell r="J658" t="str">
            <v/>
          </cell>
          <cell r="K658" t="str">
            <v/>
          </cell>
        </row>
        <row r="659">
          <cell r="A659">
            <v>648</v>
          </cell>
          <cell r="C659" t="str">
            <v/>
          </cell>
          <cell r="G659" t="str">
            <v/>
          </cell>
          <cell r="I659" t="str">
            <v/>
          </cell>
          <cell r="J659" t="str">
            <v/>
          </cell>
          <cell r="K659" t="str">
            <v/>
          </cell>
        </row>
        <row r="660">
          <cell r="A660">
            <v>649</v>
          </cell>
          <cell r="C660" t="str">
            <v/>
          </cell>
          <cell r="G660" t="str">
            <v/>
          </cell>
          <cell r="I660" t="str">
            <v/>
          </cell>
          <cell r="J660" t="str">
            <v/>
          </cell>
          <cell r="K660" t="str">
            <v/>
          </cell>
        </row>
        <row r="661">
          <cell r="A661">
            <v>650</v>
          </cell>
          <cell r="C661" t="str">
            <v/>
          </cell>
          <cell r="G661" t="str">
            <v/>
          </cell>
          <cell r="I661" t="str">
            <v/>
          </cell>
          <cell r="J661" t="str">
            <v/>
          </cell>
          <cell r="K661" t="str">
            <v/>
          </cell>
        </row>
        <row r="662">
          <cell r="A662">
            <v>651</v>
          </cell>
          <cell r="C662" t="str">
            <v/>
          </cell>
          <cell r="G662" t="str">
            <v/>
          </cell>
          <cell r="I662" t="str">
            <v/>
          </cell>
          <cell r="J662" t="str">
            <v/>
          </cell>
          <cell r="K662" t="str">
            <v/>
          </cell>
        </row>
        <row r="663">
          <cell r="A663">
            <v>652</v>
          </cell>
          <cell r="C663" t="str">
            <v/>
          </cell>
          <cell r="G663" t="str">
            <v/>
          </cell>
          <cell r="I663" t="str">
            <v/>
          </cell>
          <cell r="J663" t="str">
            <v/>
          </cell>
          <cell r="K663" t="str">
            <v/>
          </cell>
        </row>
        <row r="664">
          <cell r="A664">
            <v>653</v>
          </cell>
          <cell r="C664" t="str">
            <v/>
          </cell>
          <cell r="G664" t="str">
            <v/>
          </cell>
          <cell r="I664" t="str">
            <v/>
          </cell>
          <cell r="J664" t="str">
            <v/>
          </cell>
          <cell r="K664" t="str">
            <v/>
          </cell>
        </row>
        <row r="665">
          <cell r="A665">
            <v>654</v>
          </cell>
          <cell r="C665" t="str">
            <v/>
          </cell>
          <cell r="G665" t="str">
            <v/>
          </cell>
          <cell r="I665" t="str">
            <v/>
          </cell>
          <cell r="J665" t="str">
            <v/>
          </cell>
          <cell r="K665" t="str">
            <v/>
          </cell>
        </row>
        <row r="666">
          <cell r="A666">
            <v>655</v>
          </cell>
          <cell r="C666" t="str">
            <v/>
          </cell>
          <cell r="G666" t="str">
            <v/>
          </cell>
          <cell r="I666" t="str">
            <v/>
          </cell>
          <cell r="J666" t="str">
            <v/>
          </cell>
          <cell r="K666" t="str">
            <v/>
          </cell>
        </row>
        <row r="667">
          <cell r="A667">
            <v>656</v>
          </cell>
          <cell r="C667" t="str">
            <v/>
          </cell>
          <cell r="G667" t="str">
            <v/>
          </cell>
          <cell r="I667" t="str">
            <v/>
          </cell>
          <cell r="J667" t="str">
            <v/>
          </cell>
          <cell r="K667" t="str">
            <v/>
          </cell>
        </row>
        <row r="668">
          <cell r="A668">
            <v>657</v>
          </cell>
          <cell r="C668" t="str">
            <v/>
          </cell>
          <cell r="G668" t="str">
            <v/>
          </cell>
          <cell r="I668" t="str">
            <v/>
          </cell>
          <cell r="J668" t="str">
            <v/>
          </cell>
          <cell r="K668" t="str">
            <v/>
          </cell>
        </row>
        <row r="669">
          <cell r="A669">
            <v>658</v>
          </cell>
          <cell r="C669" t="str">
            <v/>
          </cell>
          <cell r="G669" t="str">
            <v/>
          </cell>
          <cell r="I669" t="str">
            <v/>
          </cell>
          <cell r="J669" t="str">
            <v/>
          </cell>
          <cell r="K669" t="str">
            <v/>
          </cell>
        </row>
        <row r="670">
          <cell r="A670">
            <v>659</v>
          </cell>
          <cell r="C670" t="str">
            <v/>
          </cell>
          <cell r="G670" t="str">
            <v/>
          </cell>
          <cell r="I670" t="str">
            <v/>
          </cell>
          <cell r="J670" t="str">
            <v/>
          </cell>
          <cell r="K670" t="str">
            <v/>
          </cell>
        </row>
        <row r="671">
          <cell r="A671">
            <v>660</v>
          </cell>
          <cell r="C671" t="str">
            <v/>
          </cell>
          <cell r="G671" t="str">
            <v/>
          </cell>
          <cell r="I671" t="str">
            <v/>
          </cell>
          <cell r="J671" t="str">
            <v/>
          </cell>
          <cell r="K671" t="str">
            <v/>
          </cell>
        </row>
        <row r="672">
          <cell r="A672">
            <v>661</v>
          </cell>
          <cell r="C672" t="str">
            <v/>
          </cell>
          <cell r="G672" t="str">
            <v/>
          </cell>
          <cell r="I672" t="str">
            <v/>
          </cell>
          <cell r="J672" t="str">
            <v/>
          </cell>
          <cell r="K672" t="str">
            <v/>
          </cell>
        </row>
        <row r="673">
          <cell r="A673">
            <v>662</v>
          </cell>
          <cell r="C673" t="str">
            <v/>
          </cell>
          <cell r="G673" t="str">
            <v/>
          </cell>
          <cell r="I673" t="str">
            <v/>
          </cell>
          <cell r="J673" t="str">
            <v/>
          </cell>
          <cell r="K673" t="str">
            <v/>
          </cell>
        </row>
        <row r="674">
          <cell r="A674">
            <v>663</v>
          </cell>
          <cell r="C674" t="str">
            <v/>
          </cell>
          <cell r="G674" t="str">
            <v/>
          </cell>
          <cell r="I674" t="str">
            <v/>
          </cell>
          <cell r="J674" t="str">
            <v/>
          </cell>
          <cell r="K674" t="str">
            <v/>
          </cell>
        </row>
        <row r="675">
          <cell r="A675">
            <v>664</v>
          </cell>
          <cell r="C675" t="str">
            <v/>
          </cell>
          <cell r="G675" t="str">
            <v/>
          </cell>
          <cell r="I675" t="str">
            <v/>
          </cell>
          <cell r="J675" t="str">
            <v/>
          </cell>
          <cell r="K675" t="str">
            <v/>
          </cell>
        </row>
        <row r="676">
          <cell r="A676">
            <v>665</v>
          </cell>
          <cell r="C676" t="str">
            <v/>
          </cell>
          <cell r="G676" t="str">
            <v/>
          </cell>
          <cell r="I676" t="str">
            <v/>
          </cell>
          <cell r="J676" t="str">
            <v/>
          </cell>
          <cell r="K676" t="str">
            <v/>
          </cell>
        </row>
        <row r="677">
          <cell r="A677">
            <v>666</v>
          </cell>
          <cell r="C677" t="str">
            <v/>
          </cell>
          <cell r="G677" t="str">
            <v/>
          </cell>
          <cell r="I677" t="str">
            <v/>
          </cell>
          <cell r="J677" t="str">
            <v/>
          </cell>
          <cell r="K677" t="str">
            <v/>
          </cell>
        </row>
        <row r="678">
          <cell r="A678">
            <v>667</v>
          </cell>
          <cell r="C678" t="str">
            <v/>
          </cell>
          <cell r="G678" t="str">
            <v/>
          </cell>
          <cell r="I678" t="str">
            <v/>
          </cell>
          <cell r="J678" t="str">
            <v/>
          </cell>
          <cell r="K678" t="str">
            <v/>
          </cell>
        </row>
        <row r="679">
          <cell r="A679">
            <v>668</v>
          </cell>
          <cell r="C679" t="str">
            <v/>
          </cell>
          <cell r="G679" t="str">
            <v/>
          </cell>
          <cell r="I679" t="str">
            <v/>
          </cell>
          <cell r="J679" t="str">
            <v/>
          </cell>
          <cell r="K679" t="str">
            <v/>
          </cell>
        </row>
        <row r="680">
          <cell r="A680">
            <v>669</v>
          </cell>
          <cell r="C680" t="str">
            <v/>
          </cell>
          <cell r="G680" t="str">
            <v/>
          </cell>
          <cell r="I680" t="str">
            <v/>
          </cell>
          <cell r="J680" t="str">
            <v/>
          </cell>
          <cell r="K680" t="str">
            <v/>
          </cell>
        </row>
        <row r="681">
          <cell r="A681">
            <v>670</v>
          </cell>
          <cell r="C681" t="str">
            <v/>
          </cell>
          <cell r="G681" t="str">
            <v/>
          </cell>
          <cell r="I681" t="str">
            <v/>
          </cell>
          <cell r="J681" t="str">
            <v/>
          </cell>
          <cell r="K681" t="str">
            <v/>
          </cell>
        </row>
        <row r="682">
          <cell r="A682">
            <v>671</v>
          </cell>
          <cell r="C682" t="str">
            <v/>
          </cell>
          <cell r="G682" t="str">
            <v/>
          </cell>
          <cell r="I682" t="str">
            <v/>
          </cell>
          <cell r="J682" t="str">
            <v/>
          </cell>
          <cell r="K682" t="str">
            <v/>
          </cell>
        </row>
        <row r="683">
          <cell r="A683">
            <v>672</v>
          </cell>
          <cell r="C683" t="str">
            <v/>
          </cell>
          <cell r="G683" t="str">
            <v/>
          </cell>
          <cell r="I683" t="str">
            <v/>
          </cell>
          <cell r="J683" t="str">
            <v/>
          </cell>
          <cell r="K683" t="str">
            <v/>
          </cell>
        </row>
        <row r="684">
          <cell r="A684">
            <v>673</v>
          </cell>
          <cell r="C684" t="str">
            <v/>
          </cell>
          <cell r="G684" t="str">
            <v/>
          </cell>
          <cell r="I684" t="str">
            <v/>
          </cell>
          <cell r="J684" t="str">
            <v/>
          </cell>
          <cell r="K684" t="str">
            <v/>
          </cell>
        </row>
        <row r="685">
          <cell r="A685">
            <v>674</v>
          </cell>
          <cell r="C685" t="str">
            <v/>
          </cell>
          <cell r="G685" t="str">
            <v/>
          </cell>
          <cell r="I685" t="str">
            <v/>
          </cell>
          <cell r="J685" t="str">
            <v/>
          </cell>
          <cell r="K685" t="str">
            <v/>
          </cell>
        </row>
        <row r="686">
          <cell r="A686">
            <v>675</v>
          </cell>
          <cell r="C686" t="str">
            <v/>
          </cell>
          <cell r="G686" t="str">
            <v/>
          </cell>
          <cell r="I686" t="str">
            <v/>
          </cell>
          <cell r="J686" t="str">
            <v/>
          </cell>
          <cell r="K686" t="str">
            <v/>
          </cell>
        </row>
        <row r="687">
          <cell r="A687">
            <v>676</v>
          </cell>
          <cell r="C687" t="str">
            <v/>
          </cell>
          <cell r="G687" t="str">
            <v/>
          </cell>
          <cell r="I687" t="str">
            <v/>
          </cell>
          <cell r="J687" t="str">
            <v/>
          </cell>
          <cell r="K687" t="str">
            <v/>
          </cell>
        </row>
        <row r="688">
          <cell r="A688">
            <v>677</v>
          </cell>
          <cell r="C688" t="str">
            <v/>
          </cell>
          <cell r="G688" t="str">
            <v/>
          </cell>
          <cell r="I688" t="str">
            <v/>
          </cell>
          <cell r="J688" t="str">
            <v/>
          </cell>
          <cell r="K688" t="str">
            <v/>
          </cell>
        </row>
        <row r="689">
          <cell r="A689">
            <v>678</v>
          </cell>
          <cell r="C689" t="str">
            <v/>
          </cell>
          <cell r="G689" t="str">
            <v/>
          </cell>
          <cell r="I689" t="str">
            <v/>
          </cell>
          <cell r="J689" t="str">
            <v/>
          </cell>
          <cell r="K689" t="str">
            <v/>
          </cell>
        </row>
        <row r="690">
          <cell r="A690">
            <v>679</v>
          </cell>
          <cell r="C690" t="str">
            <v/>
          </cell>
          <cell r="G690" t="str">
            <v/>
          </cell>
          <cell r="I690" t="str">
            <v/>
          </cell>
          <cell r="J690" t="str">
            <v/>
          </cell>
          <cell r="K690" t="str">
            <v/>
          </cell>
        </row>
        <row r="691">
          <cell r="A691">
            <v>680</v>
          </cell>
          <cell r="C691" t="str">
            <v/>
          </cell>
          <cell r="G691" t="str">
            <v/>
          </cell>
          <cell r="I691" t="str">
            <v/>
          </cell>
          <cell r="J691" t="str">
            <v/>
          </cell>
          <cell r="K691" t="str">
            <v/>
          </cell>
        </row>
        <row r="692">
          <cell r="A692">
            <v>681</v>
          </cell>
          <cell r="C692" t="str">
            <v/>
          </cell>
          <cell r="G692" t="str">
            <v/>
          </cell>
          <cell r="I692" t="str">
            <v/>
          </cell>
          <cell r="J692" t="str">
            <v/>
          </cell>
          <cell r="K692" t="str">
            <v/>
          </cell>
        </row>
        <row r="693">
          <cell r="A693">
            <v>682</v>
          </cell>
          <cell r="C693" t="str">
            <v/>
          </cell>
          <cell r="G693" t="str">
            <v/>
          </cell>
          <cell r="I693" t="str">
            <v/>
          </cell>
          <cell r="J693" t="str">
            <v/>
          </cell>
          <cell r="K693" t="str">
            <v/>
          </cell>
        </row>
        <row r="694">
          <cell r="A694">
            <v>683</v>
          </cell>
          <cell r="C694" t="str">
            <v/>
          </cell>
          <cell r="G694" t="str">
            <v/>
          </cell>
          <cell r="I694" t="str">
            <v/>
          </cell>
          <cell r="J694" t="str">
            <v/>
          </cell>
          <cell r="K694" t="str">
            <v/>
          </cell>
        </row>
        <row r="695">
          <cell r="A695">
            <v>684</v>
          </cell>
          <cell r="C695" t="str">
            <v/>
          </cell>
          <cell r="G695" t="str">
            <v/>
          </cell>
          <cell r="I695" t="str">
            <v/>
          </cell>
          <cell r="J695" t="str">
            <v/>
          </cell>
          <cell r="K695" t="str">
            <v/>
          </cell>
        </row>
        <row r="696">
          <cell r="A696">
            <v>685</v>
          </cell>
          <cell r="C696" t="str">
            <v/>
          </cell>
          <cell r="G696" t="str">
            <v/>
          </cell>
          <cell r="I696" t="str">
            <v/>
          </cell>
          <cell r="J696" t="str">
            <v/>
          </cell>
          <cell r="K696" t="str">
            <v/>
          </cell>
        </row>
        <row r="697">
          <cell r="A697">
            <v>686</v>
          </cell>
          <cell r="C697" t="str">
            <v/>
          </cell>
          <cell r="G697" t="str">
            <v/>
          </cell>
          <cell r="I697" t="str">
            <v/>
          </cell>
          <cell r="J697" t="str">
            <v/>
          </cell>
          <cell r="K697" t="str">
            <v/>
          </cell>
        </row>
        <row r="698">
          <cell r="A698">
            <v>687</v>
          </cell>
          <cell r="C698" t="str">
            <v/>
          </cell>
          <cell r="G698" t="str">
            <v/>
          </cell>
          <cell r="I698" t="str">
            <v/>
          </cell>
          <cell r="J698" t="str">
            <v/>
          </cell>
          <cell r="K698" t="str">
            <v/>
          </cell>
        </row>
        <row r="699">
          <cell r="A699">
            <v>688</v>
          </cell>
          <cell r="C699" t="str">
            <v/>
          </cell>
          <cell r="G699" t="str">
            <v/>
          </cell>
          <cell r="I699" t="str">
            <v/>
          </cell>
          <cell r="J699" t="str">
            <v/>
          </cell>
          <cell r="K699" t="str">
            <v/>
          </cell>
        </row>
        <row r="700">
          <cell r="A700">
            <v>689</v>
          </cell>
          <cell r="C700" t="str">
            <v/>
          </cell>
          <cell r="G700" t="str">
            <v/>
          </cell>
          <cell r="I700" t="str">
            <v/>
          </cell>
          <cell r="J700" t="str">
            <v/>
          </cell>
          <cell r="K700" t="str">
            <v/>
          </cell>
        </row>
        <row r="701">
          <cell r="A701">
            <v>690</v>
          </cell>
          <cell r="C701" t="str">
            <v/>
          </cell>
          <cell r="G701" t="str">
            <v/>
          </cell>
          <cell r="I701" t="str">
            <v/>
          </cell>
          <cell r="J701" t="str">
            <v/>
          </cell>
          <cell r="K701" t="str">
            <v/>
          </cell>
        </row>
        <row r="702">
          <cell r="A702">
            <v>691</v>
          </cell>
          <cell r="C702" t="str">
            <v/>
          </cell>
          <cell r="G702" t="str">
            <v/>
          </cell>
          <cell r="I702" t="str">
            <v/>
          </cell>
          <cell r="J702" t="str">
            <v/>
          </cell>
          <cell r="K702" t="str">
            <v/>
          </cell>
        </row>
        <row r="703">
          <cell r="A703">
            <v>692</v>
          </cell>
          <cell r="C703" t="str">
            <v/>
          </cell>
          <cell r="G703" t="str">
            <v/>
          </cell>
          <cell r="I703" t="str">
            <v/>
          </cell>
          <cell r="J703" t="str">
            <v/>
          </cell>
          <cell r="K703" t="str">
            <v/>
          </cell>
        </row>
        <row r="704">
          <cell r="A704">
            <v>693</v>
          </cell>
          <cell r="C704" t="str">
            <v/>
          </cell>
          <cell r="G704" t="str">
            <v/>
          </cell>
          <cell r="I704" t="str">
            <v/>
          </cell>
          <cell r="J704" t="str">
            <v/>
          </cell>
          <cell r="K704" t="str">
            <v/>
          </cell>
        </row>
        <row r="705">
          <cell r="A705">
            <v>694</v>
          </cell>
          <cell r="C705" t="str">
            <v/>
          </cell>
          <cell r="G705" t="str">
            <v/>
          </cell>
          <cell r="I705" t="str">
            <v/>
          </cell>
          <cell r="J705" t="str">
            <v/>
          </cell>
          <cell r="K705" t="str">
            <v/>
          </cell>
        </row>
        <row r="706">
          <cell r="A706">
            <v>695</v>
          </cell>
          <cell r="C706" t="str">
            <v/>
          </cell>
          <cell r="G706" t="str">
            <v/>
          </cell>
          <cell r="I706" t="str">
            <v/>
          </cell>
          <cell r="J706" t="str">
            <v/>
          </cell>
          <cell r="K706" t="str">
            <v/>
          </cell>
        </row>
        <row r="707">
          <cell r="A707">
            <v>696</v>
          </cell>
          <cell r="C707" t="str">
            <v/>
          </cell>
          <cell r="G707" t="str">
            <v/>
          </cell>
          <cell r="I707" t="str">
            <v/>
          </cell>
          <cell r="J707" t="str">
            <v/>
          </cell>
          <cell r="K707" t="str">
            <v/>
          </cell>
        </row>
        <row r="708">
          <cell r="A708">
            <v>697</v>
          </cell>
          <cell r="C708" t="str">
            <v/>
          </cell>
          <cell r="G708" t="str">
            <v/>
          </cell>
          <cell r="I708" t="str">
            <v/>
          </cell>
          <cell r="J708" t="str">
            <v/>
          </cell>
          <cell r="K708" t="str">
            <v/>
          </cell>
        </row>
        <row r="709">
          <cell r="A709">
            <v>698</v>
          </cell>
          <cell r="C709" t="str">
            <v/>
          </cell>
          <cell r="G709" t="str">
            <v/>
          </cell>
          <cell r="I709" t="str">
            <v/>
          </cell>
          <cell r="J709" t="str">
            <v/>
          </cell>
          <cell r="K709" t="str">
            <v/>
          </cell>
        </row>
        <row r="710">
          <cell r="A710">
            <v>699</v>
          </cell>
          <cell r="C710" t="str">
            <v/>
          </cell>
          <cell r="G710" t="str">
            <v/>
          </cell>
          <cell r="I710" t="str">
            <v/>
          </cell>
          <cell r="J710" t="str">
            <v/>
          </cell>
          <cell r="K710" t="str">
            <v/>
          </cell>
        </row>
        <row r="711">
          <cell r="A711">
            <v>700</v>
          </cell>
          <cell r="C711" t="str">
            <v/>
          </cell>
          <cell r="G711" t="str">
            <v/>
          </cell>
          <cell r="I711" t="str">
            <v/>
          </cell>
          <cell r="J711" t="str">
            <v/>
          </cell>
          <cell r="K711" t="str">
            <v/>
          </cell>
        </row>
        <row r="712">
          <cell r="A712">
            <v>701</v>
          </cell>
          <cell r="C712" t="str">
            <v/>
          </cell>
          <cell r="G712" t="str">
            <v/>
          </cell>
          <cell r="I712" t="str">
            <v/>
          </cell>
          <cell r="J712" t="str">
            <v/>
          </cell>
          <cell r="K712" t="str">
            <v/>
          </cell>
        </row>
        <row r="713">
          <cell r="A713">
            <v>702</v>
          </cell>
          <cell r="C713" t="str">
            <v/>
          </cell>
          <cell r="G713" t="str">
            <v/>
          </cell>
          <cell r="I713" t="str">
            <v/>
          </cell>
          <cell r="J713" t="str">
            <v/>
          </cell>
          <cell r="K713" t="str">
            <v/>
          </cell>
        </row>
        <row r="714">
          <cell r="A714">
            <v>703</v>
          </cell>
          <cell r="C714" t="str">
            <v/>
          </cell>
          <cell r="G714" t="str">
            <v/>
          </cell>
          <cell r="I714" t="str">
            <v/>
          </cell>
          <cell r="J714" t="str">
            <v/>
          </cell>
          <cell r="K714" t="str">
            <v/>
          </cell>
        </row>
        <row r="715">
          <cell r="A715">
            <v>704</v>
          </cell>
          <cell r="C715" t="str">
            <v/>
          </cell>
          <cell r="G715" t="str">
            <v/>
          </cell>
          <cell r="I715" t="str">
            <v/>
          </cell>
          <cell r="J715" t="str">
            <v/>
          </cell>
          <cell r="K715" t="str">
            <v/>
          </cell>
        </row>
        <row r="716">
          <cell r="A716">
            <v>705</v>
          </cell>
          <cell r="C716" t="str">
            <v/>
          </cell>
          <cell r="G716" t="str">
            <v/>
          </cell>
          <cell r="I716" t="str">
            <v/>
          </cell>
          <cell r="J716" t="str">
            <v/>
          </cell>
          <cell r="K716" t="str">
            <v/>
          </cell>
        </row>
        <row r="717">
          <cell r="A717">
            <v>706</v>
          </cell>
          <cell r="C717" t="str">
            <v/>
          </cell>
          <cell r="G717" t="str">
            <v/>
          </cell>
          <cell r="I717" t="str">
            <v/>
          </cell>
          <cell r="J717" t="str">
            <v/>
          </cell>
          <cell r="K717" t="str">
            <v/>
          </cell>
        </row>
        <row r="718">
          <cell r="A718">
            <v>707</v>
          </cell>
          <cell r="C718" t="str">
            <v/>
          </cell>
          <cell r="G718" t="str">
            <v/>
          </cell>
          <cell r="I718" t="str">
            <v/>
          </cell>
          <cell r="J718" t="str">
            <v/>
          </cell>
          <cell r="K718" t="str">
            <v/>
          </cell>
        </row>
        <row r="719">
          <cell r="A719">
            <v>708</v>
          </cell>
          <cell r="C719" t="str">
            <v/>
          </cell>
          <cell r="G719" t="str">
            <v/>
          </cell>
          <cell r="I719" t="str">
            <v/>
          </cell>
          <cell r="J719" t="str">
            <v/>
          </cell>
          <cell r="K719" t="str">
            <v/>
          </cell>
        </row>
        <row r="720">
          <cell r="A720">
            <v>709</v>
          </cell>
          <cell r="C720" t="str">
            <v/>
          </cell>
          <cell r="G720" t="str">
            <v/>
          </cell>
          <cell r="I720" t="str">
            <v/>
          </cell>
          <cell r="J720" t="str">
            <v/>
          </cell>
          <cell r="K720" t="str">
            <v/>
          </cell>
        </row>
        <row r="721">
          <cell r="A721">
            <v>710</v>
          </cell>
          <cell r="C721" t="str">
            <v/>
          </cell>
          <cell r="G721" t="str">
            <v/>
          </cell>
          <cell r="I721" t="str">
            <v/>
          </cell>
          <cell r="J721" t="str">
            <v/>
          </cell>
          <cell r="K721" t="str">
            <v/>
          </cell>
        </row>
        <row r="722">
          <cell r="A722">
            <v>711</v>
          </cell>
          <cell r="C722" t="str">
            <v/>
          </cell>
          <cell r="G722" t="str">
            <v/>
          </cell>
          <cell r="I722" t="str">
            <v/>
          </cell>
          <cell r="J722" t="str">
            <v/>
          </cell>
          <cell r="K722" t="str">
            <v/>
          </cell>
        </row>
        <row r="723">
          <cell r="A723">
            <v>712</v>
          </cell>
          <cell r="C723" t="str">
            <v/>
          </cell>
          <cell r="G723" t="str">
            <v/>
          </cell>
          <cell r="I723" t="str">
            <v/>
          </cell>
          <cell r="J723" t="str">
            <v/>
          </cell>
          <cell r="K723" t="str">
            <v/>
          </cell>
        </row>
        <row r="724">
          <cell r="A724">
            <v>713</v>
          </cell>
          <cell r="C724" t="str">
            <v/>
          </cell>
          <cell r="G724" t="str">
            <v/>
          </cell>
          <cell r="I724" t="str">
            <v/>
          </cell>
          <cell r="J724" t="str">
            <v/>
          </cell>
          <cell r="K724" t="str">
            <v/>
          </cell>
        </row>
        <row r="725">
          <cell r="A725">
            <v>714</v>
          </cell>
          <cell r="C725" t="str">
            <v/>
          </cell>
          <cell r="G725" t="str">
            <v/>
          </cell>
          <cell r="I725" t="str">
            <v/>
          </cell>
          <cell r="J725" t="str">
            <v/>
          </cell>
          <cell r="K725" t="str">
            <v/>
          </cell>
        </row>
        <row r="726">
          <cell r="A726">
            <v>715</v>
          </cell>
          <cell r="C726" t="str">
            <v/>
          </cell>
          <cell r="G726" t="str">
            <v/>
          </cell>
          <cell r="I726" t="str">
            <v/>
          </cell>
          <cell r="J726" t="str">
            <v/>
          </cell>
          <cell r="K726" t="str">
            <v/>
          </cell>
        </row>
        <row r="727">
          <cell r="A727">
            <v>716</v>
          </cell>
          <cell r="C727" t="str">
            <v/>
          </cell>
          <cell r="G727" t="str">
            <v/>
          </cell>
          <cell r="I727" t="str">
            <v/>
          </cell>
          <cell r="J727" t="str">
            <v/>
          </cell>
          <cell r="K727" t="str">
            <v/>
          </cell>
        </row>
        <row r="728">
          <cell r="A728">
            <v>717</v>
          </cell>
          <cell r="C728" t="str">
            <v/>
          </cell>
          <cell r="G728" t="str">
            <v/>
          </cell>
          <cell r="I728" t="str">
            <v/>
          </cell>
          <cell r="J728" t="str">
            <v/>
          </cell>
          <cell r="K728" t="str">
            <v/>
          </cell>
        </row>
        <row r="729">
          <cell r="A729">
            <v>718</v>
          </cell>
          <cell r="C729" t="str">
            <v/>
          </cell>
          <cell r="G729" t="str">
            <v/>
          </cell>
          <cell r="I729" t="str">
            <v/>
          </cell>
          <cell r="J729" t="str">
            <v/>
          </cell>
          <cell r="K729" t="str">
            <v/>
          </cell>
        </row>
        <row r="730">
          <cell r="A730">
            <v>719</v>
          </cell>
          <cell r="C730" t="str">
            <v/>
          </cell>
          <cell r="G730" t="str">
            <v/>
          </cell>
          <cell r="I730" t="str">
            <v/>
          </cell>
          <cell r="J730" t="str">
            <v/>
          </cell>
          <cell r="K730" t="str">
            <v/>
          </cell>
        </row>
        <row r="731">
          <cell r="A731">
            <v>720</v>
          </cell>
          <cell r="C731" t="str">
            <v/>
          </cell>
          <cell r="G731" t="str">
            <v/>
          </cell>
          <cell r="I731" t="str">
            <v/>
          </cell>
          <cell r="J731" t="str">
            <v/>
          </cell>
          <cell r="K731" t="str">
            <v/>
          </cell>
        </row>
        <row r="732">
          <cell r="A732">
            <v>721</v>
          </cell>
          <cell r="C732" t="str">
            <v/>
          </cell>
          <cell r="G732" t="str">
            <v/>
          </cell>
          <cell r="I732" t="str">
            <v/>
          </cell>
          <cell r="J732" t="str">
            <v/>
          </cell>
          <cell r="K732" t="str">
            <v/>
          </cell>
        </row>
        <row r="733">
          <cell r="A733">
            <v>722</v>
          </cell>
          <cell r="C733" t="str">
            <v/>
          </cell>
          <cell r="G733" t="str">
            <v/>
          </cell>
          <cell r="I733" t="str">
            <v/>
          </cell>
          <cell r="J733" t="str">
            <v/>
          </cell>
          <cell r="K733" t="str">
            <v/>
          </cell>
        </row>
        <row r="734">
          <cell r="A734">
            <v>723</v>
          </cell>
          <cell r="C734" t="str">
            <v/>
          </cell>
          <cell r="G734" t="str">
            <v/>
          </cell>
          <cell r="I734" t="str">
            <v/>
          </cell>
          <cell r="J734" t="str">
            <v/>
          </cell>
          <cell r="K734" t="str">
            <v/>
          </cell>
        </row>
        <row r="735">
          <cell r="A735">
            <v>724</v>
          </cell>
          <cell r="C735" t="str">
            <v/>
          </cell>
          <cell r="G735" t="str">
            <v/>
          </cell>
          <cell r="I735" t="str">
            <v/>
          </cell>
          <cell r="J735" t="str">
            <v/>
          </cell>
          <cell r="K735" t="str">
            <v/>
          </cell>
        </row>
        <row r="736">
          <cell r="A736">
            <v>725</v>
          </cell>
          <cell r="C736" t="str">
            <v/>
          </cell>
          <cell r="G736" t="str">
            <v/>
          </cell>
          <cell r="I736" t="str">
            <v/>
          </cell>
          <cell r="J736" t="str">
            <v/>
          </cell>
          <cell r="K736" t="str">
            <v/>
          </cell>
        </row>
        <row r="737">
          <cell r="A737">
            <v>726</v>
          </cell>
          <cell r="C737" t="str">
            <v/>
          </cell>
          <cell r="G737" t="str">
            <v/>
          </cell>
          <cell r="I737" t="str">
            <v/>
          </cell>
          <cell r="J737" t="str">
            <v/>
          </cell>
          <cell r="K737" t="str">
            <v/>
          </cell>
        </row>
        <row r="738">
          <cell r="A738">
            <v>727</v>
          </cell>
          <cell r="C738" t="str">
            <v/>
          </cell>
          <cell r="G738" t="str">
            <v/>
          </cell>
          <cell r="I738" t="str">
            <v/>
          </cell>
          <cell r="J738" t="str">
            <v/>
          </cell>
          <cell r="K738" t="str">
            <v/>
          </cell>
        </row>
        <row r="739">
          <cell r="A739">
            <v>728</v>
          </cell>
          <cell r="C739" t="str">
            <v/>
          </cell>
          <cell r="G739" t="str">
            <v/>
          </cell>
          <cell r="I739" t="str">
            <v/>
          </cell>
          <cell r="J739" t="str">
            <v/>
          </cell>
          <cell r="K739" t="str">
            <v/>
          </cell>
        </row>
        <row r="740">
          <cell r="A740">
            <v>729</v>
          </cell>
          <cell r="C740" t="str">
            <v/>
          </cell>
          <cell r="G740" t="str">
            <v/>
          </cell>
          <cell r="I740" t="str">
            <v/>
          </cell>
          <cell r="J740" t="str">
            <v/>
          </cell>
          <cell r="K740" t="str">
            <v/>
          </cell>
        </row>
        <row r="741">
          <cell r="A741">
            <v>730</v>
          </cell>
          <cell r="C741" t="str">
            <v/>
          </cell>
          <cell r="G741" t="str">
            <v/>
          </cell>
          <cell r="I741" t="str">
            <v/>
          </cell>
          <cell r="J741" t="str">
            <v/>
          </cell>
          <cell r="K741" t="str">
            <v/>
          </cell>
        </row>
        <row r="742">
          <cell r="A742">
            <v>731</v>
          </cell>
          <cell r="C742" t="str">
            <v/>
          </cell>
          <cell r="G742" t="str">
            <v/>
          </cell>
          <cell r="I742" t="str">
            <v/>
          </cell>
          <cell r="J742" t="str">
            <v/>
          </cell>
          <cell r="K742" t="str">
            <v/>
          </cell>
        </row>
        <row r="743">
          <cell r="A743">
            <v>732</v>
          </cell>
          <cell r="C743" t="str">
            <v/>
          </cell>
          <cell r="G743" t="str">
            <v/>
          </cell>
          <cell r="I743" t="str">
            <v/>
          </cell>
          <cell r="J743" t="str">
            <v/>
          </cell>
          <cell r="K743" t="str">
            <v/>
          </cell>
        </row>
        <row r="744">
          <cell r="A744">
            <v>733</v>
          </cell>
          <cell r="C744" t="str">
            <v/>
          </cell>
          <cell r="G744" t="str">
            <v/>
          </cell>
          <cell r="I744" t="str">
            <v/>
          </cell>
          <cell r="J744" t="str">
            <v/>
          </cell>
          <cell r="K744" t="str">
            <v/>
          </cell>
        </row>
        <row r="745">
          <cell r="A745">
            <v>734</v>
          </cell>
          <cell r="C745" t="str">
            <v/>
          </cell>
          <cell r="G745" t="str">
            <v/>
          </cell>
          <cell r="I745" t="str">
            <v/>
          </cell>
          <cell r="J745" t="str">
            <v/>
          </cell>
          <cell r="K745" t="str">
            <v/>
          </cell>
        </row>
        <row r="746">
          <cell r="A746">
            <v>735</v>
          </cell>
          <cell r="C746" t="str">
            <v/>
          </cell>
          <cell r="G746" t="str">
            <v/>
          </cell>
          <cell r="I746" t="str">
            <v/>
          </cell>
          <cell r="J746" t="str">
            <v/>
          </cell>
          <cell r="K746" t="str">
            <v/>
          </cell>
        </row>
        <row r="747">
          <cell r="A747">
            <v>736</v>
          </cell>
          <cell r="C747" t="str">
            <v/>
          </cell>
          <cell r="G747" t="str">
            <v/>
          </cell>
          <cell r="I747" t="str">
            <v/>
          </cell>
          <cell r="J747" t="str">
            <v/>
          </cell>
          <cell r="K747" t="str">
            <v/>
          </cell>
        </row>
        <row r="748">
          <cell r="A748">
            <v>737</v>
          </cell>
          <cell r="C748" t="str">
            <v/>
          </cell>
          <cell r="G748" t="str">
            <v/>
          </cell>
          <cell r="I748" t="str">
            <v/>
          </cell>
          <cell r="J748" t="str">
            <v/>
          </cell>
          <cell r="K748" t="str">
            <v/>
          </cell>
        </row>
        <row r="749">
          <cell r="A749">
            <v>738</v>
          </cell>
          <cell r="C749" t="str">
            <v/>
          </cell>
          <cell r="G749" t="str">
            <v/>
          </cell>
          <cell r="I749" t="str">
            <v/>
          </cell>
          <cell r="J749" t="str">
            <v/>
          </cell>
          <cell r="K749" t="str">
            <v/>
          </cell>
        </row>
        <row r="750">
          <cell r="A750">
            <v>739</v>
          </cell>
          <cell r="C750" t="str">
            <v/>
          </cell>
          <cell r="G750" t="str">
            <v/>
          </cell>
          <cell r="I750" t="str">
            <v/>
          </cell>
          <cell r="J750" t="str">
            <v/>
          </cell>
          <cell r="K750" t="str">
            <v/>
          </cell>
        </row>
        <row r="751">
          <cell r="A751">
            <v>740</v>
          </cell>
          <cell r="C751" t="str">
            <v/>
          </cell>
          <cell r="G751" t="str">
            <v/>
          </cell>
          <cell r="I751" t="str">
            <v/>
          </cell>
          <cell r="J751" t="str">
            <v/>
          </cell>
          <cell r="K751" t="str">
            <v/>
          </cell>
        </row>
        <row r="752">
          <cell r="A752">
            <v>741</v>
          </cell>
          <cell r="C752" t="str">
            <v/>
          </cell>
          <cell r="G752" t="str">
            <v/>
          </cell>
          <cell r="I752" t="str">
            <v/>
          </cell>
          <cell r="J752" t="str">
            <v/>
          </cell>
          <cell r="K752" t="str">
            <v/>
          </cell>
        </row>
        <row r="753">
          <cell r="A753">
            <v>742</v>
          </cell>
          <cell r="C753" t="str">
            <v/>
          </cell>
          <cell r="G753" t="str">
            <v/>
          </cell>
          <cell r="I753" t="str">
            <v/>
          </cell>
          <cell r="J753" t="str">
            <v/>
          </cell>
          <cell r="K753" t="str">
            <v/>
          </cell>
        </row>
        <row r="754">
          <cell r="A754">
            <v>743</v>
          </cell>
          <cell r="C754" t="str">
            <v/>
          </cell>
          <cell r="G754" t="str">
            <v/>
          </cell>
          <cell r="I754" t="str">
            <v/>
          </cell>
          <cell r="J754" t="str">
            <v/>
          </cell>
          <cell r="K754" t="str">
            <v/>
          </cell>
        </row>
        <row r="755">
          <cell r="A755">
            <v>744</v>
          </cell>
          <cell r="C755" t="str">
            <v/>
          </cell>
          <cell r="G755" t="str">
            <v/>
          </cell>
          <cell r="I755" t="str">
            <v/>
          </cell>
          <cell r="J755" t="str">
            <v/>
          </cell>
          <cell r="K755" t="str">
            <v/>
          </cell>
        </row>
        <row r="756">
          <cell r="A756">
            <v>745</v>
          </cell>
          <cell r="C756" t="str">
            <v/>
          </cell>
          <cell r="G756" t="str">
            <v/>
          </cell>
          <cell r="I756" t="str">
            <v/>
          </cell>
          <cell r="J756" t="str">
            <v/>
          </cell>
          <cell r="K756" t="str">
            <v/>
          </cell>
        </row>
        <row r="757">
          <cell r="A757">
            <v>746</v>
          </cell>
          <cell r="C757" t="str">
            <v/>
          </cell>
          <cell r="G757" t="str">
            <v/>
          </cell>
          <cell r="I757" t="str">
            <v/>
          </cell>
          <cell r="J757" t="str">
            <v/>
          </cell>
          <cell r="K757" t="str">
            <v/>
          </cell>
        </row>
        <row r="758">
          <cell r="A758">
            <v>747</v>
          </cell>
          <cell r="C758" t="str">
            <v/>
          </cell>
          <cell r="G758" t="str">
            <v/>
          </cell>
          <cell r="I758" t="str">
            <v/>
          </cell>
          <cell r="J758" t="str">
            <v/>
          </cell>
          <cell r="K758" t="str">
            <v/>
          </cell>
        </row>
        <row r="759">
          <cell r="A759">
            <v>748</v>
          </cell>
          <cell r="C759" t="str">
            <v/>
          </cell>
          <cell r="G759" t="str">
            <v/>
          </cell>
          <cell r="I759" t="str">
            <v/>
          </cell>
          <cell r="J759" t="str">
            <v/>
          </cell>
          <cell r="K759" t="str">
            <v/>
          </cell>
        </row>
        <row r="760">
          <cell r="A760">
            <v>749</v>
          </cell>
          <cell r="C760" t="str">
            <v/>
          </cell>
          <cell r="G760" t="str">
            <v/>
          </cell>
          <cell r="I760" t="str">
            <v/>
          </cell>
          <cell r="J760" t="str">
            <v/>
          </cell>
          <cell r="K760" t="str">
            <v/>
          </cell>
        </row>
        <row r="761">
          <cell r="A761">
            <v>750</v>
          </cell>
          <cell r="C761" t="str">
            <v/>
          </cell>
          <cell r="G761" t="str">
            <v/>
          </cell>
          <cell r="I761" t="str">
            <v/>
          </cell>
          <cell r="J761" t="str">
            <v/>
          </cell>
          <cell r="K761" t="str">
            <v/>
          </cell>
        </row>
        <row r="762">
          <cell r="A762">
            <v>751</v>
          </cell>
          <cell r="C762" t="str">
            <v/>
          </cell>
          <cell r="G762" t="str">
            <v/>
          </cell>
          <cell r="I762" t="str">
            <v/>
          </cell>
          <cell r="J762" t="str">
            <v/>
          </cell>
          <cell r="K762" t="str">
            <v/>
          </cell>
        </row>
        <row r="763">
          <cell r="A763">
            <v>752</v>
          </cell>
          <cell r="C763" t="str">
            <v/>
          </cell>
          <cell r="G763" t="str">
            <v/>
          </cell>
          <cell r="I763" t="str">
            <v/>
          </cell>
          <cell r="J763" t="str">
            <v/>
          </cell>
          <cell r="K763" t="str">
            <v/>
          </cell>
        </row>
        <row r="764">
          <cell r="A764">
            <v>753</v>
          </cell>
          <cell r="C764" t="str">
            <v/>
          </cell>
          <cell r="G764" t="str">
            <v/>
          </cell>
          <cell r="I764" t="str">
            <v/>
          </cell>
          <cell r="J764" t="str">
            <v/>
          </cell>
          <cell r="K764" t="str">
            <v/>
          </cell>
        </row>
        <row r="765">
          <cell r="A765">
            <v>754</v>
          </cell>
          <cell r="C765" t="str">
            <v/>
          </cell>
          <cell r="G765" t="str">
            <v/>
          </cell>
          <cell r="I765" t="str">
            <v/>
          </cell>
          <cell r="J765" t="str">
            <v/>
          </cell>
          <cell r="K765" t="str">
            <v/>
          </cell>
        </row>
        <row r="766">
          <cell r="A766">
            <v>755</v>
          </cell>
          <cell r="C766" t="str">
            <v/>
          </cell>
          <cell r="G766" t="str">
            <v/>
          </cell>
          <cell r="I766" t="str">
            <v/>
          </cell>
          <cell r="J766" t="str">
            <v/>
          </cell>
          <cell r="K766" t="str">
            <v/>
          </cell>
        </row>
        <row r="767">
          <cell r="A767">
            <v>756</v>
          </cell>
          <cell r="C767" t="str">
            <v/>
          </cell>
          <cell r="G767" t="str">
            <v/>
          </cell>
          <cell r="I767" t="str">
            <v/>
          </cell>
          <cell r="J767" t="str">
            <v/>
          </cell>
          <cell r="K767" t="str">
            <v/>
          </cell>
        </row>
        <row r="768">
          <cell r="A768">
            <v>757</v>
          </cell>
          <cell r="C768" t="str">
            <v/>
          </cell>
          <cell r="G768" t="str">
            <v/>
          </cell>
          <cell r="I768" t="str">
            <v/>
          </cell>
          <cell r="J768" t="str">
            <v/>
          </cell>
          <cell r="K768" t="str">
            <v/>
          </cell>
        </row>
        <row r="769">
          <cell r="A769">
            <v>758</v>
          </cell>
          <cell r="C769" t="str">
            <v/>
          </cell>
          <cell r="G769" t="str">
            <v/>
          </cell>
          <cell r="I769" t="str">
            <v/>
          </cell>
          <cell r="J769" t="str">
            <v/>
          </cell>
          <cell r="K769" t="str">
            <v/>
          </cell>
        </row>
        <row r="770">
          <cell r="A770">
            <v>759</v>
          </cell>
          <cell r="C770" t="str">
            <v/>
          </cell>
          <cell r="G770" t="str">
            <v/>
          </cell>
          <cell r="I770" t="str">
            <v/>
          </cell>
          <cell r="J770" t="str">
            <v/>
          </cell>
          <cell r="K770" t="str">
            <v/>
          </cell>
        </row>
        <row r="771">
          <cell r="A771">
            <v>760</v>
          </cell>
          <cell r="C771" t="str">
            <v/>
          </cell>
          <cell r="G771" t="str">
            <v/>
          </cell>
          <cell r="I771" t="str">
            <v/>
          </cell>
          <cell r="J771" t="str">
            <v/>
          </cell>
          <cell r="K771" t="str">
            <v/>
          </cell>
        </row>
        <row r="772">
          <cell r="A772">
            <v>761</v>
          </cell>
          <cell r="C772" t="str">
            <v/>
          </cell>
          <cell r="G772" t="str">
            <v/>
          </cell>
          <cell r="I772" t="str">
            <v/>
          </cell>
          <cell r="J772" t="str">
            <v/>
          </cell>
          <cell r="K772" t="str">
            <v/>
          </cell>
        </row>
        <row r="773">
          <cell r="A773">
            <v>762</v>
          </cell>
          <cell r="C773" t="str">
            <v/>
          </cell>
          <cell r="G773" t="str">
            <v/>
          </cell>
          <cell r="I773" t="str">
            <v/>
          </cell>
          <cell r="J773" t="str">
            <v/>
          </cell>
          <cell r="K773" t="str">
            <v/>
          </cell>
        </row>
        <row r="774">
          <cell r="A774">
            <v>763</v>
          </cell>
          <cell r="C774" t="str">
            <v/>
          </cell>
          <cell r="G774" t="str">
            <v/>
          </cell>
          <cell r="I774" t="str">
            <v/>
          </cell>
          <cell r="J774" t="str">
            <v/>
          </cell>
          <cell r="K774" t="str">
            <v/>
          </cell>
        </row>
        <row r="775">
          <cell r="A775">
            <v>764</v>
          </cell>
          <cell r="C775" t="str">
            <v/>
          </cell>
          <cell r="G775" t="str">
            <v/>
          </cell>
          <cell r="I775" t="str">
            <v/>
          </cell>
          <cell r="J775" t="str">
            <v/>
          </cell>
          <cell r="K775" t="str">
            <v/>
          </cell>
        </row>
        <row r="776">
          <cell r="A776">
            <v>765</v>
          </cell>
          <cell r="C776" t="str">
            <v/>
          </cell>
          <cell r="G776" t="str">
            <v/>
          </cell>
          <cell r="I776" t="str">
            <v/>
          </cell>
          <cell r="J776" t="str">
            <v/>
          </cell>
          <cell r="K776" t="str">
            <v/>
          </cell>
        </row>
        <row r="777">
          <cell r="A777">
            <v>766</v>
          </cell>
          <cell r="C777" t="str">
            <v/>
          </cell>
          <cell r="G777" t="str">
            <v/>
          </cell>
          <cell r="I777" t="str">
            <v/>
          </cell>
          <cell r="J777" t="str">
            <v/>
          </cell>
          <cell r="K777" t="str">
            <v/>
          </cell>
        </row>
        <row r="778">
          <cell r="A778">
            <v>767</v>
          </cell>
          <cell r="C778" t="str">
            <v/>
          </cell>
          <cell r="G778" t="str">
            <v/>
          </cell>
          <cell r="I778" t="str">
            <v/>
          </cell>
          <cell r="J778" t="str">
            <v/>
          </cell>
          <cell r="K778" t="str">
            <v/>
          </cell>
        </row>
        <row r="779">
          <cell r="A779">
            <v>768</v>
          </cell>
          <cell r="C779" t="str">
            <v/>
          </cell>
          <cell r="G779" t="str">
            <v/>
          </cell>
          <cell r="I779" t="str">
            <v/>
          </cell>
          <cell r="J779" t="str">
            <v/>
          </cell>
          <cell r="K779" t="str">
            <v/>
          </cell>
        </row>
        <row r="780">
          <cell r="A780">
            <v>769</v>
          </cell>
          <cell r="C780" t="str">
            <v/>
          </cell>
          <cell r="G780" t="str">
            <v/>
          </cell>
          <cell r="I780" t="str">
            <v/>
          </cell>
          <cell r="J780" t="str">
            <v/>
          </cell>
          <cell r="K780" t="str">
            <v/>
          </cell>
        </row>
        <row r="781">
          <cell r="A781">
            <v>770</v>
          </cell>
          <cell r="C781" t="str">
            <v/>
          </cell>
          <cell r="G781" t="str">
            <v/>
          </cell>
          <cell r="I781" t="str">
            <v/>
          </cell>
          <cell r="J781" t="str">
            <v/>
          </cell>
          <cell r="K781" t="str">
            <v/>
          </cell>
        </row>
        <row r="782">
          <cell r="A782">
            <v>771</v>
          </cell>
          <cell r="C782" t="str">
            <v/>
          </cell>
          <cell r="G782" t="str">
            <v/>
          </cell>
          <cell r="I782" t="str">
            <v/>
          </cell>
          <cell r="J782" t="str">
            <v/>
          </cell>
          <cell r="K782" t="str">
            <v/>
          </cell>
        </row>
        <row r="783">
          <cell r="A783">
            <v>772</v>
          </cell>
          <cell r="C783" t="str">
            <v/>
          </cell>
          <cell r="G783" t="str">
            <v/>
          </cell>
          <cell r="I783" t="str">
            <v/>
          </cell>
          <cell r="J783" t="str">
            <v/>
          </cell>
          <cell r="K783" t="str">
            <v/>
          </cell>
        </row>
        <row r="784">
          <cell r="A784">
            <v>773</v>
          </cell>
          <cell r="C784" t="str">
            <v/>
          </cell>
          <cell r="G784" t="str">
            <v/>
          </cell>
          <cell r="I784" t="str">
            <v/>
          </cell>
          <cell r="J784" t="str">
            <v/>
          </cell>
          <cell r="K784" t="str">
            <v/>
          </cell>
        </row>
        <row r="785">
          <cell r="A785">
            <v>774</v>
          </cell>
          <cell r="C785" t="str">
            <v/>
          </cell>
          <cell r="G785" t="str">
            <v/>
          </cell>
          <cell r="I785" t="str">
            <v/>
          </cell>
          <cell r="J785" t="str">
            <v/>
          </cell>
          <cell r="K785" t="str">
            <v/>
          </cell>
        </row>
        <row r="786">
          <cell r="A786">
            <v>775</v>
          </cell>
          <cell r="C786" t="str">
            <v/>
          </cell>
          <cell r="G786" t="str">
            <v/>
          </cell>
          <cell r="I786" t="str">
            <v/>
          </cell>
          <cell r="J786" t="str">
            <v/>
          </cell>
          <cell r="K786" t="str">
            <v/>
          </cell>
        </row>
        <row r="787">
          <cell r="A787">
            <v>776</v>
          </cell>
          <cell r="C787" t="str">
            <v/>
          </cell>
          <cell r="G787" t="str">
            <v/>
          </cell>
          <cell r="I787" t="str">
            <v/>
          </cell>
          <cell r="J787" t="str">
            <v/>
          </cell>
          <cell r="K787" t="str">
            <v/>
          </cell>
        </row>
        <row r="788">
          <cell r="A788">
            <v>777</v>
          </cell>
          <cell r="C788" t="str">
            <v/>
          </cell>
          <cell r="G788" t="str">
            <v/>
          </cell>
          <cell r="I788" t="str">
            <v/>
          </cell>
          <cell r="J788" t="str">
            <v/>
          </cell>
          <cell r="K788" t="str">
            <v/>
          </cell>
        </row>
        <row r="789">
          <cell r="A789">
            <v>778</v>
          </cell>
          <cell r="C789" t="str">
            <v/>
          </cell>
          <cell r="G789" t="str">
            <v/>
          </cell>
          <cell r="I789" t="str">
            <v/>
          </cell>
          <cell r="J789" t="str">
            <v/>
          </cell>
          <cell r="K789" t="str">
            <v/>
          </cell>
        </row>
        <row r="790">
          <cell r="A790">
            <v>779</v>
          </cell>
          <cell r="C790" t="str">
            <v/>
          </cell>
          <cell r="G790" t="str">
            <v/>
          </cell>
          <cell r="I790" t="str">
            <v/>
          </cell>
          <cell r="J790" t="str">
            <v/>
          </cell>
          <cell r="K790" t="str">
            <v/>
          </cell>
        </row>
        <row r="791">
          <cell r="A791">
            <v>780</v>
          </cell>
          <cell r="C791" t="str">
            <v/>
          </cell>
          <cell r="G791" t="str">
            <v/>
          </cell>
          <cell r="I791" t="str">
            <v/>
          </cell>
          <cell r="J791" t="str">
            <v/>
          </cell>
          <cell r="K791" t="str">
            <v/>
          </cell>
        </row>
        <row r="792">
          <cell r="A792">
            <v>781</v>
          </cell>
          <cell r="C792" t="str">
            <v/>
          </cell>
          <cell r="G792" t="str">
            <v/>
          </cell>
          <cell r="I792" t="str">
            <v/>
          </cell>
          <cell r="J792" t="str">
            <v/>
          </cell>
          <cell r="K792" t="str">
            <v/>
          </cell>
        </row>
        <row r="793">
          <cell r="A793">
            <v>782</v>
          </cell>
          <cell r="C793" t="str">
            <v/>
          </cell>
          <cell r="G793" t="str">
            <v/>
          </cell>
          <cell r="I793" t="str">
            <v/>
          </cell>
          <cell r="J793" t="str">
            <v/>
          </cell>
          <cell r="K793" t="str">
            <v/>
          </cell>
        </row>
        <row r="794">
          <cell r="A794">
            <v>783</v>
          </cell>
          <cell r="C794" t="str">
            <v/>
          </cell>
          <cell r="G794" t="str">
            <v/>
          </cell>
          <cell r="I794" t="str">
            <v/>
          </cell>
          <cell r="J794" t="str">
            <v/>
          </cell>
          <cell r="K794" t="str">
            <v/>
          </cell>
        </row>
        <row r="795">
          <cell r="A795">
            <v>784</v>
          </cell>
          <cell r="C795" t="str">
            <v/>
          </cell>
          <cell r="G795" t="str">
            <v/>
          </cell>
          <cell r="I795" t="str">
            <v/>
          </cell>
          <cell r="J795" t="str">
            <v/>
          </cell>
          <cell r="K795" t="str">
            <v/>
          </cell>
        </row>
        <row r="796">
          <cell r="A796">
            <v>785</v>
          </cell>
          <cell r="C796" t="str">
            <v/>
          </cell>
          <cell r="G796" t="str">
            <v/>
          </cell>
          <cell r="I796" t="str">
            <v/>
          </cell>
          <cell r="J796" t="str">
            <v/>
          </cell>
          <cell r="K796" t="str">
            <v/>
          </cell>
        </row>
        <row r="797">
          <cell r="A797">
            <v>786</v>
          </cell>
          <cell r="C797" t="str">
            <v/>
          </cell>
          <cell r="G797" t="str">
            <v/>
          </cell>
          <cell r="I797" t="str">
            <v/>
          </cell>
          <cell r="J797" t="str">
            <v/>
          </cell>
          <cell r="K797" t="str">
            <v/>
          </cell>
        </row>
        <row r="798">
          <cell r="A798">
            <v>787</v>
          </cell>
          <cell r="C798" t="str">
            <v/>
          </cell>
          <cell r="G798" t="str">
            <v/>
          </cell>
          <cell r="I798" t="str">
            <v/>
          </cell>
          <cell r="J798" t="str">
            <v/>
          </cell>
          <cell r="K798" t="str">
            <v/>
          </cell>
        </row>
        <row r="799">
          <cell r="A799">
            <v>788</v>
          </cell>
          <cell r="C799" t="str">
            <v/>
          </cell>
          <cell r="G799" t="str">
            <v/>
          </cell>
          <cell r="I799" t="str">
            <v/>
          </cell>
          <cell r="J799" t="str">
            <v/>
          </cell>
          <cell r="K799" t="str">
            <v/>
          </cell>
        </row>
        <row r="800">
          <cell r="A800">
            <v>789</v>
          </cell>
          <cell r="C800" t="str">
            <v/>
          </cell>
          <cell r="G800" t="str">
            <v/>
          </cell>
          <cell r="I800" t="str">
            <v/>
          </cell>
          <cell r="J800" t="str">
            <v/>
          </cell>
          <cell r="K800" t="str">
            <v/>
          </cell>
        </row>
        <row r="801">
          <cell r="A801">
            <v>790</v>
          </cell>
          <cell r="C801" t="str">
            <v/>
          </cell>
          <cell r="G801" t="str">
            <v/>
          </cell>
          <cell r="I801" t="str">
            <v/>
          </cell>
          <cell r="J801" t="str">
            <v/>
          </cell>
          <cell r="K801" t="str">
            <v/>
          </cell>
        </row>
        <row r="802">
          <cell r="A802">
            <v>791</v>
          </cell>
          <cell r="C802" t="str">
            <v/>
          </cell>
          <cell r="G802" t="str">
            <v/>
          </cell>
          <cell r="I802" t="str">
            <v/>
          </cell>
          <cell r="J802" t="str">
            <v/>
          </cell>
          <cell r="K802" t="str">
            <v/>
          </cell>
        </row>
        <row r="803">
          <cell r="A803">
            <v>792</v>
          </cell>
          <cell r="C803" t="str">
            <v/>
          </cell>
          <cell r="G803" t="str">
            <v/>
          </cell>
          <cell r="I803" t="str">
            <v/>
          </cell>
          <cell r="J803" t="str">
            <v/>
          </cell>
          <cell r="K803" t="str">
            <v/>
          </cell>
        </row>
        <row r="804">
          <cell r="A804">
            <v>793</v>
          </cell>
          <cell r="C804" t="str">
            <v/>
          </cell>
          <cell r="G804" t="str">
            <v/>
          </cell>
          <cell r="I804" t="str">
            <v/>
          </cell>
          <cell r="J804" t="str">
            <v/>
          </cell>
          <cell r="K804" t="str">
            <v/>
          </cell>
        </row>
        <row r="805">
          <cell r="A805">
            <v>794</v>
          </cell>
          <cell r="C805" t="str">
            <v/>
          </cell>
          <cell r="G805" t="str">
            <v/>
          </cell>
          <cell r="I805" t="str">
            <v/>
          </cell>
          <cell r="J805" t="str">
            <v/>
          </cell>
          <cell r="K805" t="str">
            <v/>
          </cell>
        </row>
        <row r="806">
          <cell r="A806">
            <v>795</v>
          </cell>
          <cell r="C806" t="str">
            <v/>
          </cell>
          <cell r="G806" t="str">
            <v/>
          </cell>
          <cell r="I806" t="str">
            <v/>
          </cell>
          <cell r="J806" t="str">
            <v/>
          </cell>
          <cell r="K806" t="str">
            <v/>
          </cell>
        </row>
        <row r="807">
          <cell r="A807">
            <v>796</v>
          </cell>
          <cell r="C807" t="str">
            <v/>
          </cell>
          <cell r="G807" t="str">
            <v/>
          </cell>
          <cell r="I807" t="str">
            <v/>
          </cell>
          <cell r="J807" t="str">
            <v/>
          </cell>
          <cell r="K807" t="str">
            <v/>
          </cell>
        </row>
        <row r="808">
          <cell r="A808">
            <v>797</v>
          </cell>
          <cell r="C808" t="str">
            <v/>
          </cell>
          <cell r="G808" t="str">
            <v/>
          </cell>
          <cell r="I808" t="str">
            <v/>
          </cell>
          <cell r="J808" t="str">
            <v/>
          </cell>
          <cell r="K808" t="str">
            <v/>
          </cell>
        </row>
        <row r="809">
          <cell r="A809">
            <v>798</v>
          </cell>
          <cell r="C809" t="str">
            <v/>
          </cell>
          <cell r="G809" t="str">
            <v/>
          </cell>
          <cell r="I809" t="str">
            <v/>
          </cell>
          <cell r="J809" t="str">
            <v/>
          </cell>
          <cell r="K809" t="str">
            <v/>
          </cell>
        </row>
        <row r="810">
          <cell r="A810">
            <v>799</v>
          </cell>
          <cell r="C810" t="str">
            <v/>
          </cell>
          <cell r="G810" t="str">
            <v/>
          </cell>
          <cell r="I810" t="str">
            <v/>
          </cell>
          <cell r="J810" t="str">
            <v/>
          </cell>
          <cell r="K810" t="str">
            <v/>
          </cell>
        </row>
        <row r="811">
          <cell r="A811">
            <v>800</v>
          </cell>
          <cell r="C811" t="str">
            <v/>
          </cell>
          <cell r="G811" t="str">
            <v/>
          </cell>
          <cell r="I811" t="str">
            <v/>
          </cell>
          <cell r="J811" t="str">
            <v/>
          </cell>
          <cell r="K811" t="str">
            <v/>
          </cell>
        </row>
        <row r="812">
          <cell r="A812">
            <v>801</v>
          </cell>
          <cell r="C812" t="str">
            <v/>
          </cell>
          <cell r="G812" t="str">
            <v/>
          </cell>
          <cell r="I812" t="str">
            <v/>
          </cell>
          <cell r="J812" t="str">
            <v/>
          </cell>
          <cell r="K812" t="str">
            <v/>
          </cell>
        </row>
        <row r="813">
          <cell r="A813">
            <v>802</v>
          </cell>
          <cell r="C813" t="str">
            <v/>
          </cell>
          <cell r="G813" t="str">
            <v/>
          </cell>
          <cell r="I813" t="str">
            <v/>
          </cell>
          <cell r="J813" t="str">
            <v/>
          </cell>
          <cell r="K813" t="str">
            <v/>
          </cell>
        </row>
        <row r="814">
          <cell r="A814">
            <v>803</v>
          </cell>
          <cell r="C814" t="str">
            <v/>
          </cell>
          <cell r="G814" t="str">
            <v/>
          </cell>
          <cell r="I814" t="str">
            <v/>
          </cell>
          <cell r="J814" t="str">
            <v/>
          </cell>
          <cell r="K814" t="str">
            <v/>
          </cell>
        </row>
        <row r="815">
          <cell r="A815">
            <v>804</v>
          </cell>
          <cell r="C815" t="str">
            <v/>
          </cell>
          <cell r="G815" t="str">
            <v/>
          </cell>
          <cell r="I815" t="str">
            <v/>
          </cell>
          <cell r="J815" t="str">
            <v/>
          </cell>
          <cell r="K815" t="str">
            <v/>
          </cell>
        </row>
        <row r="816">
          <cell r="A816">
            <v>805</v>
          </cell>
          <cell r="C816" t="str">
            <v/>
          </cell>
          <cell r="G816" t="str">
            <v/>
          </cell>
          <cell r="I816" t="str">
            <v/>
          </cell>
          <cell r="J816" t="str">
            <v/>
          </cell>
          <cell r="K816" t="str">
            <v/>
          </cell>
        </row>
        <row r="817">
          <cell r="A817">
            <v>806</v>
          </cell>
          <cell r="C817" t="str">
            <v/>
          </cell>
          <cell r="G817" t="str">
            <v/>
          </cell>
          <cell r="I817" t="str">
            <v/>
          </cell>
          <cell r="J817" t="str">
            <v/>
          </cell>
          <cell r="K817" t="str">
            <v/>
          </cell>
        </row>
        <row r="818">
          <cell r="A818">
            <v>807</v>
          </cell>
          <cell r="C818" t="str">
            <v/>
          </cell>
          <cell r="G818" t="str">
            <v/>
          </cell>
          <cell r="I818" t="str">
            <v/>
          </cell>
          <cell r="J818" t="str">
            <v/>
          </cell>
          <cell r="K818" t="str">
            <v/>
          </cell>
        </row>
        <row r="819">
          <cell r="A819">
            <v>808</v>
          </cell>
          <cell r="C819" t="str">
            <v/>
          </cell>
          <cell r="G819" t="str">
            <v/>
          </cell>
          <cell r="I819" t="str">
            <v/>
          </cell>
          <cell r="J819" t="str">
            <v/>
          </cell>
          <cell r="K819" t="str">
            <v/>
          </cell>
        </row>
        <row r="820">
          <cell r="A820">
            <v>809</v>
          </cell>
          <cell r="C820" t="str">
            <v/>
          </cell>
          <cell r="G820" t="str">
            <v/>
          </cell>
          <cell r="I820" t="str">
            <v/>
          </cell>
          <cell r="J820" t="str">
            <v/>
          </cell>
          <cell r="K820" t="str">
            <v/>
          </cell>
        </row>
        <row r="821">
          <cell r="A821">
            <v>810</v>
          </cell>
          <cell r="C821" t="str">
            <v/>
          </cell>
          <cell r="G821" t="str">
            <v/>
          </cell>
          <cell r="I821" t="str">
            <v/>
          </cell>
          <cell r="J821" t="str">
            <v/>
          </cell>
          <cell r="K821" t="str">
            <v/>
          </cell>
        </row>
        <row r="822">
          <cell r="A822">
            <v>811</v>
          </cell>
          <cell r="C822" t="str">
            <v/>
          </cell>
          <cell r="G822" t="str">
            <v/>
          </cell>
          <cell r="I822" t="str">
            <v/>
          </cell>
          <cell r="J822" t="str">
            <v/>
          </cell>
          <cell r="K822" t="str">
            <v/>
          </cell>
        </row>
        <row r="823">
          <cell r="A823">
            <v>812</v>
          </cell>
          <cell r="C823" t="str">
            <v/>
          </cell>
          <cell r="G823" t="str">
            <v/>
          </cell>
          <cell r="I823" t="str">
            <v/>
          </cell>
          <cell r="J823" t="str">
            <v/>
          </cell>
          <cell r="K823" t="str">
            <v/>
          </cell>
        </row>
        <row r="824">
          <cell r="A824">
            <v>813</v>
          </cell>
          <cell r="C824" t="str">
            <v/>
          </cell>
          <cell r="G824" t="str">
            <v/>
          </cell>
          <cell r="I824" t="str">
            <v/>
          </cell>
          <cell r="J824" t="str">
            <v/>
          </cell>
          <cell r="K824" t="str">
            <v/>
          </cell>
        </row>
        <row r="825">
          <cell r="A825">
            <v>814</v>
          </cell>
          <cell r="C825" t="str">
            <v/>
          </cell>
          <cell r="G825" t="str">
            <v/>
          </cell>
          <cell r="I825" t="str">
            <v/>
          </cell>
          <cell r="J825" t="str">
            <v/>
          </cell>
          <cell r="K825" t="str">
            <v/>
          </cell>
        </row>
        <row r="826">
          <cell r="A826">
            <v>815</v>
          </cell>
          <cell r="C826" t="str">
            <v/>
          </cell>
          <cell r="G826" t="str">
            <v/>
          </cell>
          <cell r="I826" t="str">
            <v/>
          </cell>
          <cell r="J826" t="str">
            <v/>
          </cell>
          <cell r="K826" t="str">
            <v/>
          </cell>
        </row>
        <row r="827">
          <cell r="A827">
            <v>816</v>
          </cell>
          <cell r="C827" t="str">
            <v/>
          </cell>
          <cell r="G827" t="str">
            <v/>
          </cell>
          <cell r="I827" t="str">
            <v/>
          </cell>
          <cell r="J827" t="str">
            <v/>
          </cell>
          <cell r="K827" t="str">
            <v/>
          </cell>
        </row>
        <row r="828">
          <cell r="A828">
            <v>817</v>
          </cell>
          <cell r="C828" t="str">
            <v/>
          </cell>
          <cell r="G828" t="str">
            <v/>
          </cell>
          <cell r="I828" t="str">
            <v/>
          </cell>
          <cell r="J828" t="str">
            <v/>
          </cell>
          <cell r="K828" t="str">
            <v/>
          </cell>
        </row>
        <row r="829">
          <cell r="A829">
            <v>818</v>
          </cell>
          <cell r="C829" t="str">
            <v/>
          </cell>
          <cell r="G829" t="str">
            <v/>
          </cell>
          <cell r="I829" t="str">
            <v/>
          </cell>
          <cell r="J829" t="str">
            <v/>
          </cell>
          <cell r="K829" t="str">
            <v/>
          </cell>
        </row>
        <row r="830">
          <cell r="A830">
            <v>819</v>
          </cell>
          <cell r="C830" t="str">
            <v/>
          </cell>
          <cell r="G830" t="str">
            <v/>
          </cell>
          <cell r="I830" t="str">
            <v/>
          </cell>
          <cell r="J830" t="str">
            <v/>
          </cell>
          <cell r="K830" t="str">
            <v/>
          </cell>
        </row>
        <row r="831">
          <cell r="A831">
            <v>820</v>
          </cell>
          <cell r="C831" t="str">
            <v/>
          </cell>
          <cell r="G831" t="str">
            <v/>
          </cell>
          <cell r="I831" t="str">
            <v/>
          </cell>
          <cell r="J831" t="str">
            <v/>
          </cell>
          <cell r="K831" t="str">
            <v/>
          </cell>
        </row>
        <row r="832">
          <cell r="A832">
            <v>821</v>
          </cell>
          <cell r="C832" t="str">
            <v/>
          </cell>
          <cell r="G832" t="str">
            <v/>
          </cell>
          <cell r="I832" t="str">
            <v/>
          </cell>
          <cell r="J832" t="str">
            <v/>
          </cell>
          <cell r="K832" t="str">
            <v/>
          </cell>
        </row>
        <row r="833">
          <cell r="A833">
            <v>822</v>
          </cell>
          <cell r="C833" t="str">
            <v/>
          </cell>
          <cell r="G833" t="str">
            <v/>
          </cell>
          <cell r="I833" t="str">
            <v/>
          </cell>
          <cell r="J833" t="str">
            <v/>
          </cell>
          <cell r="K833" t="str">
            <v/>
          </cell>
        </row>
        <row r="834">
          <cell r="A834">
            <v>823</v>
          </cell>
          <cell r="C834" t="str">
            <v/>
          </cell>
          <cell r="G834" t="str">
            <v/>
          </cell>
          <cell r="I834" t="str">
            <v/>
          </cell>
          <cell r="J834" t="str">
            <v/>
          </cell>
          <cell r="K834" t="str">
            <v/>
          </cell>
        </row>
        <row r="835">
          <cell r="A835">
            <v>824</v>
          </cell>
          <cell r="C835" t="str">
            <v/>
          </cell>
          <cell r="G835" t="str">
            <v/>
          </cell>
          <cell r="I835" t="str">
            <v/>
          </cell>
          <cell r="J835" t="str">
            <v/>
          </cell>
          <cell r="K835" t="str">
            <v/>
          </cell>
        </row>
        <row r="836">
          <cell r="A836">
            <v>825</v>
          </cell>
          <cell r="C836" t="str">
            <v/>
          </cell>
          <cell r="G836" t="str">
            <v/>
          </cell>
          <cell r="I836" t="str">
            <v/>
          </cell>
          <cell r="J836" t="str">
            <v/>
          </cell>
          <cell r="K836" t="str">
            <v/>
          </cell>
        </row>
        <row r="837">
          <cell r="A837">
            <v>826</v>
          </cell>
          <cell r="C837" t="str">
            <v/>
          </cell>
          <cell r="G837" t="str">
            <v/>
          </cell>
          <cell r="I837" t="str">
            <v/>
          </cell>
          <cell r="J837" t="str">
            <v/>
          </cell>
          <cell r="K837" t="str">
            <v/>
          </cell>
        </row>
        <row r="838">
          <cell r="A838">
            <v>827</v>
          </cell>
          <cell r="C838" t="str">
            <v/>
          </cell>
          <cell r="G838" t="str">
            <v/>
          </cell>
          <cell r="I838" t="str">
            <v/>
          </cell>
          <cell r="J838" t="str">
            <v/>
          </cell>
          <cell r="K838" t="str">
            <v/>
          </cell>
        </row>
        <row r="839">
          <cell r="A839">
            <v>828</v>
          </cell>
          <cell r="C839" t="str">
            <v/>
          </cell>
          <cell r="G839" t="str">
            <v/>
          </cell>
          <cell r="I839" t="str">
            <v/>
          </cell>
          <cell r="J839" t="str">
            <v/>
          </cell>
          <cell r="K839" t="str">
            <v/>
          </cell>
        </row>
        <row r="840">
          <cell r="A840">
            <v>829</v>
          </cell>
          <cell r="C840" t="str">
            <v/>
          </cell>
          <cell r="G840" t="str">
            <v/>
          </cell>
          <cell r="I840" t="str">
            <v/>
          </cell>
          <cell r="J840" t="str">
            <v/>
          </cell>
          <cell r="K840" t="str">
            <v/>
          </cell>
        </row>
        <row r="841">
          <cell r="A841">
            <v>830</v>
          </cell>
          <cell r="C841" t="str">
            <v/>
          </cell>
          <cell r="G841" t="str">
            <v/>
          </cell>
          <cell r="I841" t="str">
            <v/>
          </cell>
          <cell r="J841" t="str">
            <v/>
          </cell>
          <cell r="K841" t="str">
            <v/>
          </cell>
        </row>
        <row r="842">
          <cell r="A842">
            <v>831</v>
          </cell>
          <cell r="C842" t="str">
            <v/>
          </cell>
          <cell r="G842" t="str">
            <v/>
          </cell>
          <cell r="I842" t="str">
            <v/>
          </cell>
          <cell r="J842" t="str">
            <v/>
          </cell>
          <cell r="K842" t="str">
            <v/>
          </cell>
        </row>
        <row r="843">
          <cell r="A843">
            <v>832</v>
          </cell>
          <cell r="C843" t="str">
            <v/>
          </cell>
          <cell r="G843" t="str">
            <v/>
          </cell>
          <cell r="I843" t="str">
            <v/>
          </cell>
          <cell r="J843" t="str">
            <v/>
          </cell>
          <cell r="K843" t="str">
            <v/>
          </cell>
        </row>
        <row r="844">
          <cell r="A844">
            <v>833</v>
          </cell>
          <cell r="C844" t="str">
            <v/>
          </cell>
          <cell r="G844" t="str">
            <v/>
          </cell>
          <cell r="I844" t="str">
            <v/>
          </cell>
          <cell r="J844" t="str">
            <v/>
          </cell>
          <cell r="K844" t="str">
            <v/>
          </cell>
        </row>
        <row r="845">
          <cell r="A845">
            <v>834</v>
          </cell>
          <cell r="C845" t="str">
            <v/>
          </cell>
          <cell r="G845" t="str">
            <v/>
          </cell>
          <cell r="I845" t="str">
            <v/>
          </cell>
          <cell r="J845" t="str">
            <v/>
          </cell>
          <cell r="K845" t="str">
            <v/>
          </cell>
        </row>
        <row r="846">
          <cell r="A846">
            <v>835</v>
          </cell>
          <cell r="C846" t="str">
            <v/>
          </cell>
          <cell r="G846" t="str">
            <v/>
          </cell>
          <cell r="I846" t="str">
            <v/>
          </cell>
          <cell r="J846" t="str">
            <v/>
          </cell>
          <cell r="K846" t="str">
            <v/>
          </cell>
        </row>
        <row r="847">
          <cell r="A847">
            <v>836</v>
          </cell>
          <cell r="C847" t="str">
            <v/>
          </cell>
          <cell r="G847" t="str">
            <v/>
          </cell>
          <cell r="I847" t="str">
            <v/>
          </cell>
          <cell r="J847" t="str">
            <v/>
          </cell>
          <cell r="K847" t="str">
            <v/>
          </cell>
        </row>
        <row r="848">
          <cell r="A848">
            <v>837</v>
          </cell>
          <cell r="C848" t="str">
            <v/>
          </cell>
          <cell r="G848" t="str">
            <v/>
          </cell>
          <cell r="I848" t="str">
            <v/>
          </cell>
          <cell r="J848" t="str">
            <v/>
          </cell>
          <cell r="K848" t="str">
            <v/>
          </cell>
        </row>
        <row r="849">
          <cell r="A849">
            <v>838</v>
          </cell>
          <cell r="C849" t="str">
            <v/>
          </cell>
          <cell r="G849" t="str">
            <v/>
          </cell>
          <cell r="I849" t="str">
            <v/>
          </cell>
          <cell r="J849" t="str">
            <v/>
          </cell>
          <cell r="K849" t="str">
            <v/>
          </cell>
        </row>
        <row r="850">
          <cell r="A850">
            <v>839</v>
          </cell>
          <cell r="C850" t="str">
            <v/>
          </cell>
          <cell r="G850" t="str">
            <v/>
          </cell>
          <cell r="I850" t="str">
            <v/>
          </cell>
          <cell r="J850" t="str">
            <v/>
          </cell>
          <cell r="K850" t="str">
            <v/>
          </cell>
        </row>
        <row r="851">
          <cell r="A851">
            <v>840</v>
          </cell>
          <cell r="C851" t="str">
            <v/>
          </cell>
          <cell r="G851" t="str">
            <v/>
          </cell>
          <cell r="I851" t="str">
            <v/>
          </cell>
          <cell r="J851" t="str">
            <v/>
          </cell>
          <cell r="K851" t="str">
            <v/>
          </cell>
        </row>
        <row r="852">
          <cell r="A852">
            <v>841</v>
          </cell>
          <cell r="C852" t="str">
            <v/>
          </cell>
          <cell r="G852" t="str">
            <v/>
          </cell>
          <cell r="I852" t="str">
            <v/>
          </cell>
          <cell r="J852" t="str">
            <v/>
          </cell>
          <cell r="K852" t="str">
            <v/>
          </cell>
        </row>
        <row r="853">
          <cell r="A853">
            <v>842</v>
          </cell>
          <cell r="C853" t="str">
            <v/>
          </cell>
          <cell r="G853" t="str">
            <v/>
          </cell>
          <cell r="I853" t="str">
            <v/>
          </cell>
          <cell r="J853" t="str">
            <v/>
          </cell>
          <cell r="K853" t="str">
            <v/>
          </cell>
        </row>
        <row r="854">
          <cell r="A854">
            <v>843</v>
          </cell>
          <cell r="C854" t="str">
            <v/>
          </cell>
          <cell r="G854" t="str">
            <v/>
          </cell>
          <cell r="I854" t="str">
            <v/>
          </cell>
          <cell r="J854" t="str">
            <v/>
          </cell>
          <cell r="K854" t="str">
            <v/>
          </cell>
        </row>
        <row r="855">
          <cell r="A855">
            <v>844</v>
          </cell>
          <cell r="C855" t="str">
            <v/>
          </cell>
          <cell r="G855" t="str">
            <v/>
          </cell>
          <cell r="I855" t="str">
            <v/>
          </cell>
          <cell r="J855" t="str">
            <v/>
          </cell>
          <cell r="K855" t="str">
            <v/>
          </cell>
        </row>
        <row r="856">
          <cell r="A856">
            <v>845</v>
          </cell>
          <cell r="C856" t="str">
            <v/>
          </cell>
          <cell r="G856" t="str">
            <v/>
          </cell>
          <cell r="I856" t="str">
            <v/>
          </cell>
          <cell r="J856" t="str">
            <v/>
          </cell>
          <cell r="K856" t="str">
            <v/>
          </cell>
        </row>
        <row r="857">
          <cell r="A857">
            <v>846</v>
          </cell>
          <cell r="C857" t="str">
            <v/>
          </cell>
          <cell r="G857" t="str">
            <v/>
          </cell>
          <cell r="I857" t="str">
            <v/>
          </cell>
          <cell r="J857" t="str">
            <v/>
          </cell>
          <cell r="K857" t="str">
            <v/>
          </cell>
        </row>
        <row r="858">
          <cell r="A858">
            <v>847</v>
          </cell>
          <cell r="C858" t="str">
            <v/>
          </cell>
          <cell r="G858" t="str">
            <v/>
          </cell>
          <cell r="I858" t="str">
            <v/>
          </cell>
          <cell r="J858" t="str">
            <v/>
          </cell>
          <cell r="K858" t="str">
            <v/>
          </cell>
        </row>
        <row r="859">
          <cell r="A859">
            <v>848</v>
          </cell>
          <cell r="C859" t="str">
            <v/>
          </cell>
          <cell r="G859" t="str">
            <v/>
          </cell>
          <cell r="I859" t="str">
            <v/>
          </cell>
          <cell r="J859" t="str">
            <v/>
          </cell>
          <cell r="K859" t="str">
            <v/>
          </cell>
        </row>
        <row r="860">
          <cell r="A860">
            <v>849</v>
          </cell>
          <cell r="C860" t="str">
            <v/>
          </cell>
          <cell r="G860" t="str">
            <v/>
          </cell>
          <cell r="I860" t="str">
            <v/>
          </cell>
          <cell r="J860" t="str">
            <v/>
          </cell>
          <cell r="K860" t="str">
            <v/>
          </cell>
        </row>
        <row r="861">
          <cell r="A861">
            <v>850</v>
          </cell>
          <cell r="C861" t="str">
            <v/>
          </cell>
          <cell r="G861" t="str">
            <v/>
          </cell>
          <cell r="I861" t="str">
            <v/>
          </cell>
          <cell r="J861" t="str">
            <v/>
          </cell>
          <cell r="K861" t="str">
            <v/>
          </cell>
        </row>
        <row r="862">
          <cell r="A862">
            <v>851</v>
          </cell>
          <cell r="C862" t="str">
            <v/>
          </cell>
          <cell r="G862" t="str">
            <v/>
          </cell>
          <cell r="I862" t="str">
            <v/>
          </cell>
          <cell r="J862" t="str">
            <v/>
          </cell>
          <cell r="K862" t="str">
            <v/>
          </cell>
        </row>
        <row r="863">
          <cell r="A863">
            <v>852</v>
          </cell>
          <cell r="C863" t="str">
            <v/>
          </cell>
          <cell r="G863" t="str">
            <v/>
          </cell>
          <cell r="I863" t="str">
            <v/>
          </cell>
          <cell r="J863" t="str">
            <v/>
          </cell>
          <cell r="K863" t="str">
            <v/>
          </cell>
        </row>
        <row r="864">
          <cell r="A864">
            <v>853</v>
          </cell>
          <cell r="C864" t="str">
            <v/>
          </cell>
          <cell r="G864" t="str">
            <v/>
          </cell>
          <cell r="I864" t="str">
            <v/>
          </cell>
          <cell r="J864" t="str">
            <v/>
          </cell>
          <cell r="K864" t="str">
            <v/>
          </cell>
        </row>
        <row r="865">
          <cell r="A865">
            <v>854</v>
          </cell>
          <cell r="C865" t="str">
            <v/>
          </cell>
          <cell r="G865" t="str">
            <v/>
          </cell>
          <cell r="I865" t="str">
            <v/>
          </cell>
          <cell r="J865" t="str">
            <v/>
          </cell>
          <cell r="K865" t="str">
            <v/>
          </cell>
        </row>
        <row r="866">
          <cell r="A866">
            <v>855</v>
          </cell>
          <cell r="C866" t="str">
            <v/>
          </cell>
          <cell r="G866" t="str">
            <v/>
          </cell>
          <cell r="I866" t="str">
            <v/>
          </cell>
          <cell r="J866" t="str">
            <v/>
          </cell>
          <cell r="K866" t="str">
            <v/>
          </cell>
        </row>
        <row r="867">
          <cell r="A867">
            <v>856</v>
          </cell>
          <cell r="C867" t="str">
            <v/>
          </cell>
          <cell r="G867" t="str">
            <v/>
          </cell>
          <cell r="I867" t="str">
            <v/>
          </cell>
          <cell r="J867" t="str">
            <v/>
          </cell>
          <cell r="K867" t="str">
            <v/>
          </cell>
        </row>
        <row r="868">
          <cell r="A868">
            <v>857</v>
          </cell>
          <cell r="C868" t="str">
            <v/>
          </cell>
          <cell r="G868" t="str">
            <v/>
          </cell>
          <cell r="I868" t="str">
            <v/>
          </cell>
          <cell r="J868" t="str">
            <v/>
          </cell>
          <cell r="K868" t="str">
            <v/>
          </cell>
        </row>
        <row r="869">
          <cell r="A869">
            <v>858</v>
          </cell>
          <cell r="C869" t="str">
            <v/>
          </cell>
          <cell r="G869" t="str">
            <v/>
          </cell>
          <cell r="I869" t="str">
            <v/>
          </cell>
          <cell r="J869" t="str">
            <v/>
          </cell>
          <cell r="K869" t="str">
            <v/>
          </cell>
        </row>
        <row r="870">
          <cell r="A870">
            <v>859</v>
          </cell>
          <cell r="C870" t="str">
            <v/>
          </cell>
          <cell r="G870" t="str">
            <v/>
          </cell>
          <cell r="I870" t="str">
            <v/>
          </cell>
          <cell r="J870" t="str">
            <v/>
          </cell>
          <cell r="K870" t="str">
            <v/>
          </cell>
        </row>
        <row r="871">
          <cell r="A871">
            <v>860</v>
          </cell>
          <cell r="C871" t="str">
            <v/>
          </cell>
          <cell r="G871" t="str">
            <v/>
          </cell>
          <cell r="I871" t="str">
            <v/>
          </cell>
          <cell r="J871" t="str">
            <v/>
          </cell>
          <cell r="K871" t="str">
            <v/>
          </cell>
        </row>
        <row r="872">
          <cell r="A872">
            <v>861</v>
          </cell>
          <cell r="C872" t="str">
            <v/>
          </cell>
          <cell r="G872" t="str">
            <v/>
          </cell>
          <cell r="I872" t="str">
            <v/>
          </cell>
          <cell r="J872" t="str">
            <v/>
          </cell>
          <cell r="K872" t="str">
            <v/>
          </cell>
        </row>
        <row r="873">
          <cell r="A873">
            <v>862</v>
          </cell>
          <cell r="C873" t="str">
            <v/>
          </cell>
          <cell r="G873" t="str">
            <v/>
          </cell>
          <cell r="I873" t="str">
            <v/>
          </cell>
          <cell r="J873" t="str">
            <v/>
          </cell>
          <cell r="K873" t="str">
            <v/>
          </cell>
        </row>
        <row r="874">
          <cell r="A874">
            <v>863</v>
          </cell>
          <cell r="C874" t="str">
            <v/>
          </cell>
          <cell r="G874" t="str">
            <v/>
          </cell>
          <cell r="I874" t="str">
            <v/>
          </cell>
          <cell r="J874" t="str">
            <v/>
          </cell>
          <cell r="K874" t="str">
            <v/>
          </cell>
        </row>
        <row r="875">
          <cell r="A875">
            <v>864</v>
          </cell>
          <cell r="C875" t="str">
            <v/>
          </cell>
          <cell r="G875" t="str">
            <v/>
          </cell>
          <cell r="I875" t="str">
            <v/>
          </cell>
          <cell r="J875" t="str">
            <v/>
          </cell>
          <cell r="K875" t="str">
            <v/>
          </cell>
        </row>
        <row r="876">
          <cell r="A876">
            <v>865</v>
          </cell>
          <cell r="C876" t="str">
            <v/>
          </cell>
          <cell r="G876" t="str">
            <v/>
          </cell>
          <cell r="I876" t="str">
            <v/>
          </cell>
          <cell r="J876" t="str">
            <v/>
          </cell>
          <cell r="K876" t="str">
            <v/>
          </cell>
        </row>
        <row r="877">
          <cell r="A877">
            <v>866</v>
          </cell>
          <cell r="C877" t="str">
            <v/>
          </cell>
          <cell r="G877" t="str">
            <v/>
          </cell>
          <cell r="I877" t="str">
            <v/>
          </cell>
          <cell r="J877" t="str">
            <v/>
          </cell>
          <cell r="K877" t="str">
            <v/>
          </cell>
        </row>
        <row r="878">
          <cell r="A878">
            <v>867</v>
          </cell>
          <cell r="C878" t="str">
            <v/>
          </cell>
          <cell r="G878" t="str">
            <v/>
          </cell>
          <cell r="I878" t="str">
            <v/>
          </cell>
          <cell r="J878" t="str">
            <v/>
          </cell>
          <cell r="K878" t="str">
            <v/>
          </cell>
        </row>
        <row r="879">
          <cell r="A879">
            <v>868</v>
          </cell>
          <cell r="C879" t="str">
            <v/>
          </cell>
          <cell r="G879" t="str">
            <v/>
          </cell>
          <cell r="I879" t="str">
            <v/>
          </cell>
          <cell r="J879" t="str">
            <v/>
          </cell>
          <cell r="K879" t="str">
            <v/>
          </cell>
        </row>
        <row r="880">
          <cell r="A880">
            <v>869</v>
          </cell>
          <cell r="C880" t="str">
            <v/>
          </cell>
          <cell r="G880" t="str">
            <v/>
          </cell>
          <cell r="I880" t="str">
            <v/>
          </cell>
          <cell r="J880" t="str">
            <v/>
          </cell>
          <cell r="K880" t="str">
            <v/>
          </cell>
        </row>
        <row r="881">
          <cell r="A881">
            <v>870</v>
          </cell>
          <cell r="C881" t="str">
            <v/>
          </cell>
          <cell r="G881" t="str">
            <v/>
          </cell>
          <cell r="I881" t="str">
            <v/>
          </cell>
          <cell r="J881" t="str">
            <v/>
          </cell>
          <cell r="K881" t="str">
            <v/>
          </cell>
        </row>
        <row r="882">
          <cell r="A882">
            <v>871</v>
          </cell>
          <cell r="C882" t="str">
            <v/>
          </cell>
          <cell r="G882" t="str">
            <v/>
          </cell>
          <cell r="I882" t="str">
            <v/>
          </cell>
          <cell r="J882" t="str">
            <v/>
          </cell>
          <cell r="K882" t="str">
            <v/>
          </cell>
        </row>
        <row r="883">
          <cell r="A883">
            <v>872</v>
          </cell>
          <cell r="C883" t="str">
            <v/>
          </cell>
          <cell r="G883" t="str">
            <v/>
          </cell>
          <cell r="I883" t="str">
            <v/>
          </cell>
          <cell r="J883" t="str">
            <v/>
          </cell>
          <cell r="K883" t="str">
            <v/>
          </cell>
        </row>
        <row r="884">
          <cell r="A884">
            <v>873</v>
          </cell>
          <cell r="C884" t="str">
            <v/>
          </cell>
          <cell r="G884" t="str">
            <v/>
          </cell>
          <cell r="I884" t="str">
            <v/>
          </cell>
          <cell r="J884" t="str">
            <v/>
          </cell>
          <cell r="K884" t="str">
            <v/>
          </cell>
        </row>
        <row r="885">
          <cell r="A885">
            <v>874</v>
          </cell>
          <cell r="C885" t="str">
            <v/>
          </cell>
          <cell r="G885" t="str">
            <v/>
          </cell>
          <cell r="I885" t="str">
            <v/>
          </cell>
          <cell r="J885" t="str">
            <v/>
          </cell>
          <cell r="K885" t="str">
            <v/>
          </cell>
        </row>
        <row r="886">
          <cell r="A886">
            <v>875</v>
          </cell>
          <cell r="C886" t="str">
            <v/>
          </cell>
          <cell r="G886" t="str">
            <v/>
          </cell>
          <cell r="I886" t="str">
            <v/>
          </cell>
          <cell r="J886" t="str">
            <v/>
          </cell>
          <cell r="K886" t="str">
            <v/>
          </cell>
        </row>
        <row r="887">
          <cell r="A887">
            <v>876</v>
          </cell>
          <cell r="C887" t="str">
            <v/>
          </cell>
          <cell r="G887" t="str">
            <v/>
          </cell>
          <cell r="I887" t="str">
            <v/>
          </cell>
          <cell r="J887" t="str">
            <v/>
          </cell>
          <cell r="K887" t="str">
            <v/>
          </cell>
        </row>
        <row r="888">
          <cell r="A888">
            <v>877</v>
          </cell>
          <cell r="C888" t="str">
            <v/>
          </cell>
          <cell r="G888" t="str">
            <v/>
          </cell>
          <cell r="I888" t="str">
            <v/>
          </cell>
          <cell r="J888" t="str">
            <v/>
          </cell>
          <cell r="K888" t="str">
            <v/>
          </cell>
        </row>
        <row r="889">
          <cell r="A889">
            <v>878</v>
          </cell>
          <cell r="C889" t="str">
            <v/>
          </cell>
          <cell r="G889" t="str">
            <v/>
          </cell>
          <cell r="I889" t="str">
            <v/>
          </cell>
          <cell r="J889" t="str">
            <v/>
          </cell>
          <cell r="K889" t="str">
            <v/>
          </cell>
        </row>
        <row r="890">
          <cell r="A890">
            <v>879</v>
          </cell>
          <cell r="C890" t="str">
            <v/>
          </cell>
          <cell r="G890" t="str">
            <v/>
          </cell>
          <cell r="I890" t="str">
            <v/>
          </cell>
          <cell r="J890" t="str">
            <v/>
          </cell>
          <cell r="K890" t="str">
            <v/>
          </cell>
        </row>
        <row r="891">
          <cell r="A891">
            <v>880</v>
          </cell>
          <cell r="C891" t="str">
            <v/>
          </cell>
          <cell r="G891" t="str">
            <v/>
          </cell>
          <cell r="I891" t="str">
            <v/>
          </cell>
          <cell r="J891" t="str">
            <v/>
          </cell>
          <cell r="K891" t="str">
            <v/>
          </cell>
        </row>
        <row r="892">
          <cell r="A892">
            <v>881</v>
          </cell>
          <cell r="C892" t="str">
            <v/>
          </cell>
          <cell r="G892" t="str">
            <v/>
          </cell>
          <cell r="I892" t="str">
            <v/>
          </cell>
          <cell r="J892" t="str">
            <v/>
          </cell>
          <cell r="K892" t="str">
            <v/>
          </cell>
        </row>
        <row r="893">
          <cell r="A893">
            <v>882</v>
          </cell>
          <cell r="C893" t="str">
            <v/>
          </cell>
          <cell r="G893" t="str">
            <v/>
          </cell>
          <cell r="I893" t="str">
            <v/>
          </cell>
          <cell r="J893" t="str">
            <v/>
          </cell>
          <cell r="K893" t="str">
            <v/>
          </cell>
        </row>
        <row r="894">
          <cell r="A894">
            <v>883</v>
          </cell>
          <cell r="C894" t="str">
            <v/>
          </cell>
          <cell r="G894" t="str">
            <v/>
          </cell>
          <cell r="I894" t="str">
            <v/>
          </cell>
          <cell r="J894" t="str">
            <v/>
          </cell>
          <cell r="K894" t="str">
            <v/>
          </cell>
        </row>
        <row r="895">
          <cell r="A895">
            <v>884</v>
          </cell>
          <cell r="C895" t="str">
            <v/>
          </cell>
          <cell r="G895" t="str">
            <v/>
          </cell>
          <cell r="I895" t="str">
            <v/>
          </cell>
          <cell r="J895" t="str">
            <v/>
          </cell>
          <cell r="K895" t="str">
            <v/>
          </cell>
        </row>
        <row r="896">
          <cell r="A896">
            <v>885</v>
          </cell>
          <cell r="C896" t="str">
            <v/>
          </cell>
          <cell r="G896" t="str">
            <v/>
          </cell>
          <cell r="I896" t="str">
            <v/>
          </cell>
          <cell r="J896" t="str">
            <v/>
          </cell>
          <cell r="K896" t="str">
            <v/>
          </cell>
        </row>
        <row r="897">
          <cell r="A897">
            <v>886</v>
          </cell>
          <cell r="C897" t="str">
            <v/>
          </cell>
          <cell r="G897" t="str">
            <v/>
          </cell>
          <cell r="I897" t="str">
            <v/>
          </cell>
          <cell r="J897" t="str">
            <v/>
          </cell>
          <cell r="K897" t="str">
            <v/>
          </cell>
        </row>
        <row r="898">
          <cell r="A898">
            <v>887</v>
          </cell>
          <cell r="C898" t="str">
            <v/>
          </cell>
          <cell r="G898" t="str">
            <v/>
          </cell>
          <cell r="I898" t="str">
            <v/>
          </cell>
          <cell r="J898" t="str">
            <v/>
          </cell>
          <cell r="K898" t="str">
            <v/>
          </cell>
        </row>
        <row r="899">
          <cell r="A899">
            <v>888</v>
          </cell>
          <cell r="C899" t="str">
            <v/>
          </cell>
          <cell r="G899" t="str">
            <v/>
          </cell>
          <cell r="I899" t="str">
            <v/>
          </cell>
          <cell r="J899" t="str">
            <v/>
          </cell>
          <cell r="K899" t="str">
            <v/>
          </cell>
        </row>
        <row r="900">
          <cell r="A900">
            <v>889</v>
          </cell>
          <cell r="C900" t="str">
            <v/>
          </cell>
          <cell r="G900" t="str">
            <v/>
          </cell>
          <cell r="I900" t="str">
            <v/>
          </cell>
          <cell r="J900" t="str">
            <v/>
          </cell>
          <cell r="K900" t="str">
            <v/>
          </cell>
        </row>
        <row r="901">
          <cell r="A901">
            <v>890</v>
          </cell>
          <cell r="C901" t="str">
            <v/>
          </cell>
          <cell r="G901" t="str">
            <v/>
          </cell>
          <cell r="I901" t="str">
            <v/>
          </cell>
          <cell r="J901" t="str">
            <v/>
          </cell>
          <cell r="K901" t="str">
            <v/>
          </cell>
        </row>
        <row r="902">
          <cell r="A902">
            <v>891</v>
          </cell>
          <cell r="C902" t="str">
            <v/>
          </cell>
          <cell r="G902" t="str">
            <v/>
          </cell>
          <cell r="I902" t="str">
            <v/>
          </cell>
          <cell r="J902" t="str">
            <v/>
          </cell>
          <cell r="K902" t="str">
            <v/>
          </cell>
        </row>
        <row r="903">
          <cell r="A903">
            <v>892</v>
          </cell>
          <cell r="C903" t="str">
            <v/>
          </cell>
          <cell r="G903" t="str">
            <v/>
          </cell>
          <cell r="I903" t="str">
            <v/>
          </cell>
          <cell r="J903" t="str">
            <v/>
          </cell>
          <cell r="K903" t="str">
            <v/>
          </cell>
        </row>
        <row r="904">
          <cell r="A904">
            <v>893</v>
          </cell>
          <cell r="C904" t="str">
            <v/>
          </cell>
          <cell r="G904" t="str">
            <v/>
          </cell>
          <cell r="I904" t="str">
            <v/>
          </cell>
          <cell r="J904" t="str">
            <v/>
          </cell>
          <cell r="K904" t="str">
            <v/>
          </cell>
        </row>
        <row r="905">
          <cell r="A905">
            <v>894</v>
          </cell>
          <cell r="C905" t="str">
            <v/>
          </cell>
          <cell r="G905" t="str">
            <v/>
          </cell>
          <cell r="I905" t="str">
            <v/>
          </cell>
          <cell r="J905" t="str">
            <v/>
          </cell>
          <cell r="K905" t="str">
            <v/>
          </cell>
        </row>
        <row r="906">
          <cell r="A906">
            <v>895</v>
          </cell>
          <cell r="C906" t="str">
            <v/>
          </cell>
          <cell r="G906" t="str">
            <v/>
          </cell>
          <cell r="I906" t="str">
            <v/>
          </cell>
          <cell r="J906" t="str">
            <v/>
          </cell>
          <cell r="K906" t="str">
            <v/>
          </cell>
        </row>
        <row r="907">
          <cell r="A907">
            <v>896</v>
          </cell>
          <cell r="C907" t="str">
            <v/>
          </cell>
          <cell r="G907" t="str">
            <v/>
          </cell>
          <cell r="I907" t="str">
            <v/>
          </cell>
          <cell r="J907" t="str">
            <v/>
          </cell>
          <cell r="K907" t="str">
            <v/>
          </cell>
        </row>
        <row r="908">
          <cell r="A908">
            <v>897</v>
          </cell>
          <cell r="C908" t="str">
            <v/>
          </cell>
          <cell r="G908" t="str">
            <v/>
          </cell>
          <cell r="I908" t="str">
            <v/>
          </cell>
          <cell r="J908" t="str">
            <v/>
          </cell>
          <cell r="K908" t="str">
            <v/>
          </cell>
        </row>
        <row r="909">
          <cell r="A909">
            <v>898</v>
          </cell>
          <cell r="C909" t="str">
            <v/>
          </cell>
          <cell r="G909" t="str">
            <v/>
          </cell>
          <cell r="I909" t="str">
            <v/>
          </cell>
          <cell r="J909" t="str">
            <v/>
          </cell>
          <cell r="K909" t="str">
            <v/>
          </cell>
        </row>
        <row r="910">
          <cell r="A910">
            <v>899</v>
          </cell>
          <cell r="C910" t="str">
            <v/>
          </cell>
          <cell r="G910" t="str">
            <v/>
          </cell>
          <cell r="I910" t="str">
            <v/>
          </cell>
          <cell r="J910" t="str">
            <v/>
          </cell>
          <cell r="K910" t="str">
            <v/>
          </cell>
        </row>
        <row r="911">
          <cell r="A911">
            <v>900</v>
          </cell>
          <cell r="C911" t="str">
            <v/>
          </cell>
          <cell r="G911" t="str">
            <v/>
          </cell>
          <cell r="I911" t="str">
            <v/>
          </cell>
          <cell r="J911" t="str">
            <v/>
          </cell>
          <cell r="K911" t="str">
            <v/>
          </cell>
        </row>
        <row r="912">
          <cell r="A912">
            <v>901</v>
          </cell>
          <cell r="C912" t="str">
            <v/>
          </cell>
          <cell r="G912" t="str">
            <v/>
          </cell>
          <cell r="I912" t="str">
            <v/>
          </cell>
          <cell r="J912" t="str">
            <v/>
          </cell>
          <cell r="K912" t="str">
            <v/>
          </cell>
        </row>
        <row r="913">
          <cell r="A913">
            <v>902</v>
          </cell>
          <cell r="C913" t="str">
            <v/>
          </cell>
          <cell r="G913" t="str">
            <v/>
          </cell>
          <cell r="I913" t="str">
            <v/>
          </cell>
          <cell r="J913" t="str">
            <v/>
          </cell>
          <cell r="K913" t="str">
            <v/>
          </cell>
        </row>
        <row r="914">
          <cell r="A914">
            <v>903</v>
          </cell>
          <cell r="C914" t="str">
            <v/>
          </cell>
          <cell r="G914" t="str">
            <v/>
          </cell>
          <cell r="I914" t="str">
            <v/>
          </cell>
          <cell r="J914" t="str">
            <v/>
          </cell>
          <cell r="K914" t="str">
            <v/>
          </cell>
        </row>
        <row r="915">
          <cell r="A915">
            <v>904</v>
          </cell>
          <cell r="C915" t="str">
            <v/>
          </cell>
          <cell r="G915" t="str">
            <v/>
          </cell>
          <cell r="I915" t="str">
            <v/>
          </cell>
          <cell r="J915" t="str">
            <v/>
          </cell>
          <cell r="K915" t="str">
            <v/>
          </cell>
        </row>
        <row r="916">
          <cell r="A916">
            <v>905</v>
          </cell>
          <cell r="C916" t="str">
            <v/>
          </cell>
          <cell r="G916" t="str">
            <v/>
          </cell>
          <cell r="I916" t="str">
            <v/>
          </cell>
          <cell r="J916" t="str">
            <v/>
          </cell>
          <cell r="K916" t="str">
            <v/>
          </cell>
        </row>
        <row r="917">
          <cell r="A917">
            <v>906</v>
          </cell>
          <cell r="C917" t="str">
            <v/>
          </cell>
          <cell r="G917" t="str">
            <v/>
          </cell>
          <cell r="I917" t="str">
            <v/>
          </cell>
          <cell r="J917" t="str">
            <v/>
          </cell>
          <cell r="K917" t="str">
            <v/>
          </cell>
        </row>
        <row r="918">
          <cell r="A918">
            <v>907</v>
          </cell>
          <cell r="C918" t="str">
            <v/>
          </cell>
          <cell r="G918" t="str">
            <v/>
          </cell>
          <cell r="I918" t="str">
            <v/>
          </cell>
          <cell r="J918" t="str">
            <v/>
          </cell>
          <cell r="K918" t="str">
            <v/>
          </cell>
        </row>
        <row r="919">
          <cell r="A919">
            <v>908</v>
          </cell>
          <cell r="C919" t="str">
            <v/>
          </cell>
          <cell r="G919" t="str">
            <v/>
          </cell>
          <cell r="I919" t="str">
            <v/>
          </cell>
          <cell r="J919" t="str">
            <v/>
          </cell>
          <cell r="K919" t="str">
            <v/>
          </cell>
        </row>
        <row r="920">
          <cell r="A920">
            <v>909</v>
          </cell>
          <cell r="C920" t="str">
            <v/>
          </cell>
          <cell r="G920" t="str">
            <v/>
          </cell>
          <cell r="I920" t="str">
            <v/>
          </cell>
          <cell r="J920" t="str">
            <v/>
          </cell>
          <cell r="K920" t="str">
            <v/>
          </cell>
        </row>
        <row r="921">
          <cell r="A921">
            <v>910</v>
          </cell>
          <cell r="C921" t="str">
            <v/>
          </cell>
          <cell r="G921" t="str">
            <v/>
          </cell>
          <cell r="I921" t="str">
            <v/>
          </cell>
          <cell r="J921" t="str">
            <v/>
          </cell>
          <cell r="K921" t="str">
            <v/>
          </cell>
        </row>
        <row r="922">
          <cell r="A922">
            <v>911</v>
          </cell>
          <cell r="C922" t="str">
            <v/>
          </cell>
          <cell r="G922" t="str">
            <v/>
          </cell>
          <cell r="I922" t="str">
            <v/>
          </cell>
          <cell r="J922" t="str">
            <v/>
          </cell>
          <cell r="K922" t="str">
            <v/>
          </cell>
        </row>
        <row r="923">
          <cell r="A923">
            <v>912</v>
          </cell>
          <cell r="C923" t="str">
            <v/>
          </cell>
          <cell r="G923" t="str">
            <v/>
          </cell>
          <cell r="I923" t="str">
            <v/>
          </cell>
          <cell r="J923" t="str">
            <v/>
          </cell>
          <cell r="K923" t="str">
            <v/>
          </cell>
        </row>
        <row r="924">
          <cell r="A924">
            <v>913</v>
          </cell>
          <cell r="C924" t="str">
            <v/>
          </cell>
          <cell r="G924" t="str">
            <v/>
          </cell>
          <cell r="I924" t="str">
            <v/>
          </cell>
          <cell r="J924" t="str">
            <v/>
          </cell>
          <cell r="K924" t="str">
            <v/>
          </cell>
        </row>
        <row r="925">
          <cell r="A925">
            <v>914</v>
          </cell>
          <cell r="C925" t="str">
            <v/>
          </cell>
          <cell r="G925" t="str">
            <v/>
          </cell>
          <cell r="I925" t="str">
            <v/>
          </cell>
          <cell r="J925" t="str">
            <v/>
          </cell>
          <cell r="K925" t="str">
            <v/>
          </cell>
        </row>
        <row r="926">
          <cell r="A926">
            <v>915</v>
          </cell>
          <cell r="C926" t="str">
            <v/>
          </cell>
          <cell r="G926" t="str">
            <v/>
          </cell>
          <cell r="I926" t="str">
            <v/>
          </cell>
          <cell r="J926" t="str">
            <v/>
          </cell>
          <cell r="K926" t="str">
            <v/>
          </cell>
        </row>
        <row r="927">
          <cell r="A927">
            <v>916</v>
          </cell>
          <cell r="C927" t="str">
            <v/>
          </cell>
          <cell r="G927" t="str">
            <v/>
          </cell>
          <cell r="I927" t="str">
            <v/>
          </cell>
          <cell r="J927" t="str">
            <v/>
          </cell>
          <cell r="K927" t="str">
            <v/>
          </cell>
        </row>
        <row r="928">
          <cell r="A928">
            <v>917</v>
          </cell>
          <cell r="C928" t="str">
            <v/>
          </cell>
          <cell r="G928" t="str">
            <v/>
          </cell>
          <cell r="I928" t="str">
            <v/>
          </cell>
          <cell r="J928" t="str">
            <v/>
          </cell>
          <cell r="K928" t="str">
            <v/>
          </cell>
        </row>
        <row r="929">
          <cell r="A929">
            <v>918</v>
          </cell>
          <cell r="C929" t="str">
            <v/>
          </cell>
          <cell r="G929" t="str">
            <v/>
          </cell>
          <cell r="I929" t="str">
            <v/>
          </cell>
          <cell r="J929" t="str">
            <v/>
          </cell>
          <cell r="K929" t="str">
            <v/>
          </cell>
        </row>
        <row r="930">
          <cell r="A930">
            <v>919</v>
          </cell>
          <cell r="C930" t="str">
            <v/>
          </cell>
          <cell r="G930" t="str">
            <v/>
          </cell>
          <cell r="I930" t="str">
            <v/>
          </cell>
          <cell r="J930" t="str">
            <v/>
          </cell>
          <cell r="K930" t="str">
            <v/>
          </cell>
        </row>
        <row r="931">
          <cell r="A931">
            <v>920</v>
          </cell>
          <cell r="C931" t="str">
            <v/>
          </cell>
          <cell r="G931" t="str">
            <v/>
          </cell>
          <cell r="I931" t="str">
            <v/>
          </cell>
          <cell r="J931" t="str">
            <v/>
          </cell>
          <cell r="K931" t="str">
            <v/>
          </cell>
        </row>
        <row r="932">
          <cell r="A932">
            <v>921</v>
          </cell>
          <cell r="C932" t="str">
            <v/>
          </cell>
          <cell r="G932" t="str">
            <v/>
          </cell>
          <cell r="I932" t="str">
            <v/>
          </cell>
          <cell r="J932" t="str">
            <v/>
          </cell>
          <cell r="K932" t="str">
            <v/>
          </cell>
        </row>
        <row r="933">
          <cell r="A933">
            <v>922</v>
          </cell>
          <cell r="C933" t="str">
            <v/>
          </cell>
          <cell r="G933" t="str">
            <v/>
          </cell>
          <cell r="I933" t="str">
            <v/>
          </cell>
          <cell r="J933" t="str">
            <v/>
          </cell>
          <cell r="K933" t="str">
            <v/>
          </cell>
        </row>
        <row r="934">
          <cell r="A934">
            <v>923</v>
          </cell>
          <cell r="C934" t="str">
            <v/>
          </cell>
          <cell r="G934" t="str">
            <v/>
          </cell>
          <cell r="I934" t="str">
            <v/>
          </cell>
          <cell r="J934" t="str">
            <v/>
          </cell>
          <cell r="K934" t="str">
            <v/>
          </cell>
        </row>
        <row r="935">
          <cell r="A935">
            <v>924</v>
          </cell>
          <cell r="C935" t="str">
            <v/>
          </cell>
          <cell r="G935" t="str">
            <v/>
          </cell>
          <cell r="I935" t="str">
            <v/>
          </cell>
          <cell r="J935" t="str">
            <v/>
          </cell>
          <cell r="K935" t="str">
            <v/>
          </cell>
        </row>
        <row r="936">
          <cell r="A936">
            <v>925</v>
          </cell>
          <cell r="C936" t="str">
            <v/>
          </cell>
          <cell r="G936" t="str">
            <v/>
          </cell>
          <cell r="I936" t="str">
            <v/>
          </cell>
          <cell r="J936" t="str">
            <v/>
          </cell>
          <cell r="K936" t="str">
            <v/>
          </cell>
        </row>
        <row r="937">
          <cell r="A937">
            <v>926</v>
          </cell>
          <cell r="C937" t="str">
            <v/>
          </cell>
          <cell r="G937" t="str">
            <v/>
          </cell>
          <cell r="I937" t="str">
            <v/>
          </cell>
          <cell r="J937" t="str">
            <v/>
          </cell>
          <cell r="K937" t="str">
            <v/>
          </cell>
        </row>
        <row r="938">
          <cell r="A938">
            <v>927</v>
          </cell>
          <cell r="C938" t="str">
            <v/>
          </cell>
          <cell r="G938" t="str">
            <v/>
          </cell>
          <cell r="I938" t="str">
            <v/>
          </cell>
          <cell r="J938" t="str">
            <v/>
          </cell>
          <cell r="K938" t="str">
            <v/>
          </cell>
        </row>
        <row r="939">
          <cell r="A939">
            <v>928</v>
          </cell>
          <cell r="C939" t="str">
            <v/>
          </cell>
          <cell r="G939" t="str">
            <v/>
          </cell>
          <cell r="I939" t="str">
            <v/>
          </cell>
          <cell r="J939" t="str">
            <v/>
          </cell>
          <cell r="K939" t="str">
            <v/>
          </cell>
        </row>
        <row r="940">
          <cell r="A940">
            <v>929</v>
          </cell>
          <cell r="C940" t="str">
            <v/>
          </cell>
          <cell r="G940" t="str">
            <v/>
          </cell>
          <cell r="I940" t="str">
            <v/>
          </cell>
          <cell r="J940" t="str">
            <v/>
          </cell>
          <cell r="K940" t="str">
            <v/>
          </cell>
        </row>
        <row r="941">
          <cell r="A941">
            <v>930</v>
          </cell>
          <cell r="C941" t="str">
            <v/>
          </cell>
          <cell r="G941" t="str">
            <v/>
          </cell>
          <cell r="I941" t="str">
            <v/>
          </cell>
          <cell r="J941" t="str">
            <v/>
          </cell>
          <cell r="K941" t="str">
            <v/>
          </cell>
        </row>
        <row r="942">
          <cell r="A942">
            <v>931</v>
          </cell>
          <cell r="C942" t="str">
            <v/>
          </cell>
          <cell r="G942" t="str">
            <v/>
          </cell>
          <cell r="I942" t="str">
            <v/>
          </cell>
          <cell r="J942" t="str">
            <v/>
          </cell>
          <cell r="K942" t="str">
            <v/>
          </cell>
        </row>
        <row r="943">
          <cell r="A943">
            <v>932</v>
          </cell>
          <cell r="C943" t="str">
            <v/>
          </cell>
          <cell r="G943" t="str">
            <v/>
          </cell>
          <cell r="I943" t="str">
            <v/>
          </cell>
          <cell r="J943" t="str">
            <v/>
          </cell>
          <cell r="K943" t="str">
            <v/>
          </cell>
        </row>
        <row r="944">
          <cell r="A944">
            <v>933</v>
          </cell>
          <cell r="C944" t="str">
            <v/>
          </cell>
          <cell r="G944" t="str">
            <v/>
          </cell>
          <cell r="I944" t="str">
            <v/>
          </cell>
          <cell r="J944" t="str">
            <v/>
          </cell>
          <cell r="K944" t="str">
            <v/>
          </cell>
        </row>
        <row r="945">
          <cell r="A945">
            <v>934</v>
          </cell>
          <cell r="C945" t="str">
            <v/>
          </cell>
          <cell r="G945" t="str">
            <v/>
          </cell>
          <cell r="I945" t="str">
            <v/>
          </cell>
          <cell r="J945" t="str">
            <v/>
          </cell>
          <cell r="K945" t="str">
            <v/>
          </cell>
        </row>
        <row r="946">
          <cell r="A946">
            <v>935</v>
          </cell>
          <cell r="C946" t="str">
            <v/>
          </cell>
          <cell r="G946" t="str">
            <v/>
          </cell>
          <cell r="I946" t="str">
            <v/>
          </cell>
          <cell r="J946" t="str">
            <v/>
          </cell>
          <cell r="K946" t="str">
            <v/>
          </cell>
        </row>
        <row r="947">
          <cell r="A947">
            <v>936</v>
          </cell>
          <cell r="C947" t="str">
            <v/>
          </cell>
          <cell r="G947" t="str">
            <v/>
          </cell>
          <cell r="I947" t="str">
            <v/>
          </cell>
          <cell r="J947" t="str">
            <v/>
          </cell>
          <cell r="K947" t="str">
            <v/>
          </cell>
        </row>
        <row r="948">
          <cell r="A948">
            <v>937</v>
          </cell>
          <cell r="C948" t="str">
            <v/>
          </cell>
          <cell r="G948" t="str">
            <v/>
          </cell>
          <cell r="I948" t="str">
            <v/>
          </cell>
          <cell r="J948" t="str">
            <v/>
          </cell>
          <cell r="K948" t="str">
            <v/>
          </cell>
        </row>
        <row r="949">
          <cell r="A949">
            <v>938</v>
          </cell>
          <cell r="C949" t="str">
            <v/>
          </cell>
          <cell r="G949" t="str">
            <v/>
          </cell>
          <cell r="I949" t="str">
            <v/>
          </cell>
          <cell r="J949" t="str">
            <v/>
          </cell>
          <cell r="K949" t="str">
            <v/>
          </cell>
        </row>
        <row r="950">
          <cell r="A950">
            <v>939</v>
          </cell>
          <cell r="C950" t="str">
            <v/>
          </cell>
          <cell r="G950" t="str">
            <v/>
          </cell>
          <cell r="I950" t="str">
            <v/>
          </cell>
          <cell r="J950" t="str">
            <v/>
          </cell>
          <cell r="K950" t="str">
            <v/>
          </cell>
        </row>
        <row r="951">
          <cell r="A951">
            <v>940</v>
          </cell>
          <cell r="C951" t="str">
            <v/>
          </cell>
          <cell r="G951" t="str">
            <v/>
          </cell>
          <cell r="I951" t="str">
            <v/>
          </cell>
          <cell r="J951" t="str">
            <v/>
          </cell>
          <cell r="K951" t="str">
            <v/>
          </cell>
        </row>
        <row r="952">
          <cell r="A952">
            <v>941</v>
          </cell>
          <cell r="C952" t="str">
            <v/>
          </cell>
          <cell r="G952" t="str">
            <v/>
          </cell>
          <cell r="I952" t="str">
            <v/>
          </cell>
          <cell r="J952" t="str">
            <v/>
          </cell>
          <cell r="K952" t="str">
            <v/>
          </cell>
        </row>
        <row r="953">
          <cell r="A953">
            <v>942</v>
          </cell>
          <cell r="C953" t="str">
            <v/>
          </cell>
          <cell r="G953" t="str">
            <v/>
          </cell>
          <cell r="I953" t="str">
            <v/>
          </cell>
          <cell r="J953" t="str">
            <v/>
          </cell>
          <cell r="K953" t="str">
            <v/>
          </cell>
        </row>
        <row r="954">
          <cell r="A954">
            <v>943</v>
          </cell>
          <cell r="C954" t="str">
            <v/>
          </cell>
          <cell r="G954" t="str">
            <v/>
          </cell>
          <cell r="I954" t="str">
            <v/>
          </cell>
          <cell r="J954" t="str">
            <v/>
          </cell>
          <cell r="K954" t="str">
            <v/>
          </cell>
        </row>
        <row r="955">
          <cell r="A955">
            <v>944</v>
          </cell>
          <cell r="C955" t="str">
            <v/>
          </cell>
          <cell r="G955" t="str">
            <v/>
          </cell>
          <cell r="I955" t="str">
            <v/>
          </cell>
          <cell r="J955" t="str">
            <v/>
          </cell>
          <cell r="K955" t="str">
            <v/>
          </cell>
        </row>
        <row r="956">
          <cell r="A956">
            <v>945</v>
          </cell>
          <cell r="C956" t="str">
            <v/>
          </cell>
          <cell r="G956" t="str">
            <v/>
          </cell>
          <cell r="I956" t="str">
            <v/>
          </cell>
          <cell r="J956" t="str">
            <v/>
          </cell>
          <cell r="K956" t="str">
            <v/>
          </cell>
        </row>
        <row r="957">
          <cell r="A957">
            <v>946</v>
          </cell>
          <cell r="C957" t="str">
            <v/>
          </cell>
          <cell r="G957" t="str">
            <v/>
          </cell>
          <cell r="I957" t="str">
            <v/>
          </cell>
          <cell r="J957" t="str">
            <v/>
          </cell>
          <cell r="K957" t="str">
            <v/>
          </cell>
        </row>
        <row r="958">
          <cell r="A958">
            <v>947</v>
          </cell>
          <cell r="C958" t="str">
            <v/>
          </cell>
          <cell r="G958" t="str">
            <v/>
          </cell>
          <cell r="I958" t="str">
            <v/>
          </cell>
          <cell r="J958" t="str">
            <v/>
          </cell>
          <cell r="K958" t="str">
            <v/>
          </cell>
        </row>
        <row r="959">
          <cell r="A959">
            <v>948</v>
          </cell>
          <cell r="C959" t="str">
            <v/>
          </cell>
          <cell r="G959" t="str">
            <v/>
          </cell>
          <cell r="I959" t="str">
            <v/>
          </cell>
          <cell r="J959" t="str">
            <v/>
          </cell>
          <cell r="K959" t="str">
            <v/>
          </cell>
        </row>
        <row r="960">
          <cell r="A960">
            <v>949</v>
          </cell>
          <cell r="C960" t="str">
            <v/>
          </cell>
          <cell r="G960" t="str">
            <v/>
          </cell>
          <cell r="I960" t="str">
            <v/>
          </cell>
          <cell r="J960" t="str">
            <v/>
          </cell>
          <cell r="K960" t="str">
            <v/>
          </cell>
        </row>
        <row r="961">
          <cell r="A961">
            <v>950</v>
          </cell>
          <cell r="C961" t="str">
            <v/>
          </cell>
          <cell r="G961" t="str">
            <v/>
          </cell>
          <cell r="I961" t="str">
            <v/>
          </cell>
          <cell r="J961" t="str">
            <v/>
          </cell>
          <cell r="K961" t="str">
            <v/>
          </cell>
        </row>
        <row r="962">
          <cell r="A962">
            <v>951</v>
          </cell>
          <cell r="C962" t="str">
            <v/>
          </cell>
          <cell r="G962" t="str">
            <v/>
          </cell>
          <cell r="I962" t="str">
            <v/>
          </cell>
          <cell r="J962" t="str">
            <v/>
          </cell>
          <cell r="K962" t="str">
            <v/>
          </cell>
        </row>
        <row r="963">
          <cell r="A963">
            <v>952</v>
          </cell>
          <cell r="C963" t="str">
            <v/>
          </cell>
          <cell r="G963" t="str">
            <v/>
          </cell>
          <cell r="I963" t="str">
            <v/>
          </cell>
          <cell r="J963" t="str">
            <v/>
          </cell>
          <cell r="K963" t="str">
            <v/>
          </cell>
        </row>
        <row r="964">
          <cell r="A964">
            <v>953</v>
          </cell>
          <cell r="C964" t="str">
            <v/>
          </cell>
          <cell r="G964" t="str">
            <v/>
          </cell>
          <cell r="I964" t="str">
            <v/>
          </cell>
          <cell r="J964" t="str">
            <v/>
          </cell>
          <cell r="K964" t="str">
            <v/>
          </cell>
        </row>
        <row r="965">
          <cell r="A965">
            <v>954</v>
          </cell>
          <cell r="C965" t="str">
            <v/>
          </cell>
          <cell r="G965" t="str">
            <v/>
          </cell>
          <cell r="I965" t="str">
            <v/>
          </cell>
          <cell r="J965" t="str">
            <v/>
          </cell>
          <cell r="K965" t="str">
            <v/>
          </cell>
        </row>
        <row r="966">
          <cell r="A966">
            <v>955</v>
          </cell>
          <cell r="C966" t="str">
            <v/>
          </cell>
          <cell r="G966" t="str">
            <v/>
          </cell>
          <cell r="I966" t="str">
            <v/>
          </cell>
          <cell r="J966" t="str">
            <v/>
          </cell>
          <cell r="K966" t="str">
            <v/>
          </cell>
        </row>
        <row r="967">
          <cell r="A967">
            <v>956</v>
          </cell>
          <cell r="C967" t="str">
            <v/>
          </cell>
          <cell r="G967" t="str">
            <v/>
          </cell>
          <cell r="I967" t="str">
            <v/>
          </cell>
          <cell r="J967" t="str">
            <v/>
          </cell>
          <cell r="K967" t="str">
            <v/>
          </cell>
        </row>
        <row r="968">
          <cell r="A968">
            <v>957</v>
          </cell>
          <cell r="C968" t="str">
            <v/>
          </cell>
          <cell r="G968" t="str">
            <v/>
          </cell>
          <cell r="I968" t="str">
            <v/>
          </cell>
          <cell r="J968" t="str">
            <v/>
          </cell>
          <cell r="K968" t="str">
            <v/>
          </cell>
        </row>
        <row r="969">
          <cell r="A969">
            <v>958</v>
          </cell>
          <cell r="C969" t="str">
            <v/>
          </cell>
          <cell r="G969" t="str">
            <v/>
          </cell>
          <cell r="I969" t="str">
            <v/>
          </cell>
          <cell r="J969" t="str">
            <v/>
          </cell>
          <cell r="K969" t="str">
            <v/>
          </cell>
        </row>
        <row r="970">
          <cell r="A970">
            <v>959</v>
          </cell>
          <cell r="C970" t="str">
            <v/>
          </cell>
          <cell r="G970" t="str">
            <v/>
          </cell>
          <cell r="I970" t="str">
            <v/>
          </cell>
          <cell r="J970" t="str">
            <v/>
          </cell>
          <cell r="K970" t="str">
            <v/>
          </cell>
        </row>
        <row r="971">
          <cell r="A971">
            <v>960</v>
          </cell>
          <cell r="C971" t="str">
            <v/>
          </cell>
          <cell r="G971" t="str">
            <v/>
          </cell>
          <cell r="I971" t="str">
            <v/>
          </cell>
          <cell r="J971" t="str">
            <v/>
          </cell>
          <cell r="K971" t="str">
            <v/>
          </cell>
        </row>
        <row r="972">
          <cell r="A972">
            <v>961</v>
          </cell>
          <cell r="C972" t="str">
            <v/>
          </cell>
          <cell r="G972" t="str">
            <v/>
          </cell>
          <cell r="I972" t="str">
            <v/>
          </cell>
          <cell r="J972" t="str">
            <v/>
          </cell>
          <cell r="K972" t="str">
            <v/>
          </cell>
        </row>
        <row r="973">
          <cell r="A973">
            <v>962</v>
          </cell>
          <cell r="C973" t="str">
            <v/>
          </cell>
          <cell r="G973" t="str">
            <v/>
          </cell>
          <cell r="I973" t="str">
            <v/>
          </cell>
          <cell r="J973" t="str">
            <v/>
          </cell>
          <cell r="K973" t="str">
            <v/>
          </cell>
        </row>
        <row r="974">
          <cell r="A974">
            <v>963</v>
          </cell>
          <cell r="C974" t="str">
            <v/>
          </cell>
          <cell r="G974" t="str">
            <v/>
          </cell>
          <cell r="I974" t="str">
            <v/>
          </cell>
          <cell r="J974" t="str">
            <v/>
          </cell>
          <cell r="K974" t="str">
            <v/>
          </cell>
        </row>
        <row r="975">
          <cell r="A975">
            <v>964</v>
          </cell>
          <cell r="C975" t="str">
            <v/>
          </cell>
          <cell r="G975" t="str">
            <v/>
          </cell>
          <cell r="I975" t="str">
            <v/>
          </cell>
          <cell r="J975" t="str">
            <v/>
          </cell>
          <cell r="K975" t="str">
            <v/>
          </cell>
        </row>
        <row r="976">
          <cell r="A976">
            <v>965</v>
          </cell>
          <cell r="C976" t="str">
            <v/>
          </cell>
          <cell r="G976" t="str">
            <v/>
          </cell>
          <cell r="I976" t="str">
            <v/>
          </cell>
          <cell r="J976" t="str">
            <v/>
          </cell>
          <cell r="K976" t="str">
            <v/>
          </cell>
        </row>
        <row r="977">
          <cell r="A977">
            <v>966</v>
          </cell>
          <cell r="C977" t="str">
            <v/>
          </cell>
          <cell r="G977" t="str">
            <v/>
          </cell>
          <cell r="I977" t="str">
            <v/>
          </cell>
          <cell r="J977" t="str">
            <v/>
          </cell>
          <cell r="K977" t="str">
            <v/>
          </cell>
        </row>
        <row r="978">
          <cell r="A978">
            <v>967</v>
          </cell>
          <cell r="C978" t="str">
            <v/>
          </cell>
          <cell r="G978" t="str">
            <v/>
          </cell>
          <cell r="I978" t="str">
            <v/>
          </cell>
          <cell r="J978" t="str">
            <v/>
          </cell>
          <cell r="K978" t="str">
            <v/>
          </cell>
        </row>
        <row r="979">
          <cell r="A979">
            <v>968</v>
          </cell>
          <cell r="C979" t="str">
            <v/>
          </cell>
          <cell r="G979" t="str">
            <v/>
          </cell>
          <cell r="I979" t="str">
            <v/>
          </cell>
          <cell r="J979" t="str">
            <v/>
          </cell>
          <cell r="K979" t="str">
            <v/>
          </cell>
        </row>
        <row r="980">
          <cell r="A980">
            <v>969</v>
          </cell>
          <cell r="C980" t="str">
            <v/>
          </cell>
          <cell r="G980" t="str">
            <v/>
          </cell>
          <cell r="I980" t="str">
            <v/>
          </cell>
          <cell r="J980" t="str">
            <v/>
          </cell>
          <cell r="K980" t="str">
            <v/>
          </cell>
        </row>
        <row r="981">
          <cell r="A981">
            <v>970</v>
          </cell>
          <cell r="C981" t="str">
            <v/>
          </cell>
          <cell r="G981" t="str">
            <v/>
          </cell>
          <cell r="I981" t="str">
            <v/>
          </cell>
          <cell r="J981" t="str">
            <v/>
          </cell>
          <cell r="K981" t="str">
            <v/>
          </cell>
        </row>
        <row r="982">
          <cell r="A982">
            <v>971</v>
          </cell>
          <cell r="C982" t="str">
            <v/>
          </cell>
          <cell r="G982" t="str">
            <v/>
          </cell>
          <cell r="I982" t="str">
            <v/>
          </cell>
          <cell r="J982" t="str">
            <v/>
          </cell>
          <cell r="K982" t="str">
            <v/>
          </cell>
        </row>
        <row r="983">
          <cell r="A983">
            <v>972</v>
          </cell>
          <cell r="C983" t="str">
            <v/>
          </cell>
          <cell r="G983" t="str">
            <v/>
          </cell>
          <cell r="I983" t="str">
            <v/>
          </cell>
          <cell r="J983" t="str">
            <v/>
          </cell>
          <cell r="K983" t="str">
            <v/>
          </cell>
        </row>
        <row r="984">
          <cell r="A984">
            <v>973</v>
          </cell>
          <cell r="C984" t="str">
            <v/>
          </cell>
          <cell r="G984" t="str">
            <v/>
          </cell>
          <cell r="I984" t="str">
            <v/>
          </cell>
          <cell r="J984" t="str">
            <v/>
          </cell>
          <cell r="K984" t="str">
            <v/>
          </cell>
        </row>
        <row r="985">
          <cell r="A985">
            <v>974</v>
          </cell>
          <cell r="C985" t="str">
            <v/>
          </cell>
          <cell r="G985" t="str">
            <v/>
          </cell>
          <cell r="I985" t="str">
            <v/>
          </cell>
          <cell r="J985" t="str">
            <v/>
          </cell>
          <cell r="K985" t="str">
            <v/>
          </cell>
        </row>
        <row r="986">
          <cell r="A986">
            <v>975</v>
          </cell>
          <cell r="C986" t="str">
            <v/>
          </cell>
          <cell r="G986" t="str">
            <v/>
          </cell>
          <cell r="I986" t="str">
            <v/>
          </cell>
          <cell r="J986" t="str">
            <v/>
          </cell>
          <cell r="K986" t="str">
            <v/>
          </cell>
        </row>
        <row r="987">
          <cell r="A987">
            <v>976</v>
          </cell>
          <cell r="C987" t="str">
            <v/>
          </cell>
          <cell r="G987" t="str">
            <v/>
          </cell>
          <cell r="I987" t="str">
            <v/>
          </cell>
          <cell r="J987" t="str">
            <v/>
          </cell>
          <cell r="K987" t="str">
            <v/>
          </cell>
        </row>
        <row r="988">
          <cell r="A988">
            <v>977</v>
          </cell>
          <cell r="C988" t="str">
            <v/>
          </cell>
          <cell r="G988" t="str">
            <v/>
          </cell>
          <cell r="I988" t="str">
            <v/>
          </cell>
          <cell r="J988" t="str">
            <v/>
          </cell>
          <cell r="K988" t="str">
            <v/>
          </cell>
        </row>
        <row r="989">
          <cell r="A989">
            <v>978</v>
          </cell>
          <cell r="C989" t="str">
            <v/>
          </cell>
          <cell r="G989" t="str">
            <v/>
          </cell>
          <cell r="I989" t="str">
            <v/>
          </cell>
          <cell r="J989" t="str">
            <v/>
          </cell>
          <cell r="K989" t="str">
            <v/>
          </cell>
        </row>
        <row r="990">
          <cell r="A990">
            <v>979</v>
          </cell>
          <cell r="C990" t="str">
            <v/>
          </cell>
          <cell r="G990" t="str">
            <v/>
          </cell>
          <cell r="I990" t="str">
            <v/>
          </cell>
          <cell r="J990" t="str">
            <v/>
          </cell>
          <cell r="K990" t="str">
            <v/>
          </cell>
        </row>
        <row r="991">
          <cell r="A991">
            <v>980</v>
          </cell>
          <cell r="C991" t="str">
            <v/>
          </cell>
          <cell r="G991" t="str">
            <v/>
          </cell>
          <cell r="I991" t="str">
            <v/>
          </cell>
          <cell r="J991" t="str">
            <v/>
          </cell>
          <cell r="K991" t="str">
            <v/>
          </cell>
        </row>
        <row r="992">
          <cell r="A992">
            <v>981</v>
          </cell>
          <cell r="C992" t="str">
            <v/>
          </cell>
          <cell r="G992" t="str">
            <v/>
          </cell>
          <cell r="I992" t="str">
            <v/>
          </cell>
          <cell r="J992" t="str">
            <v/>
          </cell>
          <cell r="K992" t="str">
            <v/>
          </cell>
        </row>
        <row r="993">
          <cell r="A993">
            <v>982</v>
          </cell>
          <cell r="C993" t="str">
            <v/>
          </cell>
          <cell r="G993" t="str">
            <v/>
          </cell>
          <cell r="I993" t="str">
            <v/>
          </cell>
          <cell r="J993" t="str">
            <v/>
          </cell>
          <cell r="K993" t="str">
            <v/>
          </cell>
        </row>
        <row r="994">
          <cell r="A994">
            <v>983</v>
          </cell>
          <cell r="C994" t="str">
            <v/>
          </cell>
          <cell r="G994" t="str">
            <v/>
          </cell>
          <cell r="I994" t="str">
            <v/>
          </cell>
          <cell r="J994" t="str">
            <v/>
          </cell>
          <cell r="K994" t="str">
            <v/>
          </cell>
        </row>
        <row r="995">
          <cell r="A995">
            <v>984</v>
          </cell>
          <cell r="C995" t="str">
            <v/>
          </cell>
          <cell r="G995" t="str">
            <v/>
          </cell>
          <cell r="I995" t="str">
            <v/>
          </cell>
          <cell r="J995" t="str">
            <v/>
          </cell>
          <cell r="K995" t="str">
            <v/>
          </cell>
        </row>
        <row r="996">
          <cell r="A996">
            <v>985</v>
          </cell>
          <cell r="C996" t="str">
            <v/>
          </cell>
          <cell r="G996" t="str">
            <v/>
          </cell>
          <cell r="I996" t="str">
            <v/>
          </cell>
          <cell r="J996" t="str">
            <v/>
          </cell>
          <cell r="K996" t="str">
            <v/>
          </cell>
        </row>
        <row r="997">
          <cell r="A997">
            <v>986</v>
          </cell>
          <cell r="C997" t="str">
            <v/>
          </cell>
          <cell r="G997" t="str">
            <v/>
          </cell>
          <cell r="I997" t="str">
            <v/>
          </cell>
          <cell r="J997" t="str">
            <v/>
          </cell>
          <cell r="K997" t="str">
            <v/>
          </cell>
        </row>
        <row r="998">
          <cell r="A998">
            <v>987</v>
          </cell>
          <cell r="C998" t="str">
            <v/>
          </cell>
          <cell r="G998" t="str">
            <v/>
          </cell>
          <cell r="I998" t="str">
            <v/>
          </cell>
          <cell r="J998" t="str">
            <v/>
          </cell>
          <cell r="K998" t="str">
            <v/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8E7F-A475-4A6F-B9B6-6EEAA617A910}">
  <dimension ref="A1:DI51"/>
  <sheetViews>
    <sheetView showGridLines="0" zoomScale="93" zoomScaleNormal="91" workbookViewId="0">
      <pane xSplit="2" ySplit="9" topLeftCell="C10" activePane="bottomRight" state="frozen"/>
      <selection activeCell="AL23" sqref="AL23"/>
      <selection pane="topRight" activeCell="AL23" sqref="AL23"/>
      <selection pane="bottomLeft" activeCell="AL23" sqref="AL23"/>
      <selection pane="bottomRight" activeCell="CF41" sqref="CF41"/>
    </sheetView>
  </sheetViews>
  <sheetFormatPr defaultColWidth="9.109375" defaultRowHeight="14.4" x14ac:dyDescent="0.3"/>
  <cols>
    <col min="1" max="1" width="9.109375" style="164" customWidth="1"/>
    <col min="2" max="2" width="10.33203125" style="534" bestFit="1" customWidth="1"/>
    <col min="3" max="3" width="11.44140625" style="164" bestFit="1" customWidth="1"/>
    <col min="4" max="4" width="10.109375" style="164" bestFit="1" customWidth="1"/>
    <col min="5" max="5" width="13.88671875" style="164" customWidth="1"/>
    <col min="6" max="6" width="11.44140625" style="535" customWidth="1"/>
    <col min="7" max="7" width="10.109375" style="535" customWidth="1"/>
    <col min="8" max="8" width="12" style="538" customWidth="1"/>
    <col min="9" max="9" width="11.44140625" style="164" bestFit="1" customWidth="1"/>
    <col min="10" max="10" width="10.109375" style="164" bestFit="1" customWidth="1"/>
    <col min="11" max="11" width="13.44140625" style="164" bestFit="1" customWidth="1"/>
    <col min="12" max="12" width="11.44140625" style="538" customWidth="1"/>
    <col min="13" max="13" width="10.109375" style="164" customWidth="1"/>
    <col min="14" max="14" width="12.44140625" style="164" customWidth="1"/>
    <col min="15" max="15" width="11.44140625" style="164" customWidth="1"/>
    <col min="16" max="16" width="10.109375" style="538" bestFit="1" customWidth="1"/>
    <col min="17" max="17" width="13" style="164" bestFit="1" customWidth="1"/>
    <col min="18" max="18" width="11.44140625" style="164" customWidth="1"/>
    <col min="19" max="19" width="10.109375" style="164" customWidth="1"/>
    <col min="20" max="20" width="12" style="538" customWidth="1"/>
    <col min="21" max="21" width="11.44140625" style="164" customWidth="1"/>
    <col min="22" max="22" width="10.109375" style="164" bestFit="1" customWidth="1"/>
    <col min="23" max="23" width="10.6640625" style="164" bestFit="1" customWidth="1"/>
    <col min="24" max="24" width="11.44140625" style="538" customWidth="1"/>
    <col min="25" max="25" width="10.109375" style="164" customWidth="1"/>
    <col min="26" max="26" width="9.6640625" style="164" customWidth="1"/>
    <col min="27" max="27" width="11.44140625" style="164" customWidth="1"/>
    <col min="28" max="28" width="10.109375" style="538" bestFit="1" customWidth="1"/>
    <col min="29" max="29" width="10.6640625" style="164" bestFit="1" customWidth="1"/>
    <col min="30" max="30" width="11.44140625" style="164" customWidth="1"/>
    <col min="31" max="31" width="10.109375" style="164" customWidth="1"/>
    <col min="32" max="32" width="9.6640625" style="164" customWidth="1"/>
    <col min="33" max="33" width="11.44140625" style="164" customWidth="1"/>
    <col min="34" max="34" width="10.109375" style="164" bestFit="1" customWidth="1"/>
    <col min="35" max="35" width="11.109375" style="164" bestFit="1" customWidth="1"/>
    <col min="36" max="36" width="11.44140625" style="164" customWidth="1"/>
    <col min="37" max="37" width="10.109375" style="164" customWidth="1"/>
    <col min="38" max="38" width="9.6640625" style="164" customWidth="1"/>
    <col min="39" max="39" width="11.44140625" style="164" customWidth="1"/>
    <col min="40" max="40" width="10.109375" style="164" bestFit="1" customWidth="1"/>
    <col min="41" max="41" width="11.109375" style="164" bestFit="1" customWidth="1"/>
    <col min="42" max="42" width="11.44140625" style="164" customWidth="1"/>
    <col min="43" max="43" width="10.109375" style="164" customWidth="1"/>
    <col min="44" max="44" width="9.6640625" style="164" customWidth="1"/>
    <col min="45" max="45" width="11.44140625" style="164" customWidth="1"/>
    <col min="46" max="46" width="10.109375" style="164" bestFit="1" customWidth="1"/>
    <col min="47" max="47" width="11.109375" style="164" bestFit="1" customWidth="1"/>
    <col min="48" max="48" width="11.44140625" style="164" customWidth="1"/>
    <col min="49" max="49" width="10.109375" style="164" customWidth="1"/>
    <col min="50" max="50" width="9.6640625" style="164" customWidth="1"/>
    <col min="51" max="51" width="11.44140625" style="164" customWidth="1"/>
    <col min="52" max="52" width="10.109375" style="164" bestFit="1" customWidth="1"/>
    <col min="53" max="53" width="11.109375" style="164" bestFit="1" customWidth="1"/>
    <col min="54" max="54" width="11.44140625" style="164" customWidth="1"/>
    <col min="55" max="55" width="10.109375" style="164" customWidth="1"/>
    <col min="56" max="56" width="9.6640625" style="164" customWidth="1"/>
    <col min="57" max="57" width="11.44140625" style="164" customWidth="1"/>
    <col min="58" max="58" width="10.109375" style="164" bestFit="1" customWidth="1"/>
    <col min="59" max="59" width="11.109375" style="164" bestFit="1" customWidth="1"/>
    <col min="60" max="60" width="11.44140625" style="164" customWidth="1"/>
    <col min="61" max="61" width="10.109375" style="164" customWidth="1"/>
    <col min="62" max="62" width="9.6640625" style="164" customWidth="1"/>
    <col min="63" max="63" width="11.44140625" style="164" customWidth="1"/>
    <col min="64" max="64" width="10.109375" style="164" bestFit="1" customWidth="1"/>
    <col min="65" max="65" width="11.109375" style="164" bestFit="1" customWidth="1"/>
    <col min="66" max="66" width="11.44140625" style="164" customWidth="1"/>
    <col min="67" max="67" width="10.109375" style="164" customWidth="1"/>
    <col min="68" max="68" width="9.6640625" style="164" customWidth="1"/>
    <col min="69" max="69" width="11.44140625" style="164" customWidth="1"/>
    <col min="70" max="70" width="10.109375" style="164" bestFit="1" customWidth="1"/>
    <col min="71" max="71" width="11.109375" style="164" bestFit="1" customWidth="1"/>
    <col min="72" max="72" width="11.44140625" style="164" customWidth="1"/>
    <col min="73" max="73" width="10.109375" style="164" customWidth="1"/>
    <col min="74" max="74" width="9.6640625" style="164" customWidth="1"/>
    <col min="75" max="75" width="4.6640625" style="164" customWidth="1"/>
    <col min="76" max="76" width="11.44140625" style="164" bestFit="1" customWidth="1"/>
    <col min="77" max="77" width="10.109375" style="164" bestFit="1" customWidth="1"/>
    <col min="78" max="78" width="9.6640625" style="164" bestFit="1" customWidth="1"/>
    <col min="79" max="79" width="11.44140625" style="164" bestFit="1" customWidth="1"/>
    <col min="80" max="80" width="10.109375" style="164" bestFit="1" customWidth="1"/>
    <col min="81" max="81" width="9.6640625" style="164" bestFit="1" customWidth="1"/>
    <col min="82" max="82" width="4.6640625" style="164" customWidth="1"/>
    <col min="83" max="83" width="11.44140625" style="164" bestFit="1" customWidth="1"/>
    <col min="84" max="84" width="10.109375" style="164" bestFit="1" customWidth="1"/>
    <col min="85" max="85" width="9.33203125" style="164" bestFit="1" customWidth="1"/>
    <col min="86" max="86" width="9.109375" style="164"/>
    <col min="87" max="87" width="11.44140625" style="164" bestFit="1" customWidth="1"/>
    <col min="88" max="88" width="10.109375" style="164" bestFit="1" customWidth="1"/>
    <col min="89" max="89" width="9.6640625" style="164" bestFit="1" customWidth="1"/>
    <col min="90" max="90" width="11.44140625" style="164" bestFit="1" customWidth="1"/>
    <col min="91" max="91" width="10.109375" style="164" bestFit="1" customWidth="1"/>
    <col min="92" max="92" width="9.109375" style="164" bestFit="1" customWidth="1"/>
    <col min="93" max="93" width="9.109375" style="164"/>
    <col min="94" max="94" width="11.44140625" style="164" bestFit="1" customWidth="1"/>
    <col min="95" max="95" width="10.109375" style="164" bestFit="1" customWidth="1"/>
    <col min="96" max="96" width="9.6640625" style="164" bestFit="1" customWidth="1"/>
    <col min="97" max="97" width="11.44140625" style="164" bestFit="1" customWidth="1"/>
    <col min="98" max="98" width="10.109375" style="164" bestFit="1" customWidth="1"/>
    <col min="99" max="99" width="9.6640625" style="164" bestFit="1" customWidth="1"/>
    <col min="100" max="100" width="11.44140625" style="164" bestFit="1" customWidth="1"/>
    <col min="101" max="101" width="10.109375" style="164" bestFit="1" customWidth="1"/>
    <col min="102" max="102" width="9.6640625" style="164" bestFit="1" customWidth="1"/>
    <col min="103" max="103" width="11.44140625" style="164" bestFit="1" customWidth="1"/>
    <col min="104" max="104" width="10.109375" style="164" bestFit="1" customWidth="1"/>
    <col min="105" max="105" width="9.6640625" style="164" bestFit="1" customWidth="1"/>
    <col min="106" max="106" width="9.109375" style="164"/>
    <col min="107" max="107" width="11.44140625" style="164" bestFit="1" customWidth="1"/>
    <col min="108" max="108" width="10.109375" style="164" bestFit="1" customWidth="1"/>
    <col min="109" max="109" width="9.6640625" style="164" bestFit="1" customWidth="1"/>
    <col min="110" max="110" width="9.109375" style="164"/>
    <col min="111" max="111" width="11.44140625" style="164" bestFit="1" customWidth="1"/>
    <col min="112" max="112" width="10.109375" style="164" bestFit="1" customWidth="1"/>
    <col min="113" max="113" width="9.6640625" style="164" bestFit="1" customWidth="1"/>
    <col min="114" max="16384" width="9.109375" style="164"/>
  </cols>
  <sheetData>
    <row r="1" spans="1:113" ht="15.6" x14ac:dyDescent="0.3">
      <c r="B1" s="477"/>
      <c r="C1" s="478"/>
      <c r="D1" s="479"/>
      <c r="E1" s="479"/>
      <c r="F1" s="480"/>
      <c r="G1" s="480"/>
      <c r="H1" s="481"/>
      <c r="I1" s="478"/>
      <c r="J1" s="478"/>
      <c r="K1" s="478"/>
      <c r="L1" s="481"/>
      <c r="M1" s="478"/>
      <c r="N1" s="478"/>
      <c r="O1" s="478"/>
      <c r="P1" s="481"/>
      <c r="T1" s="481"/>
      <c r="X1" s="481"/>
      <c r="AB1" s="481"/>
      <c r="AS1" s="482"/>
      <c r="AX1" s="482"/>
    </row>
    <row r="2" spans="1:113" ht="15" customHeight="1" x14ac:dyDescent="0.3">
      <c r="A2" s="573">
        <f>'[3]Quarry Report'!A2</f>
        <v>46265</v>
      </c>
      <c r="B2" s="573"/>
      <c r="F2" s="164"/>
      <c r="G2" s="164"/>
      <c r="H2" s="164"/>
      <c r="L2" s="164"/>
      <c r="P2" s="164"/>
      <c r="T2" s="164"/>
      <c r="X2" s="164"/>
      <c r="AB2" s="164"/>
      <c r="AS2" s="482"/>
      <c r="BY2" s="482"/>
      <c r="CQ2" s="482"/>
      <c r="CT2" s="482"/>
    </row>
    <row r="3" spans="1:113" ht="15.75" customHeight="1" x14ac:dyDescent="0.3">
      <c r="A3" s="573"/>
      <c r="B3" s="573"/>
      <c r="C3" s="483"/>
      <c r="D3" s="484"/>
      <c r="F3" s="164"/>
      <c r="G3" s="164"/>
      <c r="H3" s="164"/>
      <c r="K3" s="484"/>
      <c r="L3" s="164"/>
      <c r="P3" s="164"/>
      <c r="R3" s="484"/>
      <c r="T3" s="164"/>
      <c r="X3" s="164"/>
      <c r="AB3" s="164"/>
      <c r="AS3" s="482"/>
      <c r="CE3" s="485"/>
    </row>
    <row r="4" spans="1:113" s="485" customFormat="1" ht="15" thickBot="1" x14ac:dyDescent="0.35">
      <c r="B4" s="486">
        <v>1</v>
      </c>
      <c r="C4" s="486">
        <v>2</v>
      </c>
      <c r="D4" s="486">
        <v>3</v>
      </c>
      <c r="E4" s="486">
        <v>4</v>
      </c>
      <c r="F4" s="486">
        <v>5</v>
      </c>
      <c r="G4" s="486">
        <v>6</v>
      </c>
      <c r="H4" s="486">
        <v>7</v>
      </c>
      <c r="I4" s="486">
        <v>8</v>
      </c>
      <c r="J4" s="486">
        <v>9</v>
      </c>
      <c r="K4" s="486">
        <v>10</v>
      </c>
      <c r="L4" s="486">
        <v>11</v>
      </c>
      <c r="M4" s="486">
        <v>12</v>
      </c>
      <c r="N4" s="486">
        <v>13</v>
      </c>
      <c r="O4" s="486">
        <v>14</v>
      </c>
      <c r="P4" s="486">
        <v>15</v>
      </c>
      <c r="Q4" s="486">
        <v>16</v>
      </c>
      <c r="R4" s="486">
        <v>17</v>
      </c>
      <c r="S4" s="486">
        <v>18</v>
      </c>
      <c r="T4" s="486">
        <v>19</v>
      </c>
      <c r="U4" s="486">
        <v>20</v>
      </c>
      <c r="V4" s="486">
        <v>21</v>
      </c>
      <c r="W4" s="486">
        <v>22</v>
      </c>
      <c r="X4" s="486">
        <v>23</v>
      </c>
      <c r="Y4" s="486">
        <v>24</v>
      </c>
      <c r="Z4" s="486">
        <v>25</v>
      </c>
      <c r="AA4" s="486">
        <v>26</v>
      </c>
      <c r="AB4" s="486">
        <v>27</v>
      </c>
      <c r="AC4" s="486">
        <v>28</v>
      </c>
      <c r="AD4" s="486">
        <v>29</v>
      </c>
      <c r="AE4" s="486">
        <v>30</v>
      </c>
      <c r="AF4" s="486">
        <v>31</v>
      </c>
      <c r="AG4" s="486">
        <v>32</v>
      </c>
      <c r="AH4" s="486">
        <v>33</v>
      </c>
      <c r="AI4" s="486">
        <v>34</v>
      </c>
      <c r="AJ4" s="486">
        <v>35</v>
      </c>
      <c r="AK4" s="486">
        <v>36</v>
      </c>
      <c r="AL4" s="486">
        <v>37</v>
      </c>
      <c r="AM4" s="486">
        <v>38</v>
      </c>
      <c r="AN4" s="486">
        <v>39</v>
      </c>
      <c r="AO4" s="486">
        <v>40</v>
      </c>
      <c r="AP4" s="486">
        <v>41</v>
      </c>
      <c r="AQ4" s="486">
        <v>42</v>
      </c>
      <c r="AR4" s="486">
        <v>43</v>
      </c>
      <c r="AS4" s="486">
        <v>44</v>
      </c>
      <c r="AT4" s="486">
        <v>45</v>
      </c>
      <c r="AU4" s="486">
        <v>46</v>
      </c>
      <c r="AV4" s="486">
        <v>47</v>
      </c>
      <c r="AW4" s="486">
        <v>48</v>
      </c>
      <c r="AX4" s="486">
        <v>49</v>
      </c>
      <c r="AY4" s="486">
        <v>50</v>
      </c>
      <c r="AZ4" s="486">
        <v>51</v>
      </c>
      <c r="BA4" s="486">
        <v>52</v>
      </c>
      <c r="BB4" s="486">
        <v>53</v>
      </c>
      <c r="BC4" s="486">
        <v>54</v>
      </c>
      <c r="BD4" s="486">
        <v>55</v>
      </c>
      <c r="BE4" s="486">
        <v>56</v>
      </c>
      <c r="BF4" s="486">
        <v>57</v>
      </c>
      <c r="BG4" s="486">
        <v>58</v>
      </c>
      <c r="BH4" s="486">
        <v>59</v>
      </c>
      <c r="BI4" s="486">
        <v>60</v>
      </c>
      <c r="BJ4" s="486">
        <v>61</v>
      </c>
      <c r="BK4" s="486">
        <v>62</v>
      </c>
      <c r="BL4" s="486">
        <v>63</v>
      </c>
      <c r="BM4" s="486">
        <v>64</v>
      </c>
      <c r="BN4" s="486">
        <v>65</v>
      </c>
      <c r="BO4" s="486">
        <v>66</v>
      </c>
      <c r="BP4" s="486">
        <v>67</v>
      </c>
      <c r="BQ4" s="486">
        <v>68</v>
      </c>
      <c r="BR4" s="486">
        <v>69</v>
      </c>
      <c r="BS4" s="486">
        <v>70</v>
      </c>
      <c r="BT4" s="486">
        <v>71</v>
      </c>
      <c r="BU4" s="486">
        <v>72</v>
      </c>
      <c r="BV4" s="486">
        <v>73</v>
      </c>
      <c r="BW4" s="486">
        <v>74</v>
      </c>
      <c r="BX4" s="486">
        <v>75</v>
      </c>
      <c r="BY4" s="486">
        <v>76</v>
      </c>
      <c r="BZ4" s="486">
        <v>77</v>
      </c>
      <c r="CA4" s="486">
        <v>78</v>
      </c>
      <c r="CB4" s="486">
        <v>79</v>
      </c>
      <c r="CC4" s="486">
        <v>80</v>
      </c>
      <c r="CD4" s="486">
        <v>81</v>
      </c>
      <c r="CE4" s="486">
        <v>82</v>
      </c>
      <c r="CF4" s="486">
        <v>83</v>
      </c>
      <c r="CG4" s="486">
        <v>84</v>
      </c>
      <c r="CH4" s="486">
        <v>85</v>
      </c>
      <c r="CI4" s="486">
        <v>86</v>
      </c>
      <c r="CJ4" s="486">
        <v>87</v>
      </c>
      <c r="CK4" s="486">
        <v>88</v>
      </c>
      <c r="CL4" s="486">
        <v>89</v>
      </c>
      <c r="CM4" s="486">
        <v>90</v>
      </c>
      <c r="CN4" s="486">
        <v>91</v>
      </c>
      <c r="CO4" s="486">
        <v>92</v>
      </c>
      <c r="CP4" s="486">
        <v>93</v>
      </c>
      <c r="CQ4" s="486">
        <v>94</v>
      </c>
      <c r="CR4" s="486">
        <v>95</v>
      </c>
      <c r="CS4" s="486">
        <v>96</v>
      </c>
      <c r="CT4" s="486">
        <v>97</v>
      </c>
      <c r="CU4" s="486">
        <v>98</v>
      </c>
      <c r="CV4" s="486">
        <v>99</v>
      </c>
      <c r="CW4" s="486">
        <v>100</v>
      </c>
      <c r="CX4" s="486">
        <v>101</v>
      </c>
      <c r="CY4" s="486">
        <v>102</v>
      </c>
      <c r="CZ4" s="486">
        <v>103</v>
      </c>
      <c r="DA4" s="486">
        <v>104</v>
      </c>
      <c r="DB4" s="486">
        <v>105</v>
      </c>
      <c r="DC4" s="486">
        <v>106</v>
      </c>
      <c r="DD4" s="486">
        <v>107</v>
      </c>
      <c r="DE4" s="486">
        <v>108</v>
      </c>
      <c r="DF4" s="486">
        <v>109</v>
      </c>
      <c r="DG4" s="486">
        <v>110</v>
      </c>
      <c r="DH4" s="486">
        <v>111</v>
      </c>
      <c r="DI4" s="486">
        <v>112</v>
      </c>
    </row>
    <row r="5" spans="1:113" s="487" customFormat="1" ht="15.75" customHeight="1" thickBot="1" x14ac:dyDescent="0.35">
      <c r="B5" s="488">
        <f>$A$2</f>
        <v>46265</v>
      </c>
      <c r="C5" s="574" t="s">
        <v>447</v>
      </c>
      <c r="D5" s="575"/>
      <c r="E5" s="491">
        <f>VLOOKUP($B$5,$B$10:$BV$41,E4,0)</f>
        <v>87</v>
      </c>
      <c r="F5" s="574" t="s">
        <v>448</v>
      </c>
      <c r="G5" s="575"/>
      <c r="H5" s="491">
        <f>VLOOKUP($B$5,$B$10:$BV$41,H4,0)</f>
        <v>11.699999999999818</v>
      </c>
      <c r="I5" s="574" t="s">
        <v>447</v>
      </c>
      <c r="J5" s="575"/>
      <c r="K5" s="491">
        <f>VLOOKUP($B$5,$B$10:$BV$41,K4,0)</f>
        <v>0</v>
      </c>
      <c r="L5" s="574" t="s">
        <v>448</v>
      </c>
      <c r="M5" s="575"/>
      <c r="N5" s="491">
        <f>VLOOKUP($B$5,$B$10:$BV$41,N4,0)</f>
        <v>0</v>
      </c>
      <c r="O5" s="574" t="s">
        <v>447</v>
      </c>
      <c r="P5" s="575"/>
      <c r="Q5" s="491">
        <f>VLOOKUP($B$5,$B$10:$BV$41,Q4,0)</f>
        <v>1</v>
      </c>
      <c r="R5" s="574" t="s">
        <v>448</v>
      </c>
      <c r="S5" s="575"/>
      <c r="T5" s="491">
        <f>VLOOKUP($B$5,$B$10:$BV$41,T4,0)</f>
        <v>0</v>
      </c>
      <c r="U5" s="574" t="s">
        <v>447</v>
      </c>
      <c r="V5" s="575"/>
      <c r="W5" s="491">
        <f>VLOOKUP($B$5,$B$10:$BV$41,W4,0)</f>
        <v>57</v>
      </c>
      <c r="X5" s="574" t="s">
        <v>448</v>
      </c>
      <c r="Y5" s="575"/>
      <c r="Z5" s="491">
        <f>VLOOKUP($B$5,$B$10:$BV$41,Z4,0)</f>
        <v>9</v>
      </c>
      <c r="AA5" s="574" t="s">
        <v>447</v>
      </c>
      <c r="AB5" s="575"/>
      <c r="AC5" s="491">
        <f>VLOOKUP($B$5,$B$10:$BV$41,AC4,0)</f>
        <v>0</v>
      </c>
      <c r="AD5" s="574" t="s">
        <v>448</v>
      </c>
      <c r="AE5" s="575"/>
      <c r="AF5" s="491">
        <f>VLOOKUP($B$5,$B$10:$BV$41,AF4,0)</f>
        <v>0</v>
      </c>
      <c r="AG5" s="574" t="s">
        <v>447</v>
      </c>
      <c r="AH5" s="575"/>
      <c r="AI5" s="491">
        <f>VLOOKUP($B$5,$B$10:$BV$41,AI4,0)</f>
        <v>30</v>
      </c>
      <c r="AJ5" s="574" t="s">
        <v>448</v>
      </c>
      <c r="AK5" s="575"/>
      <c r="AL5" s="491">
        <f>VLOOKUP($B$5,$B$10:$BV$41,AL4,0)</f>
        <v>4</v>
      </c>
      <c r="AM5" s="574" t="s">
        <v>447</v>
      </c>
      <c r="AN5" s="575"/>
      <c r="AO5" s="491">
        <f>VLOOKUP($B$5,$B$10:$BV$41,AO4,0)</f>
        <v>77</v>
      </c>
      <c r="AP5" s="574" t="s">
        <v>448</v>
      </c>
      <c r="AQ5" s="575"/>
      <c r="AR5" s="491">
        <f>VLOOKUP($B$5,$B$10:$BV$41,AR4,0)</f>
        <v>12</v>
      </c>
      <c r="AS5" s="574" t="s">
        <v>447</v>
      </c>
      <c r="AT5" s="575"/>
      <c r="AU5" s="491">
        <f>VLOOKUP($B$5,$B$10:$BV$41,AU4,0)</f>
        <v>76</v>
      </c>
      <c r="AV5" s="574" t="s">
        <v>448</v>
      </c>
      <c r="AW5" s="575"/>
      <c r="AX5" s="491">
        <f>VLOOKUP($B$5,$B$10:$BV$41,AX4,0)</f>
        <v>9</v>
      </c>
      <c r="AY5" s="574" t="s">
        <v>447</v>
      </c>
      <c r="AZ5" s="575"/>
      <c r="BA5" s="491">
        <f>VLOOKUP($B$5,$B$10:$BV$41,BA4,0)</f>
        <v>2</v>
      </c>
      <c r="BB5" s="574" t="s">
        <v>448</v>
      </c>
      <c r="BC5" s="575"/>
      <c r="BD5" s="491">
        <f>VLOOKUP($B$5,$B$10:$BV$41,BD4,0)</f>
        <v>1</v>
      </c>
      <c r="BE5" s="574" t="s">
        <v>447</v>
      </c>
      <c r="BF5" s="575"/>
      <c r="BG5" s="491">
        <f>VLOOKUP($B$5,$B$10:$BV$41,BG4,0)</f>
        <v>35</v>
      </c>
      <c r="BH5" s="574" t="s">
        <v>448</v>
      </c>
      <c r="BI5" s="575"/>
      <c r="BJ5" s="491">
        <f>VLOOKUP($B$5,$B$10:$BV$41,BJ4,0)</f>
        <v>5</v>
      </c>
      <c r="BK5" s="574" t="s">
        <v>447</v>
      </c>
      <c r="BL5" s="575"/>
      <c r="BM5" s="491">
        <f>VLOOKUP($B$5,$B$10:$BV$41,BM4,0)</f>
        <v>85</v>
      </c>
      <c r="BN5" s="574" t="s">
        <v>448</v>
      </c>
      <c r="BO5" s="575"/>
      <c r="BP5" s="491">
        <f>VLOOKUP($B$5,$B$10:$BV$41,BP4,0)</f>
        <v>10</v>
      </c>
      <c r="BQ5" s="574" t="s">
        <v>447</v>
      </c>
      <c r="BR5" s="575"/>
      <c r="BS5" s="491">
        <f>VLOOKUP($B$5,$B$10:$BV$41,BS4,0)</f>
        <v>72</v>
      </c>
      <c r="BT5" s="574" t="s">
        <v>448</v>
      </c>
      <c r="BU5" s="575"/>
      <c r="BV5" s="491">
        <f>VLOOKUP($B$5,$B$10:$BV$41,BV4,0)</f>
        <v>9</v>
      </c>
      <c r="BW5" s="484"/>
      <c r="BX5" s="574" t="s">
        <v>448</v>
      </c>
      <c r="BY5" s="575"/>
      <c r="BZ5" s="491">
        <f>VLOOKUP($B$5,$B$10:$CG$41,BZ4,0)</f>
        <v>0</v>
      </c>
      <c r="CA5" s="574" t="s">
        <v>448</v>
      </c>
      <c r="CB5" s="575"/>
      <c r="CC5" s="491">
        <f>VLOOKUP($B$5,$B$10:$CG$41,CC4,0)</f>
        <v>1.1999999999998181</v>
      </c>
      <c r="CD5" s="484"/>
      <c r="CE5" s="574" t="s">
        <v>448</v>
      </c>
      <c r="CF5" s="575"/>
      <c r="CG5" s="491">
        <f>VLOOKUP($B$5,$B$10:$CG$41,CG4,0)</f>
        <v>8.0999999999999091</v>
      </c>
      <c r="CI5" s="574" t="s">
        <v>448</v>
      </c>
      <c r="CJ5" s="575"/>
      <c r="CK5" s="491">
        <f>VLOOKUP($B$5,$B$10:$CN$41,CK4,0)</f>
        <v>0</v>
      </c>
      <c r="CL5" s="574" t="s">
        <v>448</v>
      </c>
      <c r="CM5" s="575"/>
      <c r="CN5" s="491">
        <f>VLOOKUP($B$5,$B$10:$CN$41,CN4,0)</f>
        <v>0</v>
      </c>
      <c r="CP5" s="574" t="s">
        <v>448</v>
      </c>
      <c r="CQ5" s="575"/>
      <c r="CR5" s="491">
        <f>VLOOKUP($B$5,$B$10:$CX$41,CR4,0)</f>
        <v>15</v>
      </c>
      <c r="CS5" s="574" t="s">
        <v>448</v>
      </c>
      <c r="CT5" s="575"/>
      <c r="CU5" s="491">
        <f>VLOOKUP($B$5,$B$10:$CX$41,CU4,0)</f>
        <v>13</v>
      </c>
      <c r="CV5" s="489" t="s">
        <v>448</v>
      </c>
      <c r="CW5" s="490"/>
      <c r="CX5" s="492">
        <f>VLOOKUP($B$5,$B$10:$CX$41,CX4,0)</f>
        <v>0</v>
      </c>
      <c r="CY5" s="489" t="s">
        <v>448</v>
      </c>
      <c r="CZ5" s="490"/>
      <c r="DA5" s="492">
        <f>VLOOKUP($B$5,$B$10:$DA$41,DA4,0)</f>
        <v>0</v>
      </c>
      <c r="DC5" s="489" t="s">
        <v>448</v>
      </c>
      <c r="DD5" s="490"/>
      <c r="DE5" s="492">
        <f>VLOOKUP($B$5,$B$10:$DE$41,DE4,0)</f>
        <v>4.7000000000000455</v>
      </c>
      <c r="DG5" s="489" t="s">
        <v>448</v>
      </c>
      <c r="DH5" s="490"/>
      <c r="DI5" s="492">
        <f>VLOOKUP($B$5,$B$10:$DI$41,DI4,0)</f>
        <v>9.2999999999999829</v>
      </c>
    </row>
    <row r="6" spans="1:113" ht="15.75" customHeight="1" thickBot="1" x14ac:dyDescent="0.35">
      <c r="B6" s="493" t="s">
        <v>419</v>
      </c>
      <c r="C6" s="576"/>
      <c r="D6" s="577"/>
      <c r="E6" s="491">
        <f>+E43</f>
        <v>1328</v>
      </c>
      <c r="F6" s="576"/>
      <c r="G6" s="577"/>
      <c r="H6" s="491">
        <f>+H43</f>
        <v>176.69999999999982</v>
      </c>
      <c r="I6" s="576"/>
      <c r="J6" s="577"/>
      <c r="K6" s="491">
        <f>+K43</f>
        <v>605</v>
      </c>
      <c r="L6" s="576"/>
      <c r="M6" s="577"/>
      <c r="N6" s="491">
        <f>+N43</f>
        <v>94.600000000000364</v>
      </c>
      <c r="O6" s="576"/>
      <c r="P6" s="577"/>
      <c r="Q6" s="491">
        <f>+Q43</f>
        <v>891</v>
      </c>
      <c r="R6" s="576"/>
      <c r="S6" s="577"/>
      <c r="T6" s="491">
        <f>+T43</f>
        <v>151</v>
      </c>
      <c r="U6" s="576"/>
      <c r="V6" s="577"/>
      <c r="W6" s="491">
        <f>+W43</f>
        <v>1247</v>
      </c>
      <c r="X6" s="576"/>
      <c r="Y6" s="577"/>
      <c r="Z6" s="491">
        <f>+Z43</f>
        <v>181</v>
      </c>
      <c r="AA6" s="576"/>
      <c r="AB6" s="577"/>
      <c r="AC6" s="491">
        <f>+AC43</f>
        <v>702</v>
      </c>
      <c r="AD6" s="576"/>
      <c r="AE6" s="577"/>
      <c r="AF6" s="491">
        <f>+AF43</f>
        <v>104</v>
      </c>
      <c r="AG6" s="576"/>
      <c r="AH6" s="577"/>
      <c r="AI6" s="491">
        <f>+AI43</f>
        <v>1260</v>
      </c>
      <c r="AJ6" s="576"/>
      <c r="AK6" s="577"/>
      <c r="AL6" s="491">
        <f>+AL43</f>
        <v>143</v>
      </c>
      <c r="AM6" s="576"/>
      <c r="AN6" s="577"/>
      <c r="AO6" s="491">
        <f>+AO43</f>
        <v>1128</v>
      </c>
      <c r="AP6" s="576"/>
      <c r="AQ6" s="577"/>
      <c r="AR6" s="491">
        <f>+AR43</f>
        <v>161</v>
      </c>
      <c r="AS6" s="576"/>
      <c r="AT6" s="577"/>
      <c r="AU6" s="491">
        <f>+AU43</f>
        <v>901</v>
      </c>
      <c r="AV6" s="576"/>
      <c r="AW6" s="577"/>
      <c r="AX6" s="491">
        <f>+AX43</f>
        <v>126</v>
      </c>
      <c r="AY6" s="576"/>
      <c r="AZ6" s="577"/>
      <c r="BA6" s="491">
        <f>+BA43</f>
        <v>1102</v>
      </c>
      <c r="BB6" s="576"/>
      <c r="BC6" s="577"/>
      <c r="BD6" s="491">
        <f>+BD43</f>
        <v>155</v>
      </c>
      <c r="BE6" s="576"/>
      <c r="BF6" s="577"/>
      <c r="BG6" s="491">
        <f>+BG43</f>
        <v>612</v>
      </c>
      <c r="BH6" s="576"/>
      <c r="BI6" s="577"/>
      <c r="BJ6" s="491">
        <f>+BJ43</f>
        <v>91</v>
      </c>
      <c r="BK6" s="576"/>
      <c r="BL6" s="577"/>
      <c r="BM6" s="491">
        <f>+BM43</f>
        <v>1393</v>
      </c>
      <c r="BN6" s="576"/>
      <c r="BO6" s="577"/>
      <c r="BP6" s="491">
        <f>+BP43</f>
        <v>192</v>
      </c>
      <c r="BQ6" s="576"/>
      <c r="BR6" s="577"/>
      <c r="BS6" s="491">
        <f>+BS43</f>
        <v>1150</v>
      </c>
      <c r="BT6" s="576"/>
      <c r="BU6" s="577"/>
      <c r="BV6" s="491">
        <f>+BV43</f>
        <v>143</v>
      </c>
      <c r="BW6" s="496"/>
      <c r="BX6" s="576"/>
      <c r="BY6" s="577"/>
      <c r="BZ6" s="491">
        <f>+BZ43</f>
        <v>148.20000000000073</v>
      </c>
      <c r="CA6" s="576"/>
      <c r="CB6" s="577"/>
      <c r="CC6" s="491">
        <f>+CC43</f>
        <v>246.80000000000018</v>
      </c>
      <c r="CD6" s="496"/>
      <c r="CE6" s="576"/>
      <c r="CF6" s="577"/>
      <c r="CG6" s="491">
        <f>+CG43</f>
        <v>72.5</v>
      </c>
      <c r="CI6" s="576"/>
      <c r="CJ6" s="577"/>
      <c r="CK6" s="491">
        <f>+CK43</f>
        <v>216.5</v>
      </c>
      <c r="CL6" s="576"/>
      <c r="CM6" s="577"/>
      <c r="CN6" s="491">
        <f>+CN43</f>
        <v>0</v>
      </c>
      <c r="CP6" s="576"/>
      <c r="CQ6" s="577"/>
      <c r="CR6" s="491">
        <f>+CR43</f>
        <v>101</v>
      </c>
      <c r="CS6" s="576"/>
      <c r="CT6" s="577"/>
      <c r="CU6" s="491">
        <f>+CU43</f>
        <v>199</v>
      </c>
      <c r="CV6" s="494"/>
      <c r="CW6" s="495"/>
      <c r="CX6" s="491">
        <f>+CX43</f>
        <v>127.89999999999964</v>
      </c>
      <c r="CY6" s="494"/>
      <c r="CZ6" s="495"/>
      <c r="DA6" s="491">
        <f>+DA43</f>
        <v>220.79999999999995</v>
      </c>
      <c r="DC6" s="494"/>
      <c r="DD6" s="495"/>
      <c r="DE6" s="491">
        <f>+DE43</f>
        <v>102.60000000000002</v>
      </c>
      <c r="DG6" s="494"/>
      <c r="DH6" s="495"/>
      <c r="DI6" s="491">
        <f>+DI43</f>
        <v>29.499999999999986</v>
      </c>
    </row>
    <row r="7" spans="1:113" ht="26.25" customHeight="1" x14ac:dyDescent="0.3">
      <c r="B7" s="497"/>
      <c r="C7" s="578" t="s">
        <v>449</v>
      </c>
      <c r="D7" s="579"/>
      <c r="E7" s="579"/>
      <c r="F7" s="579"/>
      <c r="G7" s="579"/>
      <c r="H7" s="580"/>
      <c r="I7" s="578" t="s">
        <v>450</v>
      </c>
      <c r="J7" s="579"/>
      <c r="K7" s="579"/>
      <c r="L7" s="579"/>
      <c r="M7" s="579"/>
      <c r="N7" s="580"/>
      <c r="O7" s="578" t="s">
        <v>451</v>
      </c>
      <c r="P7" s="579"/>
      <c r="Q7" s="579"/>
      <c r="R7" s="579"/>
      <c r="S7" s="579"/>
      <c r="T7" s="580"/>
      <c r="U7" s="578" t="s">
        <v>452</v>
      </c>
      <c r="V7" s="579"/>
      <c r="W7" s="579"/>
      <c r="X7" s="579"/>
      <c r="Y7" s="579"/>
      <c r="Z7" s="580"/>
      <c r="AA7" s="578" t="s">
        <v>453</v>
      </c>
      <c r="AB7" s="579"/>
      <c r="AC7" s="579"/>
      <c r="AD7" s="579"/>
      <c r="AE7" s="579"/>
      <c r="AF7" s="580"/>
      <c r="AG7" s="581" t="s">
        <v>454</v>
      </c>
      <c r="AH7" s="582"/>
      <c r="AI7" s="582"/>
      <c r="AJ7" s="582"/>
      <c r="AK7" s="582"/>
      <c r="AL7" s="583"/>
      <c r="AM7" s="581" t="s">
        <v>455</v>
      </c>
      <c r="AN7" s="582"/>
      <c r="AO7" s="582"/>
      <c r="AP7" s="582"/>
      <c r="AQ7" s="582"/>
      <c r="AR7" s="583"/>
      <c r="AS7" s="581" t="s">
        <v>456</v>
      </c>
      <c r="AT7" s="582"/>
      <c r="AU7" s="582"/>
      <c r="AV7" s="582"/>
      <c r="AW7" s="582"/>
      <c r="AX7" s="583"/>
      <c r="AY7" s="581" t="s">
        <v>457</v>
      </c>
      <c r="AZ7" s="582"/>
      <c r="BA7" s="582"/>
      <c r="BB7" s="582"/>
      <c r="BC7" s="582"/>
      <c r="BD7" s="583"/>
      <c r="BE7" s="581" t="s">
        <v>458</v>
      </c>
      <c r="BF7" s="582"/>
      <c r="BG7" s="582"/>
      <c r="BH7" s="582"/>
      <c r="BI7" s="582"/>
      <c r="BJ7" s="583"/>
      <c r="BK7" s="581" t="s">
        <v>459</v>
      </c>
      <c r="BL7" s="582"/>
      <c r="BM7" s="582"/>
      <c r="BN7" s="582"/>
      <c r="BO7" s="582"/>
      <c r="BP7" s="583"/>
      <c r="BQ7" s="581" t="s">
        <v>460</v>
      </c>
      <c r="BR7" s="582"/>
      <c r="BS7" s="582"/>
      <c r="BT7" s="582"/>
      <c r="BU7" s="582"/>
      <c r="BV7" s="583"/>
      <c r="BW7" s="484"/>
      <c r="BX7" s="584" t="s">
        <v>461</v>
      </c>
      <c r="BY7" s="585"/>
      <c r="BZ7" s="585"/>
      <c r="CA7" s="584" t="s">
        <v>462</v>
      </c>
      <c r="CB7" s="585"/>
      <c r="CC7" s="586"/>
      <c r="CD7" s="498"/>
      <c r="CE7" s="599" t="s">
        <v>463</v>
      </c>
      <c r="CF7" s="600"/>
      <c r="CG7" s="601"/>
      <c r="CI7" s="584" t="s">
        <v>464</v>
      </c>
      <c r="CJ7" s="585"/>
      <c r="CK7" s="586"/>
      <c r="CL7" s="584" t="s">
        <v>465</v>
      </c>
      <c r="CM7" s="585"/>
      <c r="CN7" s="586"/>
      <c r="CP7" s="584" t="s">
        <v>466</v>
      </c>
      <c r="CQ7" s="585"/>
      <c r="CR7" s="585"/>
      <c r="CS7" s="584" t="s">
        <v>467</v>
      </c>
      <c r="CT7" s="585"/>
      <c r="CU7" s="585"/>
      <c r="CV7" s="584" t="s">
        <v>468</v>
      </c>
      <c r="CW7" s="585"/>
      <c r="CX7" s="586"/>
      <c r="CY7" s="584" t="s">
        <v>469</v>
      </c>
      <c r="CZ7" s="585"/>
      <c r="DA7" s="586"/>
      <c r="DC7" s="590" t="s">
        <v>470</v>
      </c>
      <c r="DD7" s="591"/>
      <c r="DE7" s="592"/>
      <c r="DG7" s="590" t="s">
        <v>471</v>
      </c>
      <c r="DH7" s="591"/>
      <c r="DI7" s="592"/>
    </row>
    <row r="8" spans="1:113" ht="18.75" customHeight="1" thickBot="1" x14ac:dyDescent="0.35">
      <c r="B8" s="497"/>
      <c r="C8" s="596" t="s">
        <v>447</v>
      </c>
      <c r="D8" s="597"/>
      <c r="E8" s="598"/>
      <c r="F8" s="596" t="s">
        <v>448</v>
      </c>
      <c r="G8" s="597"/>
      <c r="H8" s="598"/>
      <c r="I8" s="596" t="s">
        <v>447</v>
      </c>
      <c r="J8" s="597"/>
      <c r="K8" s="598"/>
      <c r="L8" s="596" t="s">
        <v>448</v>
      </c>
      <c r="M8" s="597"/>
      <c r="N8" s="598"/>
      <c r="O8" s="596" t="s">
        <v>447</v>
      </c>
      <c r="P8" s="597"/>
      <c r="Q8" s="598"/>
      <c r="R8" s="596" t="s">
        <v>448</v>
      </c>
      <c r="S8" s="597"/>
      <c r="T8" s="598"/>
      <c r="U8" s="596" t="s">
        <v>447</v>
      </c>
      <c r="V8" s="597"/>
      <c r="W8" s="598"/>
      <c r="X8" s="596" t="s">
        <v>448</v>
      </c>
      <c r="Y8" s="597"/>
      <c r="Z8" s="598"/>
      <c r="AA8" s="596" t="s">
        <v>447</v>
      </c>
      <c r="AB8" s="597"/>
      <c r="AC8" s="598"/>
      <c r="AD8" s="596" t="s">
        <v>448</v>
      </c>
      <c r="AE8" s="597"/>
      <c r="AF8" s="598"/>
      <c r="AG8" s="596" t="s">
        <v>447</v>
      </c>
      <c r="AH8" s="597"/>
      <c r="AI8" s="598"/>
      <c r="AJ8" s="596" t="s">
        <v>448</v>
      </c>
      <c r="AK8" s="597"/>
      <c r="AL8" s="598"/>
      <c r="AM8" s="596" t="s">
        <v>447</v>
      </c>
      <c r="AN8" s="597"/>
      <c r="AO8" s="598"/>
      <c r="AP8" s="596" t="s">
        <v>448</v>
      </c>
      <c r="AQ8" s="597"/>
      <c r="AR8" s="598"/>
      <c r="AS8" s="596" t="s">
        <v>447</v>
      </c>
      <c r="AT8" s="597"/>
      <c r="AU8" s="598"/>
      <c r="AV8" s="596" t="s">
        <v>448</v>
      </c>
      <c r="AW8" s="597"/>
      <c r="AX8" s="598"/>
      <c r="AY8" s="596" t="s">
        <v>447</v>
      </c>
      <c r="AZ8" s="597"/>
      <c r="BA8" s="598"/>
      <c r="BB8" s="596" t="s">
        <v>448</v>
      </c>
      <c r="BC8" s="597"/>
      <c r="BD8" s="605"/>
      <c r="BE8" s="596" t="s">
        <v>447</v>
      </c>
      <c r="BF8" s="597"/>
      <c r="BG8" s="598"/>
      <c r="BH8" s="596" t="s">
        <v>448</v>
      </c>
      <c r="BI8" s="597"/>
      <c r="BJ8" s="605"/>
      <c r="BK8" s="596" t="s">
        <v>447</v>
      </c>
      <c r="BL8" s="597"/>
      <c r="BM8" s="598"/>
      <c r="BN8" s="596" t="s">
        <v>448</v>
      </c>
      <c r="BO8" s="597"/>
      <c r="BP8" s="605"/>
      <c r="BQ8" s="596" t="s">
        <v>447</v>
      </c>
      <c r="BR8" s="597"/>
      <c r="BS8" s="598"/>
      <c r="BT8" s="596" t="s">
        <v>448</v>
      </c>
      <c r="BU8" s="597"/>
      <c r="BV8" s="605"/>
      <c r="BW8" s="484"/>
      <c r="BX8" s="587"/>
      <c r="BY8" s="588"/>
      <c r="BZ8" s="588"/>
      <c r="CA8" s="587"/>
      <c r="CB8" s="588"/>
      <c r="CC8" s="589"/>
      <c r="CD8" s="498"/>
      <c r="CE8" s="602"/>
      <c r="CF8" s="603"/>
      <c r="CG8" s="604"/>
      <c r="CI8" s="587"/>
      <c r="CJ8" s="588"/>
      <c r="CK8" s="589"/>
      <c r="CL8" s="587"/>
      <c r="CM8" s="588"/>
      <c r="CN8" s="589"/>
      <c r="CP8" s="587"/>
      <c r="CQ8" s="588"/>
      <c r="CR8" s="588"/>
      <c r="CS8" s="587"/>
      <c r="CT8" s="588"/>
      <c r="CU8" s="588"/>
      <c r="CV8" s="587"/>
      <c r="CW8" s="588"/>
      <c r="CX8" s="589"/>
      <c r="CY8" s="587"/>
      <c r="CZ8" s="588"/>
      <c r="DA8" s="589"/>
      <c r="DC8" s="593"/>
      <c r="DD8" s="594"/>
      <c r="DE8" s="595"/>
      <c r="DG8" s="593"/>
      <c r="DH8" s="594"/>
      <c r="DI8" s="595"/>
    </row>
    <row r="9" spans="1:113" ht="15.6" x14ac:dyDescent="0.3">
      <c r="B9" s="499" t="s">
        <v>380</v>
      </c>
      <c r="C9" s="500" t="s">
        <v>224</v>
      </c>
      <c r="D9" s="501" t="s">
        <v>472</v>
      </c>
      <c r="E9" s="501" t="s">
        <v>473</v>
      </c>
      <c r="F9" s="502" t="s">
        <v>224</v>
      </c>
      <c r="G9" s="501" t="s">
        <v>472</v>
      </c>
      <c r="H9" s="501" t="s">
        <v>473</v>
      </c>
      <c r="I9" s="502" t="s">
        <v>224</v>
      </c>
      <c r="J9" s="501" t="s">
        <v>472</v>
      </c>
      <c r="K9" s="501" t="s">
        <v>473</v>
      </c>
      <c r="L9" s="502" t="s">
        <v>224</v>
      </c>
      <c r="M9" s="501" t="s">
        <v>472</v>
      </c>
      <c r="N9" s="501" t="s">
        <v>473</v>
      </c>
      <c r="O9" s="502" t="s">
        <v>224</v>
      </c>
      <c r="P9" s="501" t="s">
        <v>472</v>
      </c>
      <c r="Q9" s="501" t="s">
        <v>473</v>
      </c>
      <c r="R9" s="502" t="s">
        <v>224</v>
      </c>
      <c r="S9" s="501" t="s">
        <v>472</v>
      </c>
      <c r="T9" s="501" t="s">
        <v>473</v>
      </c>
      <c r="U9" s="502" t="s">
        <v>224</v>
      </c>
      <c r="V9" s="501" t="s">
        <v>472</v>
      </c>
      <c r="W9" s="501" t="s">
        <v>473</v>
      </c>
      <c r="X9" s="502" t="s">
        <v>224</v>
      </c>
      <c r="Y9" s="501" t="s">
        <v>472</v>
      </c>
      <c r="Z9" s="501" t="s">
        <v>473</v>
      </c>
      <c r="AA9" s="502" t="s">
        <v>224</v>
      </c>
      <c r="AB9" s="501" t="s">
        <v>472</v>
      </c>
      <c r="AC9" s="501" t="s">
        <v>473</v>
      </c>
      <c r="AD9" s="502" t="s">
        <v>224</v>
      </c>
      <c r="AE9" s="501" t="s">
        <v>472</v>
      </c>
      <c r="AF9" s="503" t="s">
        <v>473</v>
      </c>
      <c r="AG9" s="502" t="s">
        <v>224</v>
      </c>
      <c r="AH9" s="501" t="s">
        <v>472</v>
      </c>
      <c r="AI9" s="501" t="s">
        <v>473</v>
      </c>
      <c r="AJ9" s="502" t="s">
        <v>224</v>
      </c>
      <c r="AK9" s="501" t="s">
        <v>472</v>
      </c>
      <c r="AL9" s="504" t="s">
        <v>473</v>
      </c>
      <c r="AM9" s="502" t="s">
        <v>224</v>
      </c>
      <c r="AN9" s="501" t="s">
        <v>472</v>
      </c>
      <c r="AO9" s="501" t="s">
        <v>473</v>
      </c>
      <c r="AP9" s="502" t="s">
        <v>224</v>
      </c>
      <c r="AQ9" s="501" t="s">
        <v>472</v>
      </c>
      <c r="AR9" s="504" t="s">
        <v>473</v>
      </c>
      <c r="AS9" s="502" t="s">
        <v>224</v>
      </c>
      <c r="AT9" s="501" t="s">
        <v>472</v>
      </c>
      <c r="AU9" s="501" t="s">
        <v>473</v>
      </c>
      <c r="AV9" s="502" t="s">
        <v>224</v>
      </c>
      <c r="AW9" s="501" t="s">
        <v>472</v>
      </c>
      <c r="AX9" s="504" t="s">
        <v>473</v>
      </c>
      <c r="AY9" s="502" t="s">
        <v>224</v>
      </c>
      <c r="AZ9" s="501" t="s">
        <v>472</v>
      </c>
      <c r="BA9" s="501" t="s">
        <v>473</v>
      </c>
      <c r="BB9" s="502" t="s">
        <v>224</v>
      </c>
      <c r="BC9" s="501" t="s">
        <v>472</v>
      </c>
      <c r="BD9" s="504" t="s">
        <v>473</v>
      </c>
      <c r="BE9" s="502" t="s">
        <v>224</v>
      </c>
      <c r="BF9" s="501" t="s">
        <v>472</v>
      </c>
      <c r="BG9" s="501" t="s">
        <v>473</v>
      </c>
      <c r="BH9" s="502" t="s">
        <v>224</v>
      </c>
      <c r="BI9" s="501" t="s">
        <v>472</v>
      </c>
      <c r="BJ9" s="504" t="s">
        <v>473</v>
      </c>
      <c r="BK9" s="502" t="s">
        <v>224</v>
      </c>
      <c r="BL9" s="501" t="s">
        <v>472</v>
      </c>
      <c r="BM9" s="501" t="s">
        <v>473</v>
      </c>
      <c r="BN9" s="502" t="s">
        <v>224</v>
      </c>
      <c r="BO9" s="501" t="s">
        <v>472</v>
      </c>
      <c r="BP9" s="504" t="s">
        <v>473</v>
      </c>
      <c r="BQ9" s="502" t="s">
        <v>224</v>
      </c>
      <c r="BR9" s="501" t="s">
        <v>472</v>
      </c>
      <c r="BS9" s="501" t="s">
        <v>473</v>
      </c>
      <c r="BT9" s="502" t="s">
        <v>224</v>
      </c>
      <c r="BU9" s="501" t="s">
        <v>472</v>
      </c>
      <c r="BV9" s="504" t="s">
        <v>473</v>
      </c>
      <c r="BW9" s="484"/>
      <c r="BX9" s="502" t="s">
        <v>224</v>
      </c>
      <c r="BY9" s="501" t="s">
        <v>472</v>
      </c>
      <c r="BZ9" s="501" t="s">
        <v>473</v>
      </c>
      <c r="CA9" s="502" t="s">
        <v>224</v>
      </c>
      <c r="CB9" s="501" t="s">
        <v>472</v>
      </c>
      <c r="CC9" s="504" t="s">
        <v>473</v>
      </c>
      <c r="CD9" s="484"/>
      <c r="CE9" s="502" t="s">
        <v>224</v>
      </c>
      <c r="CF9" s="501" t="s">
        <v>472</v>
      </c>
      <c r="CG9" s="504" t="s">
        <v>473</v>
      </c>
      <c r="CI9" s="502" t="s">
        <v>224</v>
      </c>
      <c r="CJ9" s="501" t="s">
        <v>472</v>
      </c>
      <c r="CK9" s="504" t="s">
        <v>473</v>
      </c>
      <c r="CL9" s="502" t="s">
        <v>224</v>
      </c>
      <c r="CM9" s="501" t="s">
        <v>472</v>
      </c>
      <c r="CN9" s="504" t="s">
        <v>473</v>
      </c>
      <c r="CP9" s="505" t="s">
        <v>224</v>
      </c>
      <c r="CQ9" s="506" t="s">
        <v>472</v>
      </c>
      <c r="CR9" s="507" t="s">
        <v>473</v>
      </c>
      <c r="CS9" s="502" t="s">
        <v>224</v>
      </c>
      <c r="CT9" s="501" t="s">
        <v>472</v>
      </c>
      <c r="CU9" s="503" t="s">
        <v>473</v>
      </c>
      <c r="CV9" s="505" t="s">
        <v>224</v>
      </c>
      <c r="CW9" s="506" t="s">
        <v>472</v>
      </c>
      <c r="CX9" s="507" t="s">
        <v>473</v>
      </c>
      <c r="CY9" s="505" t="s">
        <v>224</v>
      </c>
      <c r="CZ9" s="506" t="s">
        <v>472</v>
      </c>
      <c r="DA9" s="507" t="s">
        <v>473</v>
      </c>
      <c r="DC9" s="505" t="s">
        <v>224</v>
      </c>
      <c r="DD9" s="506" t="s">
        <v>472</v>
      </c>
      <c r="DE9" s="507" t="s">
        <v>473</v>
      </c>
      <c r="DG9" s="505" t="s">
        <v>224</v>
      </c>
      <c r="DH9" s="506" t="s">
        <v>472</v>
      </c>
      <c r="DI9" s="507" t="s">
        <v>473</v>
      </c>
    </row>
    <row r="10" spans="1:113" x14ac:dyDescent="0.3">
      <c r="B10" s="508">
        <v>46235</v>
      </c>
      <c r="C10" s="509">
        <v>49733</v>
      </c>
      <c r="D10" s="222">
        <v>49779</v>
      </c>
      <c r="E10" s="222">
        <f t="shared" ref="E10:E40" si="0">+D10-C10</f>
        <v>46</v>
      </c>
      <c r="F10" s="510">
        <v>7572.5</v>
      </c>
      <c r="G10" s="222">
        <v>7576</v>
      </c>
      <c r="H10" s="222">
        <f t="shared" ref="H10:H40" si="1">+G10-F10</f>
        <v>3.5</v>
      </c>
      <c r="I10" s="510">
        <v>50999</v>
      </c>
      <c r="J10" s="222">
        <v>51003</v>
      </c>
      <c r="K10" s="222">
        <f t="shared" ref="K10:K40" si="2">+J10-I10</f>
        <v>4</v>
      </c>
      <c r="L10" s="510">
        <v>8022</v>
      </c>
      <c r="M10" s="222">
        <v>8023</v>
      </c>
      <c r="N10" s="222">
        <f t="shared" ref="N10:N40" si="3">+M10-L10</f>
        <v>1</v>
      </c>
      <c r="O10" s="510">
        <v>47153</v>
      </c>
      <c r="P10" s="222">
        <v>47199</v>
      </c>
      <c r="Q10" s="222">
        <f t="shared" ref="Q10:Q40" si="4">+P10-O10</f>
        <v>46</v>
      </c>
      <c r="R10" s="510">
        <v>6314</v>
      </c>
      <c r="S10" s="222">
        <v>6323</v>
      </c>
      <c r="T10" s="222">
        <f t="shared" ref="T10:T40" si="5">+S10-R10</f>
        <v>9</v>
      </c>
      <c r="U10" s="510">
        <v>44228</v>
      </c>
      <c r="V10" s="222">
        <v>44261</v>
      </c>
      <c r="W10" s="222">
        <f t="shared" ref="W10:W40" si="6">+V10-U10</f>
        <v>33</v>
      </c>
      <c r="X10" s="510">
        <v>6248</v>
      </c>
      <c r="Y10" s="222">
        <v>6252</v>
      </c>
      <c r="Z10" s="222">
        <f t="shared" ref="Z10:Z40" si="7">+Y10-X10</f>
        <v>4</v>
      </c>
      <c r="AA10" s="510">
        <v>35589</v>
      </c>
      <c r="AB10" s="222">
        <v>35619</v>
      </c>
      <c r="AC10" s="222">
        <f t="shared" ref="AC10:AC40" si="8">+AB10-AA10</f>
        <v>30</v>
      </c>
      <c r="AD10" s="510">
        <v>4960</v>
      </c>
      <c r="AE10" s="222">
        <v>4964</v>
      </c>
      <c r="AF10" s="222">
        <f t="shared" ref="AF10:AF40" si="9">+AE10-AD10</f>
        <v>4</v>
      </c>
      <c r="AG10" s="510">
        <v>41500</v>
      </c>
      <c r="AH10" s="222">
        <v>41556</v>
      </c>
      <c r="AI10" s="222">
        <f t="shared" ref="AI10:AI40" si="10">+AH10-AG10</f>
        <v>56</v>
      </c>
      <c r="AJ10" s="510">
        <v>5339</v>
      </c>
      <c r="AK10" s="222">
        <v>5346</v>
      </c>
      <c r="AL10" s="222">
        <f t="shared" ref="AL10:AL40" si="11">+AK10-AJ10</f>
        <v>7</v>
      </c>
      <c r="AM10" s="510">
        <v>27339</v>
      </c>
      <c r="AN10" s="222">
        <v>27384</v>
      </c>
      <c r="AO10" s="222">
        <f t="shared" ref="AO10:AO40" si="12">+AN10-AM10</f>
        <v>45</v>
      </c>
      <c r="AP10" s="510">
        <v>3894</v>
      </c>
      <c r="AQ10" s="222">
        <v>3902</v>
      </c>
      <c r="AR10" s="222">
        <f t="shared" ref="AR10:AR40" si="13">+AQ10-AP10</f>
        <v>8</v>
      </c>
      <c r="AS10" s="510">
        <v>31998</v>
      </c>
      <c r="AT10" s="222">
        <v>32030</v>
      </c>
      <c r="AU10" s="222">
        <f t="shared" ref="AU10:AU40" si="14">+AT10-AS10</f>
        <v>32</v>
      </c>
      <c r="AV10" s="510">
        <v>4414</v>
      </c>
      <c r="AW10" s="222">
        <v>4420</v>
      </c>
      <c r="AX10" s="222">
        <f t="shared" ref="AX10:AX40" si="15">+AW10-AV10</f>
        <v>6</v>
      </c>
      <c r="AY10" s="510">
        <v>33336</v>
      </c>
      <c r="AZ10" s="222">
        <v>33375</v>
      </c>
      <c r="BA10" s="222">
        <f t="shared" ref="BA10:BA40" si="16">+AZ10-AY10</f>
        <v>39</v>
      </c>
      <c r="BB10" s="510">
        <v>4677</v>
      </c>
      <c r="BC10" s="222">
        <v>4682</v>
      </c>
      <c r="BD10" s="511">
        <f t="shared" ref="BD10:BD40" si="17">+BC10-BB10</f>
        <v>5</v>
      </c>
      <c r="BE10" s="510">
        <v>24369</v>
      </c>
      <c r="BF10" s="222">
        <v>24417</v>
      </c>
      <c r="BG10" s="222">
        <f t="shared" ref="BG10:BG40" si="18">+BF10-BE10</f>
        <v>48</v>
      </c>
      <c r="BH10" s="510">
        <v>3447</v>
      </c>
      <c r="BI10" s="222">
        <v>3455</v>
      </c>
      <c r="BJ10" s="511">
        <f t="shared" ref="BJ10:BJ40" si="19">+BI10-BH10</f>
        <v>8</v>
      </c>
      <c r="BK10" s="510">
        <v>23870</v>
      </c>
      <c r="BL10" s="222">
        <v>23922</v>
      </c>
      <c r="BM10" s="222">
        <f t="shared" ref="BM10:BM40" si="20">+BL10-BK10</f>
        <v>52</v>
      </c>
      <c r="BN10" s="510">
        <v>3154</v>
      </c>
      <c r="BO10" s="222">
        <v>3160</v>
      </c>
      <c r="BP10" s="511">
        <f t="shared" ref="BP10:BP40" si="21">+BO10-BN10</f>
        <v>6</v>
      </c>
      <c r="BQ10" s="510">
        <v>22062</v>
      </c>
      <c r="BR10" s="222">
        <v>22092</v>
      </c>
      <c r="BS10" s="222">
        <f t="shared" ref="BS10:BS40" si="22">+BR10-BQ10</f>
        <v>30</v>
      </c>
      <c r="BT10" s="510">
        <v>2915</v>
      </c>
      <c r="BU10" s="222">
        <v>2918</v>
      </c>
      <c r="BV10" s="511">
        <f t="shared" ref="BV10:BV40" si="23">+BU10-BT10</f>
        <v>3</v>
      </c>
      <c r="BW10" s="484"/>
      <c r="BX10" s="510">
        <v>8396</v>
      </c>
      <c r="BY10" s="222">
        <v>8397.6</v>
      </c>
      <c r="BZ10" s="222">
        <f t="shared" ref="BZ10:BZ40" si="24">+BY10-BX10</f>
        <v>1.6000000000003638</v>
      </c>
      <c r="CA10" s="510">
        <v>7653</v>
      </c>
      <c r="CB10" s="222">
        <v>7669.6</v>
      </c>
      <c r="CC10" s="511">
        <f t="shared" ref="CC10:CC40" si="25">+CB10-CA10</f>
        <v>16.600000000000364</v>
      </c>
      <c r="CD10" s="484"/>
      <c r="CE10" s="510">
        <v>3234.9</v>
      </c>
      <c r="CF10" s="222">
        <v>3239.5</v>
      </c>
      <c r="CG10" s="511">
        <f t="shared" ref="CG10:CG40" si="26">+CF10-CE10</f>
        <v>4.5999999999999091</v>
      </c>
      <c r="CI10" s="510">
        <v>12199</v>
      </c>
      <c r="CJ10" s="222">
        <v>12211</v>
      </c>
      <c r="CK10" s="512">
        <f t="shared" ref="CK10:CK40" si="27">+CJ10-CI10</f>
        <v>12</v>
      </c>
      <c r="CL10" s="510">
        <v>11459.3</v>
      </c>
      <c r="CM10" s="222">
        <v>11459.3</v>
      </c>
      <c r="CN10" s="512">
        <f t="shared" ref="CN10:CN40" si="28">+CM10-CL10</f>
        <v>0</v>
      </c>
      <c r="CO10" s="513"/>
      <c r="CP10" s="514">
        <v>12182.6</v>
      </c>
      <c r="CQ10" s="515">
        <v>12182.6</v>
      </c>
      <c r="CR10" s="511">
        <f t="shared" ref="CR10:CR40" si="29">+CQ10-CP10</f>
        <v>0</v>
      </c>
      <c r="CS10" s="510">
        <v>9003.7000000000007</v>
      </c>
      <c r="CT10" s="222">
        <v>9016.6</v>
      </c>
      <c r="CU10" s="512">
        <f t="shared" ref="CU10:CU40" si="30">+CT10-CS10</f>
        <v>12.899999999999636</v>
      </c>
      <c r="CV10" s="510">
        <v>8468.7000000000007</v>
      </c>
      <c r="CW10" s="222">
        <v>8475.4</v>
      </c>
      <c r="CX10" s="511">
        <f t="shared" ref="CX10:CX40" si="31">+CW10-CV10</f>
        <v>6.6999999999989086</v>
      </c>
      <c r="CY10" s="516">
        <v>1572.9</v>
      </c>
      <c r="CZ10" s="222">
        <v>1582.9</v>
      </c>
      <c r="DA10" s="511">
        <f t="shared" ref="DA10:DA40" si="32">+CZ10-CY10</f>
        <v>10</v>
      </c>
      <c r="DC10" s="510">
        <v>549.6</v>
      </c>
      <c r="DD10" s="222">
        <v>553.79999999999995</v>
      </c>
      <c r="DE10" s="511">
        <f t="shared" ref="DE10:DE40" si="33">+DD10-DC10</f>
        <v>4.1999999999999318</v>
      </c>
      <c r="DG10" s="510">
        <v>102.2</v>
      </c>
      <c r="DH10" s="222">
        <v>102.2</v>
      </c>
      <c r="DI10" s="511">
        <f t="shared" ref="DI10:DI40" si="34">+DH10-DG10</f>
        <v>0</v>
      </c>
    </row>
    <row r="11" spans="1:113" x14ac:dyDescent="0.3">
      <c r="B11" s="508">
        <v>46236</v>
      </c>
      <c r="C11" s="510">
        <f t="shared" ref="C11:C40" si="35">+D10</f>
        <v>49779</v>
      </c>
      <c r="D11" s="222">
        <v>49809</v>
      </c>
      <c r="E11" s="222">
        <f t="shared" si="0"/>
        <v>30</v>
      </c>
      <c r="F11" s="510">
        <f t="shared" ref="F11:F40" si="36">+G10</f>
        <v>7576</v>
      </c>
      <c r="G11" s="222">
        <v>7579</v>
      </c>
      <c r="H11" s="222">
        <f t="shared" si="1"/>
        <v>3</v>
      </c>
      <c r="I11" s="510">
        <f t="shared" ref="I11:I40" si="37">+J10</f>
        <v>51003</v>
      </c>
      <c r="J11" s="222">
        <v>51003</v>
      </c>
      <c r="K11" s="222">
        <f t="shared" si="2"/>
        <v>0</v>
      </c>
      <c r="L11" s="510">
        <f t="shared" ref="L11:L40" si="38">+M10</f>
        <v>8023</v>
      </c>
      <c r="M11" s="222">
        <v>8023</v>
      </c>
      <c r="N11" s="222">
        <f t="shared" si="3"/>
        <v>0</v>
      </c>
      <c r="O11" s="510">
        <f t="shared" ref="O11:O40" si="39">+P10</f>
        <v>47199</v>
      </c>
      <c r="P11" s="222">
        <v>47273</v>
      </c>
      <c r="Q11" s="222">
        <f t="shared" si="4"/>
        <v>74</v>
      </c>
      <c r="R11" s="510">
        <f t="shared" ref="R11:R40" si="40">+S10</f>
        <v>6323</v>
      </c>
      <c r="S11" s="222">
        <v>6335</v>
      </c>
      <c r="T11" s="222">
        <f t="shared" si="5"/>
        <v>12</v>
      </c>
      <c r="U11" s="510">
        <f t="shared" ref="U11:U40" si="41">+V10</f>
        <v>44261</v>
      </c>
      <c r="V11" s="222">
        <v>44315</v>
      </c>
      <c r="W11" s="222">
        <f t="shared" si="6"/>
        <v>54</v>
      </c>
      <c r="X11" s="510">
        <f t="shared" ref="X11:X40" si="42">+Y10</f>
        <v>6252</v>
      </c>
      <c r="Y11" s="222">
        <v>6259</v>
      </c>
      <c r="Z11" s="222">
        <f t="shared" si="7"/>
        <v>7</v>
      </c>
      <c r="AA11" s="510">
        <f t="shared" ref="AA11:AA40" si="43">+AB10</f>
        <v>35619</v>
      </c>
      <c r="AB11" s="222">
        <v>35676</v>
      </c>
      <c r="AC11" s="222">
        <f t="shared" si="8"/>
        <v>57</v>
      </c>
      <c r="AD11" s="510">
        <f t="shared" ref="AD11:AD40" si="44">+AE10</f>
        <v>4964</v>
      </c>
      <c r="AE11" s="222">
        <v>4974</v>
      </c>
      <c r="AF11" s="222">
        <f t="shared" si="9"/>
        <v>10</v>
      </c>
      <c r="AG11" s="510">
        <f t="shared" ref="AG11:AG40" si="45">+AH10</f>
        <v>41556</v>
      </c>
      <c r="AH11" s="222">
        <v>41623</v>
      </c>
      <c r="AI11" s="222">
        <f t="shared" si="10"/>
        <v>67</v>
      </c>
      <c r="AJ11" s="510">
        <f t="shared" ref="AJ11:AJ40" si="46">+AK10</f>
        <v>5346</v>
      </c>
      <c r="AK11" s="222">
        <v>5353</v>
      </c>
      <c r="AL11" s="222">
        <f t="shared" si="11"/>
        <v>7</v>
      </c>
      <c r="AM11" s="510">
        <f t="shared" ref="AM11:AM40" si="47">+AN10</f>
        <v>27384</v>
      </c>
      <c r="AN11" s="222">
        <v>27444</v>
      </c>
      <c r="AO11" s="222">
        <f t="shared" si="12"/>
        <v>60</v>
      </c>
      <c r="AP11" s="510">
        <f t="shared" ref="AP11:AP40" si="48">+AQ10</f>
        <v>3902</v>
      </c>
      <c r="AQ11" s="222">
        <v>3914</v>
      </c>
      <c r="AR11" s="222">
        <f t="shared" si="13"/>
        <v>12</v>
      </c>
      <c r="AS11" s="510">
        <f t="shared" ref="AS11:AS40" si="49">+AT10</f>
        <v>32030</v>
      </c>
      <c r="AT11" s="222">
        <v>32088</v>
      </c>
      <c r="AU11" s="222">
        <f t="shared" si="14"/>
        <v>58</v>
      </c>
      <c r="AV11" s="510">
        <f t="shared" ref="AV11:AV40" si="50">+AW10</f>
        <v>4420</v>
      </c>
      <c r="AW11" s="222">
        <v>4428</v>
      </c>
      <c r="AX11" s="222">
        <f t="shared" si="15"/>
        <v>8</v>
      </c>
      <c r="AY11" s="510">
        <f t="shared" ref="AY11:AY40" si="51">+AZ10</f>
        <v>33375</v>
      </c>
      <c r="AZ11" s="222">
        <v>33445</v>
      </c>
      <c r="BA11" s="222">
        <f t="shared" si="16"/>
        <v>70</v>
      </c>
      <c r="BB11" s="510">
        <f t="shared" ref="BB11:BB40" si="52">+BC10</f>
        <v>4682</v>
      </c>
      <c r="BC11" s="222">
        <v>4693</v>
      </c>
      <c r="BD11" s="511">
        <f t="shared" si="17"/>
        <v>11</v>
      </c>
      <c r="BE11" s="510">
        <f t="shared" ref="BE11:BE40" si="53">+BF10</f>
        <v>24417</v>
      </c>
      <c r="BF11" s="222">
        <v>24491</v>
      </c>
      <c r="BG11" s="222">
        <f t="shared" si="18"/>
        <v>74</v>
      </c>
      <c r="BH11" s="510">
        <f t="shared" ref="BH11:BH40" si="54">+BI10</f>
        <v>3455</v>
      </c>
      <c r="BI11" s="222">
        <v>3465</v>
      </c>
      <c r="BJ11" s="511">
        <f t="shared" si="19"/>
        <v>10</v>
      </c>
      <c r="BK11" s="510">
        <f t="shared" ref="BK11:BK40" si="55">+BL10</f>
        <v>23922</v>
      </c>
      <c r="BL11" s="222">
        <v>23991</v>
      </c>
      <c r="BM11" s="222">
        <f t="shared" si="20"/>
        <v>69</v>
      </c>
      <c r="BN11" s="510">
        <f t="shared" ref="BN11:BN40" si="56">+BO10</f>
        <v>3160</v>
      </c>
      <c r="BO11" s="222">
        <v>3168</v>
      </c>
      <c r="BP11" s="511">
        <f t="shared" si="21"/>
        <v>8</v>
      </c>
      <c r="BQ11" s="510">
        <f t="shared" ref="BQ11:BQ40" si="57">+BR10</f>
        <v>22092</v>
      </c>
      <c r="BR11" s="222">
        <v>22150</v>
      </c>
      <c r="BS11" s="222">
        <f t="shared" si="22"/>
        <v>58</v>
      </c>
      <c r="BT11" s="510">
        <f t="shared" ref="BT11:BT40" si="58">+BU10</f>
        <v>2918</v>
      </c>
      <c r="BU11" s="222">
        <v>2927</v>
      </c>
      <c r="BV11" s="511">
        <f t="shared" si="23"/>
        <v>9</v>
      </c>
      <c r="BW11" s="484"/>
      <c r="BX11" s="510">
        <f t="shared" ref="BX11:BX40" si="59">+BY10</f>
        <v>8397.6</v>
      </c>
      <c r="BY11" s="222">
        <v>8397.6</v>
      </c>
      <c r="BZ11" s="222">
        <f t="shared" si="24"/>
        <v>0</v>
      </c>
      <c r="CA11" s="510">
        <f t="shared" ref="CA11:CA40" si="60">+CB10</f>
        <v>7669.6</v>
      </c>
      <c r="CB11" s="222">
        <v>7683.1</v>
      </c>
      <c r="CC11" s="511">
        <f t="shared" si="25"/>
        <v>13.5</v>
      </c>
      <c r="CD11" s="484"/>
      <c r="CE11" s="510">
        <f t="shared" ref="CE11:CE40" si="61">+CF10</f>
        <v>3239.5</v>
      </c>
      <c r="CF11" s="222">
        <v>3242.2</v>
      </c>
      <c r="CG11" s="511">
        <f t="shared" si="26"/>
        <v>2.6999999999998181</v>
      </c>
      <c r="CI11" s="510">
        <f t="shared" ref="CI11:CI40" si="62">+CJ10</f>
        <v>12211</v>
      </c>
      <c r="CJ11" s="222">
        <v>12224</v>
      </c>
      <c r="CK11" s="511">
        <f t="shared" si="27"/>
        <v>13</v>
      </c>
      <c r="CL11" s="510">
        <f t="shared" ref="CL11:CL40" si="63">+CM10</f>
        <v>11459.3</v>
      </c>
      <c r="CM11" s="222">
        <v>11459.3</v>
      </c>
      <c r="CN11" s="511">
        <f t="shared" si="28"/>
        <v>0</v>
      </c>
      <c r="CP11" s="510">
        <f t="shared" ref="CP11:CP40" si="64">+CQ10</f>
        <v>12182.6</v>
      </c>
      <c r="CQ11" s="515">
        <v>12182.6</v>
      </c>
      <c r="CR11" s="511">
        <f t="shared" si="29"/>
        <v>0</v>
      </c>
      <c r="CS11" s="510">
        <f t="shared" ref="CS11:CS40" si="65">+CT10</f>
        <v>9016.6</v>
      </c>
      <c r="CT11" s="222">
        <v>9033.6</v>
      </c>
      <c r="CU11" s="512">
        <f t="shared" si="30"/>
        <v>17</v>
      </c>
      <c r="CV11" s="510">
        <f t="shared" ref="CV11:CV40" si="66">+CW10</f>
        <v>8475.4</v>
      </c>
      <c r="CW11" s="222">
        <v>8489.7999999999993</v>
      </c>
      <c r="CX11" s="511">
        <f t="shared" si="31"/>
        <v>14.399999999999636</v>
      </c>
      <c r="CY11" s="516">
        <f t="shared" ref="CY11:CY40" si="67">+CZ10</f>
        <v>1582.9</v>
      </c>
      <c r="CZ11" s="222">
        <v>1599.5</v>
      </c>
      <c r="DA11" s="511">
        <f t="shared" si="32"/>
        <v>16.599999999999909</v>
      </c>
      <c r="DC11" s="510">
        <f t="shared" ref="DC11:DC40" si="68">+DD10</f>
        <v>553.79999999999995</v>
      </c>
      <c r="DD11" s="222">
        <v>559.29999999999995</v>
      </c>
      <c r="DE11" s="511">
        <f t="shared" si="33"/>
        <v>5.5</v>
      </c>
      <c r="DG11" s="510">
        <f t="shared" ref="DG11:DG40" si="69">+DH10</f>
        <v>102.2</v>
      </c>
      <c r="DH11" s="222">
        <v>102.2</v>
      </c>
      <c r="DI11" s="511">
        <f t="shared" si="34"/>
        <v>0</v>
      </c>
    </row>
    <row r="12" spans="1:113" x14ac:dyDescent="0.3">
      <c r="B12" s="508">
        <v>46237</v>
      </c>
      <c r="C12" s="517">
        <f t="shared" si="35"/>
        <v>49809</v>
      </c>
      <c r="D12" s="222">
        <v>49867</v>
      </c>
      <c r="E12" s="222">
        <f t="shared" si="0"/>
        <v>58</v>
      </c>
      <c r="F12" s="510">
        <f t="shared" si="36"/>
        <v>7579</v>
      </c>
      <c r="G12" s="222">
        <v>7586</v>
      </c>
      <c r="H12" s="222">
        <f t="shared" si="1"/>
        <v>7</v>
      </c>
      <c r="I12" s="510">
        <f t="shared" si="37"/>
        <v>51003</v>
      </c>
      <c r="J12" s="222">
        <v>51003</v>
      </c>
      <c r="K12" s="222">
        <f t="shared" si="2"/>
        <v>0</v>
      </c>
      <c r="L12" s="510">
        <f t="shared" si="38"/>
        <v>8023</v>
      </c>
      <c r="M12" s="222">
        <v>8023</v>
      </c>
      <c r="N12" s="222">
        <f t="shared" si="3"/>
        <v>0</v>
      </c>
      <c r="O12" s="510">
        <f t="shared" si="39"/>
        <v>47273</v>
      </c>
      <c r="P12" s="222">
        <v>47291</v>
      </c>
      <c r="Q12" s="222">
        <f t="shared" si="4"/>
        <v>18</v>
      </c>
      <c r="R12" s="510">
        <f t="shared" si="40"/>
        <v>6335</v>
      </c>
      <c r="S12" s="222">
        <v>6338</v>
      </c>
      <c r="T12" s="222">
        <f t="shared" si="5"/>
        <v>3</v>
      </c>
      <c r="U12" s="510">
        <f t="shared" si="41"/>
        <v>44315</v>
      </c>
      <c r="V12" s="222">
        <v>44333</v>
      </c>
      <c r="W12" s="222">
        <f t="shared" si="6"/>
        <v>18</v>
      </c>
      <c r="X12" s="510">
        <f t="shared" si="42"/>
        <v>6259</v>
      </c>
      <c r="Y12" s="222">
        <v>6261</v>
      </c>
      <c r="Z12" s="222">
        <f t="shared" si="7"/>
        <v>2</v>
      </c>
      <c r="AA12" s="510">
        <f t="shared" si="43"/>
        <v>35676</v>
      </c>
      <c r="AB12" s="222">
        <v>35695</v>
      </c>
      <c r="AC12" s="222">
        <f t="shared" si="8"/>
        <v>19</v>
      </c>
      <c r="AD12" s="510">
        <f t="shared" si="44"/>
        <v>4974</v>
      </c>
      <c r="AE12" s="222">
        <v>4976</v>
      </c>
      <c r="AF12" s="222">
        <f t="shared" si="9"/>
        <v>2</v>
      </c>
      <c r="AG12" s="510">
        <f t="shared" si="45"/>
        <v>41623</v>
      </c>
      <c r="AH12" s="222">
        <v>41646</v>
      </c>
      <c r="AI12" s="222">
        <f t="shared" si="10"/>
        <v>23</v>
      </c>
      <c r="AJ12" s="510">
        <f t="shared" si="46"/>
        <v>5353</v>
      </c>
      <c r="AK12" s="222">
        <v>5355</v>
      </c>
      <c r="AL12" s="222">
        <f t="shared" si="11"/>
        <v>2</v>
      </c>
      <c r="AM12" s="510">
        <f t="shared" si="47"/>
        <v>27444</v>
      </c>
      <c r="AN12" s="222">
        <v>27462</v>
      </c>
      <c r="AO12" s="222">
        <f t="shared" si="12"/>
        <v>18</v>
      </c>
      <c r="AP12" s="510">
        <f t="shared" si="48"/>
        <v>3914</v>
      </c>
      <c r="AQ12" s="222">
        <v>3916</v>
      </c>
      <c r="AR12" s="222">
        <f t="shared" si="13"/>
        <v>2</v>
      </c>
      <c r="AS12" s="510">
        <f t="shared" si="49"/>
        <v>32088</v>
      </c>
      <c r="AT12" s="222">
        <v>32097</v>
      </c>
      <c r="AU12" s="222">
        <f t="shared" si="14"/>
        <v>9</v>
      </c>
      <c r="AV12" s="510">
        <f t="shared" si="50"/>
        <v>4428</v>
      </c>
      <c r="AW12" s="222">
        <v>4430</v>
      </c>
      <c r="AX12" s="222">
        <f t="shared" si="15"/>
        <v>2</v>
      </c>
      <c r="AY12" s="510">
        <f t="shared" si="51"/>
        <v>33445</v>
      </c>
      <c r="AZ12" s="222">
        <v>33463</v>
      </c>
      <c r="BA12" s="222">
        <f t="shared" si="16"/>
        <v>18</v>
      </c>
      <c r="BB12" s="510">
        <f t="shared" si="52"/>
        <v>4693</v>
      </c>
      <c r="BC12" s="222">
        <v>4695</v>
      </c>
      <c r="BD12" s="511">
        <f t="shared" si="17"/>
        <v>2</v>
      </c>
      <c r="BE12" s="510">
        <f t="shared" si="53"/>
        <v>24491</v>
      </c>
      <c r="BF12" s="222">
        <v>24530</v>
      </c>
      <c r="BG12" s="222">
        <f t="shared" si="18"/>
        <v>39</v>
      </c>
      <c r="BH12" s="510">
        <f t="shared" si="54"/>
        <v>3465</v>
      </c>
      <c r="BI12" s="222">
        <v>3470</v>
      </c>
      <c r="BJ12" s="511">
        <f t="shared" si="19"/>
        <v>5</v>
      </c>
      <c r="BK12" s="510">
        <f t="shared" si="55"/>
        <v>23991</v>
      </c>
      <c r="BL12" s="222">
        <v>24019</v>
      </c>
      <c r="BM12" s="222">
        <f t="shared" si="20"/>
        <v>28</v>
      </c>
      <c r="BN12" s="510">
        <f t="shared" si="56"/>
        <v>3168</v>
      </c>
      <c r="BO12" s="222">
        <v>3173</v>
      </c>
      <c r="BP12" s="511">
        <f t="shared" si="21"/>
        <v>5</v>
      </c>
      <c r="BQ12" s="510">
        <f t="shared" si="57"/>
        <v>22150</v>
      </c>
      <c r="BR12" s="222">
        <v>22168</v>
      </c>
      <c r="BS12" s="222">
        <f t="shared" si="22"/>
        <v>18</v>
      </c>
      <c r="BT12" s="510">
        <f t="shared" si="58"/>
        <v>2927</v>
      </c>
      <c r="BU12" s="222">
        <v>2929</v>
      </c>
      <c r="BV12" s="511">
        <f t="shared" si="23"/>
        <v>2</v>
      </c>
      <c r="BW12" s="484"/>
      <c r="BX12" s="510">
        <f t="shared" si="59"/>
        <v>8397.6</v>
      </c>
      <c r="BY12" s="222">
        <v>8403.7000000000007</v>
      </c>
      <c r="BZ12" s="222">
        <f t="shared" si="24"/>
        <v>6.1000000000003638</v>
      </c>
      <c r="CA12" s="510">
        <f t="shared" si="60"/>
        <v>7683.1</v>
      </c>
      <c r="CB12" s="222">
        <v>7689.7</v>
      </c>
      <c r="CC12" s="511">
        <f t="shared" si="25"/>
        <v>6.5999999999994543</v>
      </c>
      <c r="CD12" s="484"/>
      <c r="CE12" s="510">
        <f t="shared" si="61"/>
        <v>3242.2</v>
      </c>
      <c r="CF12" s="222">
        <v>3244.1</v>
      </c>
      <c r="CG12" s="511">
        <f t="shared" si="26"/>
        <v>1.9000000000000909</v>
      </c>
      <c r="CI12" s="510">
        <f t="shared" si="62"/>
        <v>12224</v>
      </c>
      <c r="CJ12" s="222">
        <v>12226.7</v>
      </c>
      <c r="CK12" s="511">
        <f t="shared" si="27"/>
        <v>2.7000000000007276</v>
      </c>
      <c r="CL12" s="510">
        <f t="shared" si="63"/>
        <v>11459.3</v>
      </c>
      <c r="CM12" s="222">
        <v>11459.3</v>
      </c>
      <c r="CN12" s="511">
        <f t="shared" si="28"/>
        <v>0</v>
      </c>
      <c r="CP12" s="510">
        <f t="shared" si="64"/>
        <v>12182.6</v>
      </c>
      <c r="CQ12" s="515">
        <v>12182.6</v>
      </c>
      <c r="CR12" s="511">
        <f t="shared" si="29"/>
        <v>0</v>
      </c>
      <c r="CS12" s="510">
        <f t="shared" si="65"/>
        <v>9033.6</v>
      </c>
      <c r="CT12" s="222">
        <v>9038.2999999999993</v>
      </c>
      <c r="CU12" s="512">
        <f t="shared" si="30"/>
        <v>4.6999999999989086</v>
      </c>
      <c r="CV12" s="510">
        <f t="shared" si="66"/>
        <v>8489.7999999999993</v>
      </c>
      <c r="CW12" s="222">
        <v>8495.2000000000007</v>
      </c>
      <c r="CX12" s="511">
        <f t="shared" si="31"/>
        <v>5.4000000000014552</v>
      </c>
      <c r="CY12" s="516">
        <f t="shared" si="67"/>
        <v>1599.5</v>
      </c>
      <c r="CZ12" s="222">
        <v>1604.6</v>
      </c>
      <c r="DA12" s="511">
        <f t="shared" si="32"/>
        <v>5.0999999999999091</v>
      </c>
      <c r="DC12" s="510">
        <f t="shared" si="68"/>
        <v>559.29999999999995</v>
      </c>
      <c r="DD12" s="222">
        <v>562.20000000000005</v>
      </c>
      <c r="DE12" s="511">
        <f t="shared" si="33"/>
        <v>2.9000000000000909</v>
      </c>
      <c r="DG12" s="510">
        <f t="shared" si="69"/>
        <v>102.2</v>
      </c>
      <c r="DH12" s="222">
        <v>102.2</v>
      </c>
      <c r="DI12" s="511">
        <f t="shared" si="34"/>
        <v>0</v>
      </c>
    </row>
    <row r="13" spans="1:113" x14ac:dyDescent="0.3">
      <c r="B13" s="508">
        <v>46238</v>
      </c>
      <c r="C13" s="510">
        <f t="shared" si="35"/>
        <v>49867</v>
      </c>
      <c r="D13" s="222">
        <v>49884</v>
      </c>
      <c r="E13" s="222">
        <f t="shared" si="0"/>
        <v>17</v>
      </c>
      <c r="F13" s="510">
        <f t="shared" si="36"/>
        <v>7586</v>
      </c>
      <c r="G13" s="222">
        <v>7589.5</v>
      </c>
      <c r="H13" s="222">
        <f t="shared" si="1"/>
        <v>3.5</v>
      </c>
      <c r="I13" s="510">
        <f t="shared" si="37"/>
        <v>51003</v>
      </c>
      <c r="J13" s="222">
        <v>51009</v>
      </c>
      <c r="K13" s="222">
        <f t="shared" si="2"/>
        <v>6</v>
      </c>
      <c r="L13" s="510">
        <f t="shared" si="38"/>
        <v>8023</v>
      </c>
      <c r="M13" s="222">
        <v>8028.7</v>
      </c>
      <c r="N13" s="222">
        <f t="shared" si="3"/>
        <v>5.6999999999998181</v>
      </c>
      <c r="O13" s="510">
        <f t="shared" si="39"/>
        <v>47291</v>
      </c>
      <c r="P13" s="222">
        <v>47352</v>
      </c>
      <c r="Q13" s="222">
        <f t="shared" si="4"/>
        <v>61</v>
      </c>
      <c r="R13" s="510">
        <f t="shared" si="40"/>
        <v>6338</v>
      </c>
      <c r="S13" s="222">
        <v>6347</v>
      </c>
      <c r="T13" s="222">
        <f t="shared" si="5"/>
        <v>9</v>
      </c>
      <c r="U13" s="510">
        <f t="shared" si="41"/>
        <v>44333</v>
      </c>
      <c r="V13" s="222">
        <v>44375</v>
      </c>
      <c r="W13" s="222">
        <f t="shared" si="6"/>
        <v>42</v>
      </c>
      <c r="X13" s="510">
        <f t="shared" si="42"/>
        <v>6261</v>
      </c>
      <c r="Y13" s="222">
        <v>6266</v>
      </c>
      <c r="Z13" s="222">
        <f t="shared" si="7"/>
        <v>5</v>
      </c>
      <c r="AA13" s="510">
        <f t="shared" si="43"/>
        <v>35695</v>
      </c>
      <c r="AB13" s="222">
        <v>35764</v>
      </c>
      <c r="AC13" s="222">
        <f t="shared" si="8"/>
        <v>69</v>
      </c>
      <c r="AD13" s="510">
        <f t="shared" si="44"/>
        <v>4976</v>
      </c>
      <c r="AE13" s="222">
        <v>4984</v>
      </c>
      <c r="AF13" s="222">
        <f t="shared" si="9"/>
        <v>8</v>
      </c>
      <c r="AG13" s="510">
        <f t="shared" si="45"/>
        <v>41646</v>
      </c>
      <c r="AH13" s="222">
        <v>41674</v>
      </c>
      <c r="AI13" s="222">
        <f t="shared" si="10"/>
        <v>28</v>
      </c>
      <c r="AJ13" s="510">
        <f t="shared" si="46"/>
        <v>5355</v>
      </c>
      <c r="AK13" s="222">
        <v>5359</v>
      </c>
      <c r="AL13" s="222">
        <f t="shared" si="11"/>
        <v>4</v>
      </c>
      <c r="AM13" s="510">
        <f t="shared" si="47"/>
        <v>27462</v>
      </c>
      <c r="AN13" s="222">
        <v>27514</v>
      </c>
      <c r="AO13" s="222">
        <f t="shared" si="12"/>
        <v>52</v>
      </c>
      <c r="AP13" s="510">
        <f t="shared" si="48"/>
        <v>3916</v>
      </c>
      <c r="AQ13" s="222">
        <v>3924</v>
      </c>
      <c r="AR13" s="222">
        <f t="shared" si="13"/>
        <v>8</v>
      </c>
      <c r="AS13" s="510">
        <f t="shared" si="49"/>
        <v>32097</v>
      </c>
      <c r="AT13" s="222">
        <v>32101</v>
      </c>
      <c r="AU13" s="222">
        <f t="shared" si="14"/>
        <v>4</v>
      </c>
      <c r="AV13" s="510">
        <f t="shared" si="50"/>
        <v>4430</v>
      </c>
      <c r="AW13" s="222">
        <v>4432</v>
      </c>
      <c r="AX13" s="222">
        <f t="shared" si="15"/>
        <v>2</v>
      </c>
      <c r="AY13" s="510">
        <f t="shared" si="51"/>
        <v>33463</v>
      </c>
      <c r="AZ13" s="222">
        <v>33516</v>
      </c>
      <c r="BA13" s="222">
        <f t="shared" si="16"/>
        <v>53</v>
      </c>
      <c r="BB13" s="510">
        <f t="shared" si="52"/>
        <v>4695</v>
      </c>
      <c r="BC13" s="222">
        <v>4704</v>
      </c>
      <c r="BD13" s="511">
        <f t="shared" si="17"/>
        <v>9</v>
      </c>
      <c r="BE13" s="510">
        <f t="shared" si="53"/>
        <v>24530</v>
      </c>
      <c r="BF13" s="222">
        <v>24530</v>
      </c>
      <c r="BG13" s="222">
        <f t="shared" si="18"/>
        <v>0</v>
      </c>
      <c r="BH13" s="510">
        <f t="shared" si="54"/>
        <v>3470</v>
      </c>
      <c r="BI13" s="222">
        <v>3470</v>
      </c>
      <c r="BJ13" s="511">
        <f t="shared" si="19"/>
        <v>0</v>
      </c>
      <c r="BK13" s="510">
        <f t="shared" si="55"/>
        <v>24019</v>
      </c>
      <c r="BL13" s="222">
        <v>24061</v>
      </c>
      <c r="BM13" s="222">
        <f t="shared" si="20"/>
        <v>42</v>
      </c>
      <c r="BN13" s="510">
        <f t="shared" si="56"/>
        <v>3173</v>
      </c>
      <c r="BO13" s="222">
        <v>3179</v>
      </c>
      <c r="BP13" s="511">
        <f t="shared" si="21"/>
        <v>6</v>
      </c>
      <c r="BQ13" s="510">
        <f t="shared" si="57"/>
        <v>22168</v>
      </c>
      <c r="BR13" s="222">
        <v>22186</v>
      </c>
      <c r="BS13" s="222">
        <f t="shared" si="22"/>
        <v>18</v>
      </c>
      <c r="BT13" s="510">
        <f t="shared" si="58"/>
        <v>2929</v>
      </c>
      <c r="BU13" s="222">
        <v>2932</v>
      </c>
      <c r="BV13" s="511">
        <f t="shared" si="23"/>
        <v>3</v>
      </c>
      <c r="BW13" s="484"/>
      <c r="BX13" s="510">
        <f t="shared" si="59"/>
        <v>8403.7000000000007</v>
      </c>
      <c r="BY13" s="222">
        <v>8408.7000000000007</v>
      </c>
      <c r="BZ13" s="222">
        <f t="shared" si="24"/>
        <v>5</v>
      </c>
      <c r="CA13" s="510">
        <f t="shared" si="60"/>
        <v>7689.7</v>
      </c>
      <c r="CB13" s="222">
        <v>7706</v>
      </c>
      <c r="CC13" s="511">
        <f t="shared" si="25"/>
        <v>16.300000000000182</v>
      </c>
      <c r="CD13" s="484"/>
      <c r="CE13" s="510">
        <f t="shared" si="61"/>
        <v>3244.1</v>
      </c>
      <c r="CF13" s="222">
        <v>3249.2</v>
      </c>
      <c r="CG13" s="511">
        <f t="shared" si="26"/>
        <v>5.0999999999999091</v>
      </c>
      <c r="CI13" s="510">
        <f t="shared" si="62"/>
        <v>12226.7</v>
      </c>
      <c r="CJ13" s="222">
        <v>12238</v>
      </c>
      <c r="CK13" s="511">
        <f t="shared" si="27"/>
        <v>11.299999999999272</v>
      </c>
      <c r="CL13" s="510">
        <f t="shared" si="63"/>
        <v>11459.3</v>
      </c>
      <c r="CM13" s="222">
        <v>11459.3</v>
      </c>
      <c r="CN13" s="511">
        <f t="shared" si="28"/>
        <v>0</v>
      </c>
      <c r="CP13" s="510">
        <f t="shared" si="64"/>
        <v>12182.6</v>
      </c>
      <c r="CQ13" s="515">
        <v>12182.6</v>
      </c>
      <c r="CR13" s="511">
        <f t="shared" si="29"/>
        <v>0</v>
      </c>
      <c r="CS13" s="510">
        <f t="shared" si="65"/>
        <v>9038.2999999999993</v>
      </c>
      <c r="CT13" s="222">
        <v>9047.4</v>
      </c>
      <c r="CU13" s="512">
        <f t="shared" si="30"/>
        <v>9.1000000000003638</v>
      </c>
      <c r="CV13" s="510">
        <f t="shared" si="66"/>
        <v>8495.2000000000007</v>
      </c>
      <c r="CW13" s="222">
        <v>8500</v>
      </c>
      <c r="CX13" s="511">
        <f t="shared" si="31"/>
        <v>4.7999999999992724</v>
      </c>
      <c r="CY13" s="516">
        <f t="shared" si="67"/>
        <v>1604.6</v>
      </c>
      <c r="CZ13" s="222">
        <v>1614.2</v>
      </c>
      <c r="DA13" s="511">
        <f t="shared" si="32"/>
        <v>9.6000000000001364</v>
      </c>
      <c r="DC13" s="510">
        <f t="shared" si="68"/>
        <v>562.20000000000005</v>
      </c>
      <c r="DD13" s="222">
        <v>568</v>
      </c>
      <c r="DE13" s="511">
        <f t="shared" si="33"/>
        <v>5.7999999999999545</v>
      </c>
      <c r="DG13" s="510">
        <f t="shared" si="69"/>
        <v>102.2</v>
      </c>
      <c r="DH13" s="222">
        <v>102.2</v>
      </c>
      <c r="DI13" s="511">
        <f t="shared" si="34"/>
        <v>0</v>
      </c>
    </row>
    <row r="14" spans="1:113" x14ac:dyDescent="0.3">
      <c r="B14" s="508">
        <v>46239</v>
      </c>
      <c r="C14" s="510">
        <f t="shared" si="35"/>
        <v>49884</v>
      </c>
      <c r="D14" s="222">
        <v>49884</v>
      </c>
      <c r="E14" s="222">
        <f t="shared" si="0"/>
        <v>0</v>
      </c>
      <c r="F14" s="510">
        <f t="shared" si="36"/>
        <v>7589.5</v>
      </c>
      <c r="G14" s="222">
        <v>7589.5</v>
      </c>
      <c r="H14" s="222">
        <f t="shared" si="1"/>
        <v>0</v>
      </c>
      <c r="I14" s="510">
        <f t="shared" si="37"/>
        <v>51009</v>
      </c>
      <c r="J14" s="222">
        <v>51009</v>
      </c>
      <c r="K14" s="222">
        <f t="shared" si="2"/>
        <v>0</v>
      </c>
      <c r="L14" s="510">
        <f t="shared" si="38"/>
        <v>8028.7</v>
      </c>
      <c r="M14" s="222">
        <v>8028.7</v>
      </c>
      <c r="N14" s="222">
        <f t="shared" si="3"/>
        <v>0</v>
      </c>
      <c r="O14" s="510">
        <f t="shared" si="39"/>
        <v>47352</v>
      </c>
      <c r="P14" s="222">
        <v>47352</v>
      </c>
      <c r="Q14" s="222">
        <f t="shared" si="4"/>
        <v>0</v>
      </c>
      <c r="R14" s="510">
        <f t="shared" si="40"/>
        <v>6347</v>
      </c>
      <c r="S14" s="222">
        <v>6347</v>
      </c>
      <c r="T14" s="222">
        <f t="shared" si="5"/>
        <v>0</v>
      </c>
      <c r="U14" s="510">
        <f t="shared" si="41"/>
        <v>44375</v>
      </c>
      <c r="V14" s="222">
        <v>44375</v>
      </c>
      <c r="W14" s="222">
        <f t="shared" si="6"/>
        <v>0</v>
      </c>
      <c r="X14" s="510">
        <f t="shared" si="42"/>
        <v>6266</v>
      </c>
      <c r="Y14" s="222">
        <v>6266</v>
      </c>
      <c r="Z14" s="222">
        <f t="shared" si="7"/>
        <v>0</v>
      </c>
      <c r="AA14" s="510">
        <f t="shared" si="43"/>
        <v>35764</v>
      </c>
      <c r="AB14" s="222">
        <v>35764</v>
      </c>
      <c r="AC14" s="222">
        <f t="shared" si="8"/>
        <v>0</v>
      </c>
      <c r="AD14" s="510">
        <f t="shared" si="44"/>
        <v>4984</v>
      </c>
      <c r="AE14" s="222">
        <v>4984</v>
      </c>
      <c r="AF14" s="222">
        <f t="shared" si="9"/>
        <v>0</v>
      </c>
      <c r="AG14" s="510">
        <f t="shared" si="45"/>
        <v>41674</v>
      </c>
      <c r="AH14" s="222">
        <v>41674</v>
      </c>
      <c r="AI14" s="222">
        <f t="shared" si="10"/>
        <v>0</v>
      </c>
      <c r="AJ14" s="510">
        <f t="shared" si="46"/>
        <v>5359</v>
      </c>
      <c r="AK14" s="222">
        <v>5359</v>
      </c>
      <c r="AL14" s="222">
        <f t="shared" si="11"/>
        <v>0</v>
      </c>
      <c r="AM14" s="510">
        <f t="shared" si="47"/>
        <v>27514</v>
      </c>
      <c r="AN14" s="222">
        <v>27514</v>
      </c>
      <c r="AO14" s="222">
        <f t="shared" si="12"/>
        <v>0</v>
      </c>
      <c r="AP14" s="510">
        <f t="shared" si="48"/>
        <v>3924</v>
      </c>
      <c r="AQ14" s="222">
        <v>3924</v>
      </c>
      <c r="AR14" s="222">
        <f t="shared" si="13"/>
        <v>0</v>
      </c>
      <c r="AS14" s="510">
        <f t="shared" si="49"/>
        <v>32101</v>
      </c>
      <c r="AT14" s="222">
        <v>32101</v>
      </c>
      <c r="AU14" s="222">
        <f t="shared" si="14"/>
        <v>0</v>
      </c>
      <c r="AV14" s="510">
        <f t="shared" si="50"/>
        <v>4432</v>
      </c>
      <c r="AW14" s="222">
        <v>4432</v>
      </c>
      <c r="AX14" s="222">
        <f t="shared" si="15"/>
        <v>0</v>
      </c>
      <c r="AY14" s="510">
        <f t="shared" si="51"/>
        <v>33516</v>
      </c>
      <c r="AZ14" s="222">
        <v>33524</v>
      </c>
      <c r="BA14" s="222">
        <f t="shared" si="16"/>
        <v>8</v>
      </c>
      <c r="BB14" s="510">
        <f t="shared" si="52"/>
        <v>4704</v>
      </c>
      <c r="BC14" s="222">
        <v>4706</v>
      </c>
      <c r="BD14" s="511">
        <f t="shared" si="17"/>
        <v>2</v>
      </c>
      <c r="BE14" s="510">
        <f t="shared" si="53"/>
        <v>24530</v>
      </c>
      <c r="BF14" s="222">
        <v>24538</v>
      </c>
      <c r="BG14" s="222">
        <f t="shared" si="18"/>
        <v>8</v>
      </c>
      <c r="BH14" s="510">
        <f t="shared" si="54"/>
        <v>3470</v>
      </c>
      <c r="BI14" s="222">
        <v>3472</v>
      </c>
      <c r="BJ14" s="511">
        <f t="shared" si="19"/>
        <v>2</v>
      </c>
      <c r="BK14" s="510">
        <f t="shared" si="55"/>
        <v>24061</v>
      </c>
      <c r="BL14" s="222">
        <v>24072</v>
      </c>
      <c r="BM14" s="222">
        <f t="shared" si="20"/>
        <v>11</v>
      </c>
      <c r="BN14" s="510">
        <f t="shared" si="56"/>
        <v>3179</v>
      </c>
      <c r="BO14" s="222">
        <v>3182</v>
      </c>
      <c r="BP14" s="511">
        <f t="shared" si="21"/>
        <v>3</v>
      </c>
      <c r="BQ14" s="510">
        <f t="shared" si="57"/>
        <v>22186</v>
      </c>
      <c r="BR14" s="222">
        <v>22186</v>
      </c>
      <c r="BS14" s="222">
        <f t="shared" si="22"/>
        <v>0</v>
      </c>
      <c r="BT14" s="510">
        <f t="shared" si="58"/>
        <v>2932</v>
      </c>
      <c r="BU14" s="222">
        <v>2932</v>
      </c>
      <c r="BV14" s="511">
        <f t="shared" si="23"/>
        <v>0</v>
      </c>
      <c r="BW14" s="484"/>
      <c r="BX14" s="510">
        <f t="shared" si="59"/>
        <v>8408.7000000000007</v>
      </c>
      <c r="BY14" s="222">
        <v>8410.2000000000007</v>
      </c>
      <c r="BZ14" s="222">
        <f t="shared" si="24"/>
        <v>1.5</v>
      </c>
      <c r="CA14" s="510">
        <f t="shared" si="60"/>
        <v>7706</v>
      </c>
      <c r="CB14" s="222">
        <v>7710.2</v>
      </c>
      <c r="CC14" s="511">
        <f t="shared" si="25"/>
        <v>4.1999999999998181</v>
      </c>
      <c r="CD14" s="484"/>
      <c r="CE14" s="510">
        <f t="shared" si="61"/>
        <v>3249.2</v>
      </c>
      <c r="CF14" s="222">
        <v>3249.2</v>
      </c>
      <c r="CG14" s="511">
        <f t="shared" si="26"/>
        <v>0</v>
      </c>
      <c r="CI14" s="510">
        <f t="shared" si="62"/>
        <v>12238</v>
      </c>
      <c r="CJ14" s="222">
        <v>12246.6</v>
      </c>
      <c r="CK14" s="511">
        <f t="shared" si="27"/>
        <v>8.6000000000003638</v>
      </c>
      <c r="CL14" s="510">
        <f t="shared" si="63"/>
        <v>11459.3</v>
      </c>
      <c r="CM14" s="222">
        <v>11459.3</v>
      </c>
      <c r="CN14" s="511">
        <f t="shared" si="28"/>
        <v>0</v>
      </c>
      <c r="CP14" s="510">
        <f t="shared" si="64"/>
        <v>12182.6</v>
      </c>
      <c r="CQ14" s="515">
        <v>12182.6</v>
      </c>
      <c r="CR14" s="511">
        <f t="shared" si="29"/>
        <v>0</v>
      </c>
      <c r="CS14" s="510">
        <f t="shared" si="65"/>
        <v>9047.4</v>
      </c>
      <c r="CT14" s="222">
        <v>9047.4</v>
      </c>
      <c r="CU14" s="512">
        <f t="shared" si="30"/>
        <v>0</v>
      </c>
      <c r="CV14" s="510">
        <f t="shared" si="66"/>
        <v>8500</v>
      </c>
      <c r="CW14" s="222">
        <v>8500</v>
      </c>
      <c r="CX14" s="511">
        <f t="shared" si="31"/>
        <v>0</v>
      </c>
      <c r="CY14" s="516">
        <f t="shared" si="67"/>
        <v>1614.2</v>
      </c>
      <c r="CZ14" s="222">
        <v>1616.1</v>
      </c>
      <c r="DA14" s="511">
        <f t="shared" si="32"/>
        <v>1.8999999999998636</v>
      </c>
      <c r="DC14" s="510">
        <f t="shared" si="68"/>
        <v>568</v>
      </c>
      <c r="DD14" s="222">
        <v>570.9</v>
      </c>
      <c r="DE14" s="511">
        <f t="shared" si="33"/>
        <v>2.8999999999999773</v>
      </c>
      <c r="DG14" s="510">
        <f t="shared" si="69"/>
        <v>102.2</v>
      </c>
      <c r="DH14" s="222">
        <v>102.2</v>
      </c>
      <c r="DI14" s="511">
        <f t="shared" si="34"/>
        <v>0</v>
      </c>
    </row>
    <row r="15" spans="1:113" x14ac:dyDescent="0.3">
      <c r="B15" s="508">
        <v>46240</v>
      </c>
      <c r="C15" s="510">
        <f t="shared" si="35"/>
        <v>49884</v>
      </c>
      <c r="D15" s="222">
        <v>49894</v>
      </c>
      <c r="E15" s="222">
        <f t="shared" si="0"/>
        <v>10</v>
      </c>
      <c r="F15" s="510">
        <f t="shared" si="36"/>
        <v>7589.5</v>
      </c>
      <c r="G15" s="222">
        <v>7591.4</v>
      </c>
      <c r="H15" s="222">
        <f t="shared" si="1"/>
        <v>1.8999999999996362</v>
      </c>
      <c r="I15" s="510">
        <f t="shared" si="37"/>
        <v>51009</v>
      </c>
      <c r="J15" s="222">
        <v>51012</v>
      </c>
      <c r="K15" s="222">
        <f t="shared" si="2"/>
        <v>3</v>
      </c>
      <c r="L15" s="510">
        <f t="shared" si="38"/>
        <v>8028.7</v>
      </c>
      <c r="M15" s="222">
        <v>8030</v>
      </c>
      <c r="N15" s="222">
        <f t="shared" si="3"/>
        <v>1.3000000000001819</v>
      </c>
      <c r="O15" s="510">
        <f t="shared" si="39"/>
        <v>47352</v>
      </c>
      <c r="P15" s="222">
        <v>47361</v>
      </c>
      <c r="Q15" s="222">
        <f t="shared" si="4"/>
        <v>9</v>
      </c>
      <c r="R15" s="510">
        <f t="shared" si="40"/>
        <v>6347</v>
      </c>
      <c r="S15" s="222">
        <v>6349</v>
      </c>
      <c r="T15" s="222">
        <f t="shared" si="5"/>
        <v>2</v>
      </c>
      <c r="U15" s="510">
        <f t="shared" si="41"/>
        <v>44375</v>
      </c>
      <c r="V15" s="222">
        <v>44385</v>
      </c>
      <c r="W15" s="222">
        <f t="shared" si="6"/>
        <v>10</v>
      </c>
      <c r="X15" s="510">
        <f t="shared" si="42"/>
        <v>6266</v>
      </c>
      <c r="Y15" s="222">
        <v>6268</v>
      </c>
      <c r="Z15" s="222">
        <f t="shared" si="7"/>
        <v>2</v>
      </c>
      <c r="AA15" s="510">
        <f t="shared" si="43"/>
        <v>35764</v>
      </c>
      <c r="AB15" s="222">
        <v>35764</v>
      </c>
      <c r="AC15" s="222">
        <f t="shared" si="8"/>
        <v>0</v>
      </c>
      <c r="AD15" s="510">
        <f t="shared" si="44"/>
        <v>4984</v>
      </c>
      <c r="AE15" s="222">
        <v>4984</v>
      </c>
      <c r="AF15" s="222">
        <f t="shared" si="9"/>
        <v>0</v>
      </c>
      <c r="AG15" s="510">
        <f t="shared" si="45"/>
        <v>41674</v>
      </c>
      <c r="AH15" s="222">
        <v>41686</v>
      </c>
      <c r="AI15" s="222">
        <f t="shared" si="10"/>
        <v>12</v>
      </c>
      <c r="AJ15" s="510">
        <f t="shared" si="46"/>
        <v>5359</v>
      </c>
      <c r="AK15" s="222">
        <v>5362</v>
      </c>
      <c r="AL15" s="222">
        <f t="shared" si="11"/>
        <v>3</v>
      </c>
      <c r="AM15" s="510">
        <f t="shared" si="47"/>
        <v>27514</v>
      </c>
      <c r="AN15" s="222">
        <v>27551</v>
      </c>
      <c r="AO15" s="222">
        <f t="shared" si="12"/>
        <v>37</v>
      </c>
      <c r="AP15" s="510">
        <f t="shared" si="48"/>
        <v>3924</v>
      </c>
      <c r="AQ15" s="222">
        <v>3928</v>
      </c>
      <c r="AR15" s="222">
        <f t="shared" si="13"/>
        <v>4</v>
      </c>
      <c r="AS15" s="510">
        <f t="shared" si="49"/>
        <v>32101</v>
      </c>
      <c r="AT15" s="222">
        <v>32113</v>
      </c>
      <c r="AU15" s="222">
        <f t="shared" si="14"/>
        <v>12</v>
      </c>
      <c r="AV15" s="510">
        <f t="shared" si="50"/>
        <v>4432</v>
      </c>
      <c r="AW15" s="222">
        <v>4434</v>
      </c>
      <c r="AX15" s="222">
        <f t="shared" si="15"/>
        <v>2</v>
      </c>
      <c r="AY15" s="510">
        <f t="shared" si="51"/>
        <v>33524</v>
      </c>
      <c r="AZ15" s="222">
        <v>33535</v>
      </c>
      <c r="BA15" s="222">
        <f t="shared" si="16"/>
        <v>11</v>
      </c>
      <c r="BB15" s="510">
        <f t="shared" si="52"/>
        <v>4706</v>
      </c>
      <c r="BC15" s="222">
        <v>4708</v>
      </c>
      <c r="BD15" s="511">
        <f t="shared" si="17"/>
        <v>2</v>
      </c>
      <c r="BE15" s="510">
        <f t="shared" si="53"/>
        <v>24538</v>
      </c>
      <c r="BF15" s="222">
        <v>24553</v>
      </c>
      <c r="BG15" s="222">
        <f t="shared" si="18"/>
        <v>15</v>
      </c>
      <c r="BH15" s="510">
        <f t="shared" si="54"/>
        <v>3472</v>
      </c>
      <c r="BI15" s="222">
        <v>3474</v>
      </c>
      <c r="BJ15" s="511">
        <f t="shared" si="19"/>
        <v>2</v>
      </c>
      <c r="BK15" s="510">
        <f t="shared" si="55"/>
        <v>24072</v>
      </c>
      <c r="BL15" s="222">
        <v>24081</v>
      </c>
      <c r="BM15" s="222">
        <f t="shared" si="20"/>
        <v>9</v>
      </c>
      <c r="BN15" s="510">
        <f t="shared" si="56"/>
        <v>3182</v>
      </c>
      <c r="BO15" s="222">
        <v>3183</v>
      </c>
      <c r="BP15" s="511">
        <f t="shared" si="21"/>
        <v>1</v>
      </c>
      <c r="BQ15" s="510">
        <f t="shared" si="57"/>
        <v>22186</v>
      </c>
      <c r="BR15" s="222">
        <v>22227</v>
      </c>
      <c r="BS15" s="222">
        <f t="shared" si="22"/>
        <v>41</v>
      </c>
      <c r="BT15" s="510">
        <f t="shared" si="58"/>
        <v>2932</v>
      </c>
      <c r="BU15" s="222">
        <v>2934</v>
      </c>
      <c r="BV15" s="511">
        <f t="shared" si="23"/>
        <v>2</v>
      </c>
      <c r="BW15" s="484"/>
      <c r="BX15" s="510">
        <f t="shared" si="59"/>
        <v>8410.2000000000007</v>
      </c>
      <c r="BY15" s="222">
        <v>8411.1</v>
      </c>
      <c r="BZ15" s="222">
        <f t="shared" si="24"/>
        <v>0.8999999999996362</v>
      </c>
      <c r="CA15" s="510">
        <f t="shared" si="60"/>
        <v>7710.2</v>
      </c>
      <c r="CB15" s="222">
        <v>7711.6</v>
      </c>
      <c r="CC15" s="511">
        <f t="shared" si="25"/>
        <v>1.4000000000005457</v>
      </c>
      <c r="CD15" s="484"/>
      <c r="CE15" s="510">
        <f t="shared" si="61"/>
        <v>3249.2</v>
      </c>
      <c r="CF15" s="222">
        <v>3254.2</v>
      </c>
      <c r="CG15" s="511">
        <f t="shared" si="26"/>
        <v>5</v>
      </c>
      <c r="CI15" s="510">
        <f t="shared" si="62"/>
        <v>12246.6</v>
      </c>
      <c r="CJ15" s="222">
        <v>12248.2</v>
      </c>
      <c r="CK15" s="511">
        <f t="shared" si="27"/>
        <v>1.6000000000003638</v>
      </c>
      <c r="CL15" s="510">
        <f t="shared" si="63"/>
        <v>11459.3</v>
      </c>
      <c r="CM15" s="222">
        <v>11459.3</v>
      </c>
      <c r="CN15" s="511">
        <f t="shared" si="28"/>
        <v>0</v>
      </c>
      <c r="CP15" s="510">
        <f t="shared" si="64"/>
        <v>12182.6</v>
      </c>
      <c r="CQ15" s="515">
        <v>12182.6</v>
      </c>
      <c r="CR15" s="511">
        <f t="shared" si="29"/>
        <v>0</v>
      </c>
      <c r="CS15" s="510">
        <f t="shared" si="65"/>
        <v>9047.4</v>
      </c>
      <c r="CT15" s="222">
        <v>9047.4</v>
      </c>
      <c r="CU15" s="512">
        <f t="shared" si="30"/>
        <v>0</v>
      </c>
      <c r="CV15" s="510">
        <f t="shared" si="66"/>
        <v>8500</v>
      </c>
      <c r="CW15" s="222">
        <v>8500</v>
      </c>
      <c r="CX15" s="511">
        <f t="shared" si="31"/>
        <v>0</v>
      </c>
      <c r="CY15" s="516">
        <f t="shared" si="67"/>
        <v>1616.1</v>
      </c>
      <c r="CZ15" s="222">
        <v>1620.3</v>
      </c>
      <c r="DA15" s="511">
        <f t="shared" si="32"/>
        <v>4.2000000000000455</v>
      </c>
      <c r="DC15" s="510">
        <f t="shared" si="68"/>
        <v>570.9</v>
      </c>
      <c r="DD15" s="222">
        <v>573.20000000000005</v>
      </c>
      <c r="DE15" s="511">
        <f t="shared" si="33"/>
        <v>2.3000000000000682</v>
      </c>
      <c r="DG15" s="510">
        <f t="shared" si="69"/>
        <v>102.2</v>
      </c>
      <c r="DH15" s="222">
        <v>102.2</v>
      </c>
      <c r="DI15" s="511">
        <f t="shared" si="34"/>
        <v>0</v>
      </c>
    </row>
    <row r="16" spans="1:113" x14ac:dyDescent="0.3">
      <c r="B16" s="508">
        <v>46241</v>
      </c>
      <c r="C16" s="510">
        <f t="shared" si="35"/>
        <v>49894</v>
      </c>
      <c r="D16" s="222">
        <v>49943</v>
      </c>
      <c r="E16" s="222">
        <f t="shared" si="0"/>
        <v>49</v>
      </c>
      <c r="F16" s="510">
        <f t="shared" si="36"/>
        <v>7591.4</v>
      </c>
      <c r="G16" s="222">
        <v>7598.2</v>
      </c>
      <c r="H16" s="222">
        <f t="shared" si="1"/>
        <v>6.8000000000001819</v>
      </c>
      <c r="I16" s="510">
        <f t="shared" si="37"/>
        <v>51012</v>
      </c>
      <c r="J16" s="222">
        <v>51055</v>
      </c>
      <c r="K16" s="222">
        <f t="shared" si="2"/>
        <v>43</v>
      </c>
      <c r="L16" s="510">
        <f t="shared" si="38"/>
        <v>8030</v>
      </c>
      <c r="M16" s="222">
        <v>8039</v>
      </c>
      <c r="N16" s="222">
        <f t="shared" si="3"/>
        <v>9</v>
      </c>
      <c r="O16" s="510">
        <f t="shared" si="39"/>
        <v>47361</v>
      </c>
      <c r="P16" s="515">
        <v>47422</v>
      </c>
      <c r="Q16" s="515">
        <f t="shared" si="4"/>
        <v>61</v>
      </c>
      <c r="R16" s="514">
        <f t="shared" si="40"/>
        <v>6349</v>
      </c>
      <c r="S16" s="515">
        <v>6360</v>
      </c>
      <c r="T16" s="515">
        <f t="shared" si="5"/>
        <v>11</v>
      </c>
      <c r="U16" s="514">
        <f t="shared" si="41"/>
        <v>44385</v>
      </c>
      <c r="V16" s="515">
        <v>44422</v>
      </c>
      <c r="W16" s="515">
        <f t="shared" si="6"/>
        <v>37</v>
      </c>
      <c r="X16" s="514">
        <f t="shared" si="42"/>
        <v>6268</v>
      </c>
      <c r="Y16" s="515">
        <v>6274</v>
      </c>
      <c r="Z16" s="222">
        <f t="shared" si="7"/>
        <v>6</v>
      </c>
      <c r="AA16" s="510">
        <f t="shared" si="43"/>
        <v>35764</v>
      </c>
      <c r="AB16" s="222">
        <v>35764</v>
      </c>
      <c r="AC16" s="222">
        <f t="shared" si="8"/>
        <v>0</v>
      </c>
      <c r="AD16" s="510">
        <f t="shared" si="44"/>
        <v>4984</v>
      </c>
      <c r="AE16" s="222">
        <v>4984</v>
      </c>
      <c r="AF16" s="222">
        <f t="shared" si="9"/>
        <v>0</v>
      </c>
      <c r="AG16" s="510">
        <f t="shared" si="45"/>
        <v>41686</v>
      </c>
      <c r="AH16" s="222">
        <v>41752</v>
      </c>
      <c r="AI16" s="222">
        <f t="shared" si="10"/>
        <v>66</v>
      </c>
      <c r="AJ16" s="510">
        <f t="shared" si="46"/>
        <v>5362</v>
      </c>
      <c r="AK16" s="222">
        <v>5370</v>
      </c>
      <c r="AL16" s="222">
        <f t="shared" si="11"/>
        <v>8</v>
      </c>
      <c r="AM16" s="510">
        <f t="shared" si="47"/>
        <v>27551</v>
      </c>
      <c r="AN16" s="222">
        <v>27621</v>
      </c>
      <c r="AO16" s="222">
        <f t="shared" si="12"/>
        <v>70</v>
      </c>
      <c r="AP16" s="510">
        <f t="shared" si="48"/>
        <v>3928</v>
      </c>
      <c r="AQ16" s="222">
        <v>3938</v>
      </c>
      <c r="AR16" s="222">
        <f t="shared" si="13"/>
        <v>10</v>
      </c>
      <c r="AS16" s="510">
        <f t="shared" si="49"/>
        <v>32113</v>
      </c>
      <c r="AT16" s="222">
        <v>32140</v>
      </c>
      <c r="AU16" s="222">
        <f t="shared" si="14"/>
        <v>27</v>
      </c>
      <c r="AV16" s="510">
        <f t="shared" si="50"/>
        <v>4434</v>
      </c>
      <c r="AW16" s="222">
        <v>4438</v>
      </c>
      <c r="AX16" s="222">
        <f t="shared" si="15"/>
        <v>4</v>
      </c>
      <c r="AY16" s="510">
        <f t="shared" si="51"/>
        <v>33535</v>
      </c>
      <c r="AZ16" s="222">
        <v>33589</v>
      </c>
      <c r="BA16" s="222">
        <f t="shared" si="16"/>
        <v>54</v>
      </c>
      <c r="BB16" s="510">
        <f t="shared" si="52"/>
        <v>4708</v>
      </c>
      <c r="BC16" s="222">
        <v>4716</v>
      </c>
      <c r="BD16" s="511">
        <f t="shared" si="17"/>
        <v>8</v>
      </c>
      <c r="BE16" s="510">
        <f t="shared" si="53"/>
        <v>24553</v>
      </c>
      <c r="BF16" s="222">
        <v>24592</v>
      </c>
      <c r="BG16" s="222">
        <f t="shared" si="18"/>
        <v>39</v>
      </c>
      <c r="BH16" s="510">
        <f t="shared" si="54"/>
        <v>3474</v>
      </c>
      <c r="BI16" s="222">
        <v>3480</v>
      </c>
      <c r="BJ16" s="511">
        <f t="shared" si="19"/>
        <v>6</v>
      </c>
      <c r="BK16" s="510">
        <f t="shared" si="55"/>
        <v>24081</v>
      </c>
      <c r="BL16" s="222">
        <v>24132</v>
      </c>
      <c r="BM16" s="222">
        <f t="shared" si="20"/>
        <v>51</v>
      </c>
      <c r="BN16" s="510">
        <f t="shared" si="56"/>
        <v>3183</v>
      </c>
      <c r="BO16" s="222">
        <v>3193</v>
      </c>
      <c r="BP16" s="511">
        <f t="shared" si="21"/>
        <v>10</v>
      </c>
      <c r="BQ16" s="510">
        <f t="shared" si="57"/>
        <v>22227</v>
      </c>
      <c r="BR16" s="222">
        <v>22268</v>
      </c>
      <c r="BS16" s="222">
        <f t="shared" si="22"/>
        <v>41</v>
      </c>
      <c r="BT16" s="510">
        <f t="shared" si="58"/>
        <v>2934</v>
      </c>
      <c r="BU16" s="222">
        <v>2935</v>
      </c>
      <c r="BV16" s="511">
        <f t="shared" si="23"/>
        <v>1</v>
      </c>
      <c r="BW16" s="484"/>
      <c r="BX16" s="510">
        <f t="shared" si="59"/>
        <v>8411.1</v>
      </c>
      <c r="BY16" s="222">
        <v>8422.9</v>
      </c>
      <c r="BZ16" s="222">
        <f t="shared" si="24"/>
        <v>11.799999999999272</v>
      </c>
      <c r="CA16" s="510">
        <f t="shared" si="60"/>
        <v>7711.6</v>
      </c>
      <c r="CB16" s="222">
        <v>7716.5</v>
      </c>
      <c r="CC16" s="511">
        <f t="shared" si="25"/>
        <v>4.8999999999996362</v>
      </c>
      <c r="CD16" s="484"/>
      <c r="CE16" s="510">
        <f t="shared" si="61"/>
        <v>3254.2</v>
      </c>
      <c r="CF16" s="222">
        <v>3259.4</v>
      </c>
      <c r="CG16" s="511">
        <f t="shared" si="26"/>
        <v>5.2000000000002728</v>
      </c>
      <c r="CI16" s="510">
        <f t="shared" si="62"/>
        <v>12248.2</v>
      </c>
      <c r="CJ16" s="222">
        <v>12259.4</v>
      </c>
      <c r="CK16" s="511">
        <f t="shared" si="27"/>
        <v>11.199999999998909</v>
      </c>
      <c r="CL16" s="510">
        <f t="shared" si="63"/>
        <v>11459.3</v>
      </c>
      <c r="CM16" s="222">
        <v>11459.3</v>
      </c>
      <c r="CN16" s="511">
        <f t="shared" si="28"/>
        <v>0</v>
      </c>
      <c r="CP16" s="510">
        <f t="shared" si="64"/>
        <v>12182.6</v>
      </c>
      <c r="CQ16" s="515">
        <v>12182.6</v>
      </c>
      <c r="CR16" s="511">
        <f t="shared" si="29"/>
        <v>0</v>
      </c>
      <c r="CS16" s="510">
        <f t="shared" si="65"/>
        <v>9047.4</v>
      </c>
      <c r="CT16" s="222">
        <v>9060.7000000000007</v>
      </c>
      <c r="CU16" s="512">
        <f t="shared" si="30"/>
        <v>13.300000000001091</v>
      </c>
      <c r="CV16" s="510">
        <f t="shared" si="66"/>
        <v>8500</v>
      </c>
      <c r="CW16" s="222">
        <v>8510.2999999999993</v>
      </c>
      <c r="CX16" s="511">
        <f t="shared" si="31"/>
        <v>10.299999999999272</v>
      </c>
      <c r="CY16" s="516">
        <f t="shared" si="67"/>
        <v>1620.3</v>
      </c>
      <c r="CZ16" s="222">
        <v>1630.6</v>
      </c>
      <c r="DA16" s="511">
        <f t="shared" si="32"/>
        <v>10.299999999999955</v>
      </c>
      <c r="DC16" s="510">
        <f t="shared" si="68"/>
        <v>573.20000000000005</v>
      </c>
      <c r="DD16" s="222">
        <v>579.29999999999995</v>
      </c>
      <c r="DE16" s="511">
        <f t="shared" si="33"/>
        <v>6.0999999999999091</v>
      </c>
      <c r="DG16" s="510">
        <f t="shared" si="69"/>
        <v>102.2</v>
      </c>
      <c r="DH16" s="222">
        <v>102.2</v>
      </c>
      <c r="DI16" s="511">
        <f t="shared" si="34"/>
        <v>0</v>
      </c>
    </row>
    <row r="17" spans="2:113" x14ac:dyDescent="0.3">
      <c r="B17" s="508">
        <v>46242</v>
      </c>
      <c r="C17" s="510">
        <f t="shared" si="35"/>
        <v>49943</v>
      </c>
      <c r="D17" s="222">
        <v>49970</v>
      </c>
      <c r="E17" s="222">
        <f t="shared" si="0"/>
        <v>27</v>
      </c>
      <c r="F17" s="510">
        <f t="shared" si="36"/>
        <v>7598.2</v>
      </c>
      <c r="G17" s="222">
        <v>7602</v>
      </c>
      <c r="H17" s="222">
        <f t="shared" si="1"/>
        <v>3.8000000000001819</v>
      </c>
      <c r="I17" s="510">
        <f t="shared" si="37"/>
        <v>51055</v>
      </c>
      <c r="J17" s="222">
        <v>51064</v>
      </c>
      <c r="K17" s="222">
        <f t="shared" si="2"/>
        <v>9</v>
      </c>
      <c r="L17" s="510">
        <f t="shared" si="38"/>
        <v>8039</v>
      </c>
      <c r="M17" s="222">
        <v>8041.2</v>
      </c>
      <c r="N17" s="222">
        <f t="shared" si="3"/>
        <v>2.1999999999998181</v>
      </c>
      <c r="O17" s="510">
        <f t="shared" si="39"/>
        <v>47422</v>
      </c>
      <c r="P17" s="222">
        <v>47487</v>
      </c>
      <c r="Q17" s="222">
        <f t="shared" si="4"/>
        <v>65</v>
      </c>
      <c r="R17" s="510">
        <f t="shared" si="40"/>
        <v>6360</v>
      </c>
      <c r="S17" s="222">
        <v>6370</v>
      </c>
      <c r="T17" s="222">
        <f t="shared" si="5"/>
        <v>10</v>
      </c>
      <c r="U17" s="510">
        <f t="shared" si="41"/>
        <v>44422</v>
      </c>
      <c r="V17" s="222">
        <v>44453</v>
      </c>
      <c r="W17" s="222">
        <f t="shared" si="6"/>
        <v>31</v>
      </c>
      <c r="X17" s="510">
        <f t="shared" si="42"/>
        <v>6274</v>
      </c>
      <c r="Y17" s="222">
        <v>6279</v>
      </c>
      <c r="Z17" s="222">
        <f t="shared" si="7"/>
        <v>5</v>
      </c>
      <c r="AA17" s="510">
        <f t="shared" si="43"/>
        <v>35764</v>
      </c>
      <c r="AB17" s="222">
        <v>35801</v>
      </c>
      <c r="AC17" s="222">
        <f t="shared" si="8"/>
        <v>37</v>
      </c>
      <c r="AD17" s="510">
        <f t="shared" si="44"/>
        <v>4984</v>
      </c>
      <c r="AE17" s="222">
        <v>4989.2</v>
      </c>
      <c r="AF17" s="222">
        <f t="shared" si="9"/>
        <v>5.1999999999998181</v>
      </c>
      <c r="AG17" s="510">
        <f t="shared" si="45"/>
        <v>41752</v>
      </c>
      <c r="AH17" s="222">
        <v>41761</v>
      </c>
      <c r="AI17" s="222">
        <f t="shared" si="10"/>
        <v>9</v>
      </c>
      <c r="AJ17" s="510">
        <f t="shared" si="46"/>
        <v>5370</v>
      </c>
      <c r="AK17" s="222">
        <v>5371</v>
      </c>
      <c r="AL17" s="222">
        <f t="shared" si="11"/>
        <v>1</v>
      </c>
      <c r="AM17" s="510">
        <f t="shared" si="47"/>
        <v>27621</v>
      </c>
      <c r="AN17" s="222">
        <v>27657</v>
      </c>
      <c r="AO17" s="222">
        <f t="shared" si="12"/>
        <v>36</v>
      </c>
      <c r="AP17" s="510">
        <f t="shared" si="48"/>
        <v>3938</v>
      </c>
      <c r="AQ17" s="222">
        <v>3943</v>
      </c>
      <c r="AR17" s="222">
        <f t="shared" si="13"/>
        <v>5</v>
      </c>
      <c r="AS17" s="510">
        <f t="shared" si="49"/>
        <v>32140</v>
      </c>
      <c r="AT17" s="222">
        <v>32176</v>
      </c>
      <c r="AU17" s="222">
        <f t="shared" si="14"/>
        <v>36</v>
      </c>
      <c r="AV17" s="510">
        <f t="shared" si="50"/>
        <v>4438</v>
      </c>
      <c r="AW17" s="222">
        <v>4443</v>
      </c>
      <c r="AX17" s="222">
        <f t="shared" si="15"/>
        <v>5</v>
      </c>
      <c r="AY17" s="510">
        <f t="shared" si="51"/>
        <v>33589</v>
      </c>
      <c r="AZ17" s="222">
        <v>33632</v>
      </c>
      <c r="BA17" s="222">
        <f t="shared" si="16"/>
        <v>43</v>
      </c>
      <c r="BB17" s="510">
        <f t="shared" si="52"/>
        <v>4716</v>
      </c>
      <c r="BC17" s="222">
        <v>4722.8</v>
      </c>
      <c r="BD17" s="511">
        <f t="shared" si="17"/>
        <v>6.8000000000001819</v>
      </c>
      <c r="BE17" s="510">
        <f t="shared" si="53"/>
        <v>24592</v>
      </c>
      <c r="BF17" s="222">
        <v>24618</v>
      </c>
      <c r="BG17" s="222">
        <f t="shared" si="18"/>
        <v>26</v>
      </c>
      <c r="BH17" s="510">
        <f t="shared" si="54"/>
        <v>3480</v>
      </c>
      <c r="BI17" s="222">
        <v>3484</v>
      </c>
      <c r="BJ17" s="511">
        <f t="shared" si="19"/>
        <v>4</v>
      </c>
      <c r="BK17" s="510">
        <f t="shared" si="55"/>
        <v>24132</v>
      </c>
      <c r="BL17" s="222">
        <v>24205</v>
      </c>
      <c r="BM17" s="222">
        <f t="shared" si="20"/>
        <v>73</v>
      </c>
      <c r="BN17" s="510">
        <f t="shared" si="56"/>
        <v>3193</v>
      </c>
      <c r="BO17" s="222">
        <v>3206</v>
      </c>
      <c r="BP17" s="511">
        <f t="shared" si="21"/>
        <v>13</v>
      </c>
      <c r="BQ17" s="510">
        <f t="shared" si="57"/>
        <v>22268</v>
      </c>
      <c r="BR17" s="222">
        <v>22285</v>
      </c>
      <c r="BS17" s="222">
        <f t="shared" si="22"/>
        <v>17</v>
      </c>
      <c r="BT17" s="510">
        <f t="shared" si="58"/>
        <v>2935</v>
      </c>
      <c r="BU17" s="222">
        <v>2938.2</v>
      </c>
      <c r="BV17" s="511">
        <f t="shared" si="23"/>
        <v>3.1999999999998181</v>
      </c>
      <c r="BW17" s="484"/>
      <c r="BX17" s="510">
        <f t="shared" si="59"/>
        <v>8422.9</v>
      </c>
      <c r="BY17" s="222">
        <v>8429</v>
      </c>
      <c r="BZ17" s="222">
        <f t="shared" si="24"/>
        <v>6.1000000000003638</v>
      </c>
      <c r="CA17" s="510">
        <f t="shared" si="60"/>
        <v>7716.5</v>
      </c>
      <c r="CB17" s="222">
        <v>7724.6</v>
      </c>
      <c r="CC17" s="511">
        <f t="shared" si="25"/>
        <v>8.1000000000003638</v>
      </c>
      <c r="CD17" s="484"/>
      <c r="CE17" s="510">
        <f t="shared" si="61"/>
        <v>3259.4</v>
      </c>
      <c r="CF17" s="222">
        <v>3262</v>
      </c>
      <c r="CG17" s="511">
        <f t="shared" si="26"/>
        <v>2.5999999999999091</v>
      </c>
      <c r="CI17" s="510">
        <f t="shared" si="62"/>
        <v>12259.4</v>
      </c>
      <c r="CJ17" s="222">
        <v>12268</v>
      </c>
      <c r="CK17" s="511">
        <f t="shared" si="27"/>
        <v>8.6000000000003638</v>
      </c>
      <c r="CL17" s="510">
        <f t="shared" si="63"/>
        <v>11459.3</v>
      </c>
      <c r="CM17" s="222">
        <v>11459.3</v>
      </c>
      <c r="CN17" s="511">
        <f t="shared" si="28"/>
        <v>0</v>
      </c>
      <c r="CP17" s="510">
        <f t="shared" si="64"/>
        <v>12182.6</v>
      </c>
      <c r="CQ17" s="515">
        <v>12182.6</v>
      </c>
      <c r="CR17" s="511">
        <f t="shared" si="29"/>
        <v>0</v>
      </c>
      <c r="CS17" s="510">
        <f t="shared" si="65"/>
        <v>9060.7000000000007</v>
      </c>
      <c r="CT17" s="222">
        <v>9070</v>
      </c>
      <c r="CU17" s="512">
        <f t="shared" si="30"/>
        <v>9.2999999999992724</v>
      </c>
      <c r="CV17" s="510">
        <f t="shared" si="66"/>
        <v>8510.2999999999993</v>
      </c>
      <c r="CW17" s="222">
        <v>8515.9</v>
      </c>
      <c r="CX17" s="511">
        <f t="shared" si="31"/>
        <v>5.6000000000003638</v>
      </c>
      <c r="CY17" s="516">
        <f t="shared" si="67"/>
        <v>1630.6</v>
      </c>
      <c r="CZ17" s="222">
        <v>1636.8</v>
      </c>
      <c r="DA17" s="511">
        <f t="shared" si="32"/>
        <v>6.2000000000000455</v>
      </c>
      <c r="DC17" s="510">
        <f t="shared" si="68"/>
        <v>579.29999999999995</v>
      </c>
      <c r="DD17" s="222">
        <v>583.29999999999995</v>
      </c>
      <c r="DE17" s="511">
        <f t="shared" si="33"/>
        <v>4</v>
      </c>
      <c r="DG17" s="510">
        <f t="shared" si="69"/>
        <v>102.2</v>
      </c>
      <c r="DH17" s="222">
        <v>102.2</v>
      </c>
      <c r="DI17" s="511">
        <f t="shared" si="34"/>
        <v>0</v>
      </c>
    </row>
    <row r="18" spans="2:113" x14ac:dyDescent="0.3">
      <c r="B18" s="508">
        <v>46243</v>
      </c>
      <c r="C18" s="510">
        <f t="shared" si="35"/>
        <v>49970</v>
      </c>
      <c r="D18" s="222">
        <v>50025</v>
      </c>
      <c r="E18" s="222">
        <f t="shared" si="0"/>
        <v>55</v>
      </c>
      <c r="F18" s="510">
        <f t="shared" si="36"/>
        <v>7602</v>
      </c>
      <c r="G18" s="222">
        <v>7610.8</v>
      </c>
      <c r="H18" s="222">
        <f t="shared" si="1"/>
        <v>8.8000000000001819</v>
      </c>
      <c r="I18" s="510">
        <f t="shared" si="37"/>
        <v>51064</v>
      </c>
      <c r="J18" s="222">
        <v>51096</v>
      </c>
      <c r="K18" s="222">
        <f t="shared" si="2"/>
        <v>32</v>
      </c>
      <c r="L18" s="510">
        <f t="shared" si="38"/>
        <v>8041.2</v>
      </c>
      <c r="M18" s="222">
        <v>8045.7</v>
      </c>
      <c r="N18" s="222">
        <f t="shared" si="3"/>
        <v>4.5</v>
      </c>
      <c r="O18" s="510">
        <f t="shared" si="39"/>
        <v>47487</v>
      </c>
      <c r="P18" s="222">
        <v>47514</v>
      </c>
      <c r="Q18" s="222">
        <f t="shared" si="4"/>
        <v>27</v>
      </c>
      <c r="R18" s="510">
        <f t="shared" si="40"/>
        <v>6370</v>
      </c>
      <c r="S18" s="222">
        <v>6374</v>
      </c>
      <c r="T18" s="222">
        <f t="shared" si="5"/>
        <v>4</v>
      </c>
      <c r="U18" s="510">
        <f t="shared" si="41"/>
        <v>44453</v>
      </c>
      <c r="V18" s="222">
        <v>44471</v>
      </c>
      <c r="W18" s="222">
        <f t="shared" si="6"/>
        <v>18</v>
      </c>
      <c r="X18" s="510">
        <f t="shared" si="42"/>
        <v>6279</v>
      </c>
      <c r="Y18" s="222">
        <v>6282</v>
      </c>
      <c r="Z18" s="222">
        <f t="shared" si="7"/>
        <v>3</v>
      </c>
      <c r="AA18" s="510">
        <f t="shared" si="43"/>
        <v>35801</v>
      </c>
      <c r="AB18" s="222">
        <v>35810</v>
      </c>
      <c r="AC18" s="222">
        <f t="shared" si="8"/>
        <v>9</v>
      </c>
      <c r="AD18" s="510">
        <f t="shared" si="44"/>
        <v>4989.2</v>
      </c>
      <c r="AE18" s="222">
        <v>4991</v>
      </c>
      <c r="AF18" s="222">
        <f t="shared" si="9"/>
        <v>1.8000000000001819</v>
      </c>
      <c r="AG18" s="510">
        <f t="shared" si="45"/>
        <v>41761</v>
      </c>
      <c r="AH18" s="222">
        <v>41814</v>
      </c>
      <c r="AI18" s="222">
        <f t="shared" si="10"/>
        <v>53</v>
      </c>
      <c r="AJ18" s="510">
        <f t="shared" si="46"/>
        <v>5371</v>
      </c>
      <c r="AK18" s="222">
        <v>5377</v>
      </c>
      <c r="AL18" s="222">
        <f t="shared" si="11"/>
        <v>6</v>
      </c>
      <c r="AM18" s="510">
        <f t="shared" si="47"/>
        <v>27657</v>
      </c>
      <c r="AN18" s="222">
        <v>27657</v>
      </c>
      <c r="AO18" s="222">
        <f t="shared" si="12"/>
        <v>0</v>
      </c>
      <c r="AP18" s="510">
        <f t="shared" si="48"/>
        <v>3943</v>
      </c>
      <c r="AQ18" s="222">
        <v>3944</v>
      </c>
      <c r="AR18" s="222">
        <f t="shared" si="13"/>
        <v>1</v>
      </c>
      <c r="AS18" s="510">
        <f t="shared" si="49"/>
        <v>32176</v>
      </c>
      <c r="AT18" s="222">
        <v>32202</v>
      </c>
      <c r="AU18" s="222">
        <f t="shared" si="14"/>
        <v>26</v>
      </c>
      <c r="AV18" s="510">
        <f t="shared" si="50"/>
        <v>4443</v>
      </c>
      <c r="AW18" s="222">
        <v>4446</v>
      </c>
      <c r="AX18" s="222">
        <f t="shared" si="15"/>
        <v>3</v>
      </c>
      <c r="AY18" s="510">
        <f t="shared" si="51"/>
        <v>33632</v>
      </c>
      <c r="AZ18" s="222">
        <v>33690</v>
      </c>
      <c r="BA18" s="222">
        <f t="shared" si="16"/>
        <v>58</v>
      </c>
      <c r="BB18" s="510">
        <f t="shared" si="52"/>
        <v>4722.8</v>
      </c>
      <c r="BC18" s="222">
        <v>4731</v>
      </c>
      <c r="BD18" s="511">
        <f t="shared" si="17"/>
        <v>8.1999999999998181</v>
      </c>
      <c r="BE18" s="510">
        <f t="shared" si="53"/>
        <v>24618</v>
      </c>
      <c r="BF18" s="222">
        <v>24629</v>
      </c>
      <c r="BG18" s="222">
        <f t="shared" si="18"/>
        <v>11</v>
      </c>
      <c r="BH18" s="510">
        <f t="shared" si="54"/>
        <v>3484</v>
      </c>
      <c r="BI18" s="222">
        <v>3486</v>
      </c>
      <c r="BJ18" s="511">
        <f t="shared" si="19"/>
        <v>2</v>
      </c>
      <c r="BK18" s="510">
        <f t="shared" si="55"/>
        <v>24205</v>
      </c>
      <c r="BL18" s="222">
        <v>24229</v>
      </c>
      <c r="BM18" s="222">
        <f t="shared" si="20"/>
        <v>24</v>
      </c>
      <c r="BN18" s="510">
        <f t="shared" si="56"/>
        <v>3206</v>
      </c>
      <c r="BO18" s="222">
        <v>3210</v>
      </c>
      <c r="BP18" s="511">
        <f t="shared" si="21"/>
        <v>4</v>
      </c>
      <c r="BQ18" s="510">
        <f t="shared" si="57"/>
        <v>22285</v>
      </c>
      <c r="BR18" s="222">
        <v>22342</v>
      </c>
      <c r="BS18" s="222">
        <f t="shared" si="22"/>
        <v>57</v>
      </c>
      <c r="BT18" s="510">
        <f t="shared" si="58"/>
        <v>2938.2</v>
      </c>
      <c r="BU18" s="222">
        <v>2945</v>
      </c>
      <c r="BV18" s="511">
        <f t="shared" si="23"/>
        <v>6.8000000000001819</v>
      </c>
      <c r="BW18" s="484"/>
      <c r="BX18" s="510">
        <f t="shared" si="59"/>
        <v>8429</v>
      </c>
      <c r="BY18" s="222">
        <v>8437.5</v>
      </c>
      <c r="BZ18" s="222">
        <f t="shared" si="24"/>
        <v>8.5</v>
      </c>
      <c r="CA18" s="510">
        <f t="shared" si="60"/>
        <v>7724.6</v>
      </c>
      <c r="CB18" s="222">
        <v>7729.2</v>
      </c>
      <c r="CC18" s="511">
        <f t="shared" si="25"/>
        <v>4.5999999999994543</v>
      </c>
      <c r="CD18" s="484"/>
      <c r="CE18" s="510">
        <f t="shared" si="61"/>
        <v>3262</v>
      </c>
      <c r="CF18" s="222">
        <v>3265.9</v>
      </c>
      <c r="CG18" s="511">
        <f t="shared" si="26"/>
        <v>3.9000000000000909</v>
      </c>
      <c r="CI18" s="510">
        <f t="shared" si="62"/>
        <v>12268</v>
      </c>
      <c r="CJ18" s="222">
        <v>12274.4</v>
      </c>
      <c r="CK18" s="511">
        <f t="shared" si="27"/>
        <v>6.3999999999996362</v>
      </c>
      <c r="CL18" s="510">
        <f t="shared" si="63"/>
        <v>11459.3</v>
      </c>
      <c r="CM18" s="222">
        <v>11459.3</v>
      </c>
      <c r="CN18" s="511">
        <f t="shared" si="28"/>
        <v>0</v>
      </c>
      <c r="CP18" s="510">
        <f t="shared" si="64"/>
        <v>12182.6</v>
      </c>
      <c r="CQ18" s="515">
        <v>12182.6</v>
      </c>
      <c r="CR18" s="511">
        <f t="shared" si="29"/>
        <v>0</v>
      </c>
      <c r="CS18" s="510">
        <f t="shared" si="65"/>
        <v>9070</v>
      </c>
      <c r="CT18" s="222">
        <v>9079.2999999999993</v>
      </c>
      <c r="CU18" s="512">
        <f t="shared" si="30"/>
        <v>9.2999999999992724</v>
      </c>
      <c r="CV18" s="510">
        <f t="shared" si="66"/>
        <v>8515.9</v>
      </c>
      <c r="CW18" s="222">
        <v>8515.9</v>
      </c>
      <c r="CX18" s="511">
        <f t="shared" si="31"/>
        <v>0</v>
      </c>
      <c r="CY18" s="516">
        <f t="shared" si="67"/>
        <v>1636.8</v>
      </c>
      <c r="CZ18" s="222">
        <v>1643.3</v>
      </c>
      <c r="DA18" s="511">
        <f t="shared" si="32"/>
        <v>6.5</v>
      </c>
      <c r="DC18" s="510">
        <f t="shared" si="68"/>
        <v>583.29999999999995</v>
      </c>
      <c r="DD18" s="222">
        <v>588.79999999999995</v>
      </c>
      <c r="DE18" s="511">
        <f t="shared" si="33"/>
        <v>5.5</v>
      </c>
      <c r="DG18" s="510">
        <f t="shared" si="69"/>
        <v>102.2</v>
      </c>
      <c r="DH18" s="222">
        <v>102.2</v>
      </c>
      <c r="DI18" s="511">
        <f t="shared" si="34"/>
        <v>0</v>
      </c>
    </row>
    <row r="19" spans="2:113" x14ac:dyDescent="0.3">
      <c r="B19" s="508">
        <v>46244</v>
      </c>
      <c r="C19" s="510">
        <f t="shared" si="35"/>
        <v>50025</v>
      </c>
      <c r="D19" s="222">
        <v>50025</v>
      </c>
      <c r="E19" s="222">
        <f t="shared" si="0"/>
        <v>0</v>
      </c>
      <c r="F19" s="510">
        <f t="shared" si="36"/>
        <v>7610.8</v>
      </c>
      <c r="G19" s="222">
        <v>7610.8</v>
      </c>
      <c r="H19" s="222">
        <f t="shared" si="1"/>
        <v>0</v>
      </c>
      <c r="I19" s="510">
        <f t="shared" si="37"/>
        <v>51096</v>
      </c>
      <c r="J19" s="222">
        <v>51096</v>
      </c>
      <c r="K19" s="222">
        <f t="shared" si="2"/>
        <v>0</v>
      </c>
      <c r="L19" s="510">
        <f t="shared" si="38"/>
        <v>8045.7</v>
      </c>
      <c r="M19" s="222">
        <v>8045.7</v>
      </c>
      <c r="N19" s="222">
        <f t="shared" si="3"/>
        <v>0</v>
      </c>
      <c r="O19" s="510">
        <f t="shared" si="39"/>
        <v>47514</v>
      </c>
      <c r="P19" s="222">
        <v>47514</v>
      </c>
      <c r="Q19" s="222">
        <f t="shared" si="4"/>
        <v>0</v>
      </c>
      <c r="R19" s="510">
        <f t="shared" si="40"/>
        <v>6374</v>
      </c>
      <c r="S19" s="222">
        <v>6374</v>
      </c>
      <c r="T19" s="222">
        <f t="shared" si="5"/>
        <v>0</v>
      </c>
      <c r="U19" s="510">
        <f t="shared" si="41"/>
        <v>44471</v>
      </c>
      <c r="V19" s="222">
        <v>44493</v>
      </c>
      <c r="W19" s="222">
        <f t="shared" si="6"/>
        <v>22</v>
      </c>
      <c r="X19" s="510">
        <f t="shared" si="42"/>
        <v>6282</v>
      </c>
      <c r="Y19" s="222">
        <v>6285</v>
      </c>
      <c r="Z19" s="222">
        <f t="shared" si="7"/>
        <v>3</v>
      </c>
      <c r="AA19" s="510">
        <f t="shared" si="43"/>
        <v>35810</v>
      </c>
      <c r="AB19" s="222">
        <v>35810</v>
      </c>
      <c r="AC19" s="222">
        <f t="shared" si="8"/>
        <v>0</v>
      </c>
      <c r="AD19" s="510">
        <f t="shared" si="44"/>
        <v>4991</v>
      </c>
      <c r="AE19" s="222">
        <v>4991</v>
      </c>
      <c r="AF19" s="222">
        <f t="shared" si="9"/>
        <v>0</v>
      </c>
      <c r="AG19" s="510">
        <f t="shared" si="45"/>
        <v>41814</v>
      </c>
      <c r="AH19" s="222">
        <v>41857</v>
      </c>
      <c r="AI19" s="222">
        <f t="shared" si="10"/>
        <v>43</v>
      </c>
      <c r="AJ19" s="510">
        <f t="shared" si="46"/>
        <v>5377</v>
      </c>
      <c r="AK19" s="222">
        <v>5380</v>
      </c>
      <c r="AL19" s="222">
        <f t="shared" si="11"/>
        <v>3</v>
      </c>
      <c r="AM19" s="510">
        <f t="shared" si="47"/>
        <v>27657</v>
      </c>
      <c r="AN19" s="222">
        <v>27701</v>
      </c>
      <c r="AO19" s="222">
        <f t="shared" si="12"/>
        <v>44</v>
      </c>
      <c r="AP19" s="510">
        <f t="shared" si="48"/>
        <v>3944</v>
      </c>
      <c r="AQ19" s="222">
        <v>3947</v>
      </c>
      <c r="AR19" s="222">
        <f t="shared" si="13"/>
        <v>3</v>
      </c>
      <c r="AS19" s="510">
        <f t="shared" si="49"/>
        <v>32202</v>
      </c>
      <c r="AT19" s="222">
        <v>32203</v>
      </c>
      <c r="AU19" s="222">
        <f t="shared" si="14"/>
        <v>1</v>
      </c>
      <c r="AV19" s="510">
        <f t="shared" si="50"/>
        <v>4446</v>
      </c>
      <c r="AW19" s="222">
        <v>4447</v>
      </c>
      <c r="AX19" s="222">
        <f t="shared" si="15"/>
        <v>1</v>
      </c>
      <c r="AY19" s="510">
        <f t="shared" si="51"/>
        <v>33690</v>
      </c>
      <c r="AZ19" s="222">
        <v>33701</v>
      </c>
      <c r="BA19" s="222">
        <f t="shared" si="16"/>
        <v>11</v>
      </c>
      <c r="BB19" s="510">
        <f t="shared" si="52"/>
        <v>4731</v>
      </c>
      <c r="BC19" s="222">
        <v>4734</v>
      </c>
      <c r="BD19" s="511">
        <f t="shared" si="17"/>
        <v>3</v>
      </c>
      <c r="BE19" s="510">
        <f t="shared" si="53"/>
        <v>24629</v>
      </c>
      <c r="BF19" s="222">
        <v>24630</v>
      </c>
      <c r="BG19" s="222">
        <f t="shared" si="18"/>
        <v>1</v>
      </c>
      <c r="BH19" s="510">
        <f t="shared" si="54"/>
        <v>3486</v>
      </c>
      <c r="BI19" s="222">
        <v>3486</v>
      </c>
      <c r="BJ19" s="511">
        <f t="shared" si="19"/>
        <v>0</v>
      </c>
      <c r="BK19" s="510">
        <f t="shared" si="55"/>
        <v>24229</v>
      </c>
      <c r="BL19" s="222">
        <v>24230</v>
      </c>
      <c r="BM19" s="222">
        <f t="shared" si="20"/>
        <v>1</v>
      </c>
      <c r="BN19" s="510">
        <f t="shared" si="56"/>
        <v>3210</v>
      </c>
      <c r="BO19" s="222">
        <v>3210</v>
      </c>
      <c r="BP19" s="511">
        <f t="shared" si="21"/>
        <v>0</v>
      </c>
      <c r="BQ19" s="510">
        <f t="shared" si="57"/>
        <v>22342</v>
      </c>
      <c r="BR19" s="222">
        <v>22364</v>
      </c>
      <c r="BS19" s="222">
        <f t="shared" si="22"/>
        <v>22</v>
      </c>
      <c r="BT19" s="510">
        <f t="shared" si="58"/>
        <v>2945</v>
      </c>
      <c r="BU19" s="222">
        <v>2948</v>
      </c>
      <c r="BV19" s="511">
        <f t="shared" si="23"/>
        <v>3</v>
      </c>
      <c r="BW19" s="484"/>
      <c r="BX19" s="510">
        <f t="shared" si="59"/>
        <v>8437.5</v>
      </c>
      <c r="BY19" s="222">
        <v>8443.9</v>
      </c>
      <c r="BZ19" s="222">
        <f t="shared" si="24"/>
        <v>6.3999999999996362</v>
      </c>
      <c r="CA19" s="510">
        <f t="shared" si="60"/>
        <v>7729.2</v>
      </c>
      <c r="CB19" s="222">
        <v>7731.9</v>
      </c>
      <c r="CC19" s="511">
        <f t="shared" si="25"/>
        <v>2.6999999999998181</v>
      </c>
      <c r="CD19" s="484"/>
      <c r="CE19" s="510">
        <f t="shared" si="61"/>
        <v>3265.9</v>
      </c>
      <c r="CF19" s="222">
        <v>3268.8</v>
      </c>
      <c r="CG19" s="511">
        <f t="shared" si="26"/>
        <v>2.9000000000000909</v>
      </c>
      <c r="CI19" s="510">
        <f t="shared" si="62"/>
        <v>12274.4</v>
      </c>
      <c r="CJ19" s="222">
        <v>12277.4</v>
      </c>
      <c r="CK19" s="511">
        <f t="shared" si="27"/>
        <v>3</v>
      </c>
      <c r="CL19" s="510">
        <f t="shared" si="63"/>
        <v>11459.3</v>
      </c>
      <c r="CM19" s="222">
        <v>11459.3</v>
      </c>
      <c r="CN19" s="511">
        <f t="shared" si="28"/>
        <v>0</v>
      </c>
      <c r="CP19" s="510">
        <f t="shared" si="64"/>
        <v>12182.6</v>
      </c>
      <c r="CQ19" s="515">
        <v>12182.6</v>
      </c>
      <c r="CR19" s="511">
        <f t="shared" si="29"/>
        <v>0</v>
      </c>
      <c r="CS19" s="510">
        <f t="shared" si="65"/>
        <v>9079.2999999999993</v>
      </c>
      <c r="CT19" s="222">
        <v>9081.1</v>
      </c>
      <c r="CU19" s="512">
        <f t="shared" si="30"/>
        <v>1.8000000000010914</v>
      </c>
      <c r="CV19" s="510">
        <f t="shared" si="66"/>
        <v>8515.9</v>
      </c>
      <c r="CW19" s="222">
        <v>8518.5</v>
      </c>
      <c r="CX19" s="511">
        <f t="shared" si="31"/>
        <v>2.6000000000003638</v>
      </c>
      <c r="CY19" s="516">
        <f t="shared" si="67"/>
        <v>1643.3</v>
      </c>
      <c r="CZ19" s="222">
        <v>1649.8</v>
      </c>
      <c r="DA19" s="511">
        <f t="shared" si="32"/>
        <v>6.5</v>
      </c>
      <c r="DC19" s="510">
        <f t="shared" si="68"/>
        <v>588.79999999999995</v>
      </c>
      <c r="DD19" s="222">
        <v>592.6</v>
      </c>
      <c r="DE19" s="511">
        <f t="shared" si="33"/>
        <v>3.8000000000000682</v>
      </c>
      <c r="DG19" s="510">
        <f t="shared" si="69"/>
        <v>102.2</v>
      </c>
      <c r="DH19" s="222">
        <v>102.2</v>
      </c>
      <c r="DI19" s="511">
        <f t="shared" si="34"/>
        <v>0</v>
      </c>
    </row>
    <row r="20" spans="2:113" x14ac:dyDescent="0.3">
      <c r="B20" s="508">
        <v>46245</v>
      </c>
      <c r="C20" s="510">
        <f t="shared" si="35"/>
        <v>50025</v>
      </c>
      <c r="D20" s="222">
        <v>50068</v>
      </c>
      <c r="E20" s="222">
        <f t="shared" si="0"/>
        <v>43</v>
      </c>
      <c r="F20" s="510">
        <f t="shared" si="36"/>
        <v>7610.8</v>
      </c>
      <c r="G20" s="222">
        <v>7617.3</v>
      </c>
      <c r="H20" s="222">
        <f t="shared" si="1"/>
        <v>6.5</v>
      </c>
      <c r="I20" s="510">
        <f t="shared" si="37"/>
        <v>51096</v>
      </c>
      <c r="J20" s="222">
        <v>51134</v>
      </c>
      <c r="K20" s="222">
        <f t="shared" si="2"/>
        <v>38</v>
      </c>
      <c r="L20" s="510">
        <f t="shared" si="38"/>
        <v>8045.7</v>
      </c>
      <c r="M20" s="222">
        <v>8051.8</v>
      </c>
      <c r="N20" s="222">
        <f t="shared" si="3"/>
        <v>6.1000000000003638</v>
      </c>
      <c r="O20" s="510">
        <f t="shared" si="39"/>
        <v>47514</v>
      </c>
      <c r="P20" s="222">
        <v>47550</v>
      </c>
      <c r="Q20" s="222">
        <f t="shared" si="4"/>
        <v>36</v>
      </c>
      <c r="R20" s="510">
        <f t="shared" si="40"/>
        <v>6374</v>
      </c>
      <c r="S20" s="222">
        <v>6379</v>
      </c>
      <c r="T20" s="222">
        <f t="shared" si="5"/>
        <v>5</v>
      </c>
      <c r="U20" s="510">
        <f t="shared" si="41"/>
        <v>44493</v>
      </c>
      <c r="V20" s="222">
        <v>44546</v>
      </c>
      <c r="W20" s="222">
        <f t="shared" si="6"/>
        <v>53</v>
      </c>
      <c r="X20" s="510">
        <f t="shared" si="42"/>
        <v>6285</v>
      </c>
      <c r="Y20" s="222">
        <v>6294</v>
      </c>
      <c r="Z20" s="222">
        <f t="shared" si="7"/>
        <v>9</v>
      </c>
      <c r="AA20" s="510">
        <f t="shared" si="43"/>
        <v>35810</v>
      </c>
      <c r="AB20" s="222">
        <v>35810</v>
      </c>
      <c r="AC20" s="222">
        <f t="shared" si="8"/>
        <v>0</v>
      </c>
      <c r="AD20" s="510">
        <f t="shared" si="44"/>
        <v>4991</v>
      </c>
      <c r="AE20" s="222">
        <v>4992</v>
      </c>
      <c r="AF20" s="222">
        <f t="shared" si="9"/>
        <v>1</v>
      </c>
      <c r="AG20" s="510">
        <f t="shared" si="45"/>
        <v>41857</v>
      </c>
      <c r="AH20" s="222">
        <v>41892</v>
      </c>
      <c r="AI20" s="222">
        <f t="shared" si="10"/>
        <v>35</v>
      </c>
      <c r="AJ20" s="510">
        <f t="shared" si="46"/>
        <v>5380</v>
      </c>
      <c r="AK20" s="222">
        <v>5384</v>
      </c>
      <c r="AL20" s="222">
        <f t="shared" si="11"/>
        <v>4</v>
      </c>
      <c r="AM20" s="510">
        <f t="shared" si="47"/>
        <v>27701</v>
      </c>
      <c r="AN20" s="222">
        <v>27770</v>
      </c>
      <c r="AO20" s="222">
        <f t="shared" si="12"/>
        <v>69</v>
      </c>
      <c r="AP20" s="510">
        <f t="shared" si="48"/>
        <v>3947</v>
      </c>
      <c r="AQ20" s="222">
        <v>3953</v>
      </c>
      <c r="AR20" s="222">
        <f t="shared" si="13"/>
        <v>6</v>
      </c>
      <c r="AS20" s="510">
        <f t="shared" si="49"/>
        <v>32203</v>
      </c>
      <c r="AT20" s="222">
        <v>32247</v>
      </c>
      <c r="AU20" s="222">
        <f t="shared" si="14"/>
        <v>44</v>
      </c>
      <c r="AV20" s="510">
        <f t="shared" si="50"/>
        <v>4447</v>
      </c>
      <c r="AW20" s="222">
        <v>4454</v>
      </c>
      <c r="AX20" s="222">
        <f t="shared" si="15"/>
        <v>7</v>
      </c>
      <c r="AY20" s="510">
        <f t="shared" si="51"/>
        <v>33701</v>
      </c>
      <c r="AZ20" s="222">
        <v>33737</v>
      </c>
      <c r="BA20" s="222">
        <f t="shared" si="16"/>
        <v>36</v>
      </c>
      <c r="BB20" s="510">
        <f t="shared" si="52"/>
        <v>4734</v>
      </c>
      <c r="BC20" s="222">
        <v>4739</v>
      </c>
      <c r="BD20" s="511">
        <f t="shared" si="17"/>
        <v>5</v>
      </c>
      <c r="BE20" s="510">
        <f t="shared" si="53"/>
        <v>24630</v>
      </c>
      <c r="BF20" s="222">
        <v>24630</v>
      </c>
      <c r="BG20" s="222">
        <f t="shared" si="18"/>
        <v>0</v>
      </c>
      <c r="BH20" s="510">
        <f t="shared" si="54"/>
        <v>3486</v>
      </c>
      <c r="BI20" s="222">
        <v>3486</v>
      </c>
      <c r="BJ20" s="511">
        <f t="shared" si="19"/>
        <v>0</v>
      </c>
      <c r="BK20" s="510">
        <f t="shared" si="55"/>
        <v>24230</v>
      </c>
      <c r="BL20" s="222">
        <v>24265</v>
      </c>
      <c r="BM20" s="222">
        <f t="shared" si="20"/>
        <v>35</v>
      </c>
      <c r="BN20" s="510">
        <f t="shared" si="56"/>
        <v>3210</v>
      </c>
      <c r="BO20" s="222">
        <v>3215</v>
      </c>
      <c r="BP20" s="511">
        <f t="shared" si="21"/>
        <v>5</v>
      </c>
      <c r="BQ20" s="510">
        <f t="shared" si="57"/>
        <v>22364</v>
      </c>
      <c r="BR20" s="222">
        <v>22412</v>
      </c>
      <c r="BS20" s="222">
        <f t="shared" si="22"/>
        <v>48</v>
      </c>
      <c r="BT20" s="510">
        <f t="shared" si="58"/>
        <v>2948</v>
      </c>
      <c r="BU20" s="222">
        <v>2954</v>
      </c>
      <c r="BV20" s="511">
        <f t="shared" si="23"/>
        <v>6</v>
      </c>
      <c r="BW20" s="484"/>
      <c r="BX20" s="510">
        <f t="shared" si="59"/>
        <v>8443.9</v>
      </c>
      <c r="BY20" s="222">
        <v>8449.2999999999993</v>
      </c>
      <c r="BZ20" s="222">
        <f t="shared" si="24"/>
        <v>5.3999999999996362</v>
      </c>
      <c r="CA20" s="510">
        <f t="shared" si="60"/>
        <v>7731.9</v>
      </c>
      <c r="CB20" s="222">
        <v>7739.2</v>
      </c>
      <c r="CC20" s="511">
        <f t="shared" si="25"/>
        <v>7.3000000000001819</v>
      </c>
      <c r="CD20" s="484"/>
      <c r="CE20" s="510">
        <f t="shared" si="61"/>
        <v>3268.8</v>
      </c>
      <c r="CF20" s="222">
        <v>3270</v>
      </c>
      <c r="CG20" s="511">
        <f t="shared" si="26"/>
        <v>1.1999999999998181</v>
      </c>
      <c r="CI20" s="510">
        <f t="shared" si="62"/>
        <v>12277.4</v>
      </c>
      <c r="CJ20" s="222">
        <v>12281.6</v>
      </c>
      <c r="CK20" s="511">
        <f t="shared" si="27"/>
        <v>4.2000000000007276</v>
      </c>
      <c r="CL20" s="510">
        <f t="shared" si="63"/>
        <v>11459.3</v>
      </c>
      <c r="CM20" s="222">
        <v>11459.3</v>
      </c>
      <c r="CN20" s="511">
        <f t="shared" si="28"/>
        <v>0</v>
      </c>
      <c r="CP20" s="510">
        <f t="shared" si="64"/>
        <v>12182.6</v>
      </c>
      <c r="CQ20" s="515">
        <v>12182.6</v>
      </c>
      <c r="CR20" s="511">
        <f t="shared" si="29"/>
        <v>0</v>
      </c>
      <c r="CS20" s="510">
        <f t="shared" si="65"/>
        <v>9081.1</v>
      </c>
      <c r="CT20" s="222">
        <v>9089.5</v>
      </c>
      <c r="CU20" s="512">
        <f t="shared" si="30"/>
        <v>8.3999999999996362</v>
      </c>
      <c r="CV20" s="510">
        <f t="shared" si="66"/>
        <v>8518.5</v>
      </c>
      <c r="CW20" s="222">
        <v>8525.7000000000007</v>
      </c>
      <c r="CX20" s="511">
        <f t="shared" si="31"/>
        <v>7.2000000000007276</v>
      </c>
      <c r="CY20" s="516">
        <f t="shared" si="67"/>
        <v>1649.8</v>
      </c>
      <c r="CZ20" s="222">
        <v>1657.8</v>
      </c>
      <c r="DA20" s="511">
        <f t="shared" si="32"/>
        <v>8</v>
      </c>
      <c r="DC20" s="510">
        <f t="shared" si="68"/>
        <v>592.6</v>
      </c>
      <c r="DD20" s="222">
        <v>592.6</v>
      </c>
      <c r="DE20" s="511">
        <f t="shared" si="33"/>
        <v>0</v>
      </c>
      <c r="DG20" s="510">
        <f t="shared" si="69"/>
        <v>102.2</v>
      </c>
      <c r="DH20" s="222">
        <v>102.2</v>
      </c>
      <c r="DI20" s="511">
        <f t="shared" si="34"/>
        <v>0</v>
      </c>
    </row>
    <row r="21" spans="2:113" x14ac:dyDescent="0.3">
      <c r="B21" s="508">
        <v>46246</v>
      </c>
      <c r="C21" s="510">
        <f t="shared" si="35"/>
        <v>50068</v>
      </c>
      <c r="D21" s="222">
        <v>50146</v>
      </c>
      <c r="E21" s="222">
        <f t="shared" si="0"/>
        <v>78</v>
      </c>
      <c r="F21" s="510">
        <f t="shared" si="36"/>
        <v>7617.3</v>
      </c>
      <c r="G21" s="222">
        <v>7627.4</v>
      </c>
      <c r="H21" s="222">
        <f t="shared" si="1"/>
        <v>10.099999999999454</v>
      </c>
      <c r="I21" s="510">
        <f t="shared" si="37"/>
        <v>51134</v>
      </c>
      <c r="J21" s="222">
        <v>51188</v>
      </c>
      <c r="K21" s="222">
        <f t="shared" si="2"/>
        <v>54</v>
      </c>
      <c r="L21" s="510">
        <f t="shared" si="38"/>
        <v>8051.8</v>
      </c>
      <c r="M21" s="222">
        <v>8057</v>
      </c>
      <c r="N21" s="222">
        <f t="shared" si="3"/>
        <v>5.1999999999998181</v>
      </c>
      <c r="O21" s="510">
        <f t="shared" si="39"/>
        <v>47550</v>
      </c>
      <c r="P21" s="222">
        <v>47621</v>
      </c>
      <c r="Q21" s="222">
        <f t="shared" si="4"/>
        <v>71</v>
      </c>
      <c r="R21" s="510">
        <f t="shared" si="40"/>
        <v>6379</v>
      </c>
      <c r="S21" s="222">
        <v>6391</v>
      </c>
      <c r="T21" s="222">
        <f t="shared" si="5"/>
        <v>12</v>
      </c>
      <c r="U21" s="510">
        <f t="shared" si="41"/>
        <v>44546</v>
      </c>
      <c r="V21" s="222">
        <v>44615</v>
      </c>
      <c r="W21" s="222">
        <f t="shared" si="6"/>
        <v>69</v>
      </c>
      <c r="X21" s="510">
        <f t="shared" si="42"/>
        <v>6294</v>
      </c>
      <c r="Y21" s="222">
        <v>6303</v>
      </c>
      <c r="Z21" s="222">
        <f t="shared" si="7"/>
        <v>9</v>
      </c>
      <c r="AA21" s="510">
        <f t="shared" si="43"/>
        <v>35810</v>
      </c>
      <c r="AB21" s="222">
        <v>35810</v>
      </c>
      <c r="AC21" s="222">
        <f t="shared" si="8"/>
        <v>0</v>
      </c>
      <c r="AD21" s="510">
        <f t="shared" si="44"/>
        <v>4992</v>
      </c>
      <c r="AE21" s="222">
        <v>4992</v>
      </c>
      <c r="AF21" s="222">
        <f t="shared" si="9"/>
        <v>0</v>
      </c>
      <c r="AG21" s="510">
        <f t="shared" si="45"/>
        <v>41892</v>
      </c>
      <c r="AH21" s="222">
        <v>41971</v>
      </c>
      <c r="AI21" s="222">
        <f t="shared" si="10"/>
        <v>79</v>
      </c>
      <c r="AJ21" s="510">
        <f t="shared" si="46"/>
        <v>5384</v>
      </c>
      <c r="AK21" s="222">
        <v>5392</v>
      </c>
      <c r="AL21" s="222">
        <f t="shared" si="11"/>
        <v>8</v>
      </c>
      <c r="AM21" s="510">
        <f t="shared" si="47"/>
        <v>27770</v>
      </c>
      <c r="AN21" s="222">
        <v>27836</v>
      </c>
      <c r="AO21" s="222">
        <f t="shared" si="12"/>
        <v>66</v>
      </c>
      <c r="AP21" s="510">
        <f t="shared" si="48"/>
        <v>3953</v>
      </c>
      <c r="AQ21" s="222">
        <v>3962</v>
      </c>
      <c r="AR21" s="222">
        <f t="shared" si="13"/>
        <v>9</v>
      </c>
      <c r="AS21" s="510">
        <f t="shared" si="49"/>
        <v>32247</v>
      </c>
      <c r="AT21" s="222">
        <v>32283</v>
      </c>
      <c r="AU21" s="222">
        <f t="shared" si="14"/>
        <v>36</v>
      </c>
      <c r="AV21" s="510">
        <f t="shared" si="50"/>
        <v>4454</v>
      </c>
      <c r="AW21" s="222">
        <v>4459</v>
      </c>
      <c r="AX21" s="222">
        <f t="shared" si="15"/>
        <v>5</v>
      </c>
      <c r="AY21" s="510">
        <f t="shared" si="51"/>
        <v>33737</v>
      </c>
      <c r="AZ21" s="222">
        <v>33800</v>
      </c>
      <c r="BA21" s="222">
        <f t="shared" si="16"/>
        <v>63</v>
      </c>
      <c r="BB21" s="510">
        <f t="shared" si="52"/>
        <v>4739</v>
      </c>
      <c r="BC21" s="222">
        <v>4748</v>
      </c>
      <c r="BD21" s="511">
        <f t="shared" si="17"/>
        <v>9</v>
      </c>
      <c r="BE21" s="510">
        <f t="shared" si="53"/>
        <v>24630</v>
      </c>
      <c r="BF21" s="222">
        <v>24630</v>
      </c>
      <c r="BG21" s="222">
        <f t="shared" si="18"/>
        <v>0</v>
      </c>
      <c r="BH21" s="510">
        <f t="shared" si="54"/>
        <v>3486</v>
      </c>
      <c r="BI21" s="222">
        <v>3487</v>
      </c>
      <c r="BJ21" s="511">
        <f t="shared" si="19"/>
        <v>1</v>
      </c>
      <c r="BK21" s="510">
        <f t="shared" si="55"/>
        <v>24265</v>
      </c>
      <c r="BL21" s="222">
        <v>24338</v>
      </c>
      <c r="BM21" s="222">
        <f t="shared" si="20"/>
        <v>73</v>
      </c>
      <c r="BN21" s="510">
        <f t="shared" si="56"/>
        <v>3215</v>
      </c>
      <c r="BO21" s="222">
        <v>3226</v>
      </c>
      <c r="BP21" s="511">
        <f t="shared" si="21"/>
        <v>11</v>
      </c>
      <c r="BQ21" s="510">
        <f t="shared" si="57"/>
        <v>22412</v>
      </c>
      <c r="BR21" s="222">
        <v>22480</v>
      </c>
      <c r="BS21" s="222">
        <f t="shared" si="22"/>
        <v>68</v>
      </c>
      <c r="BT21" s="510">
        <f t="shared" si="58"/>
        <v>2954</v>
      </c>
      <c r="BU21" s="222">
        <v>2962</v>
      </c>
      <c r="BV21" s="511">
        <f t="shared" si="23"/>
        <v>8</v>
      </c>
      <c r="BW21" s="484"/>
      <c r="BX21" s="510">
        <f t="shared" si="59"/>
        <v>8449.2999999999993</v>
      </c>
      <c r="BY21" s="222">
        <v>8458.7999999999993</v>
      </c>
      <c r="BZ21" s="222">
        <f t="shared" si="24"/>
        <v>9.5</v>
      </c>
      <c r="CA21" s="510">
        <f t="shared" si="60"/>
        <v>7739.2</v>
      </c>
      <c r="CB21" s="222">
        <v>7744.6</v>
      </c>
      <c r="CC21" s="511">
        <f t="shared" si="25"/>
        <v>5.4000000000005457</v>
      </c>
      <c r="CD21" s="484"/>
      <c r="CE21" s="510">
        <f t="shared" si="61"/>
        <v>3270</v>
      </c>
      <c r="CF21" s="222">
        <v>3273.5</v>
      </c>
      <c r="CG21" s="511">
        <f t="shared" si="26"/>
        <v>3.5</v>
      </c>
      <c r="CI21" s="510">
        <f t="shared" si="62"/>
        <v>12281.6</v>
      </c>
      <c r="CJ21" s="222">
        <v>12293.9</v>
      </c>
      <c r="CK21" s="511">
        <f t="shared" si="27"/>
        <v>12.299999999999272</v>
      </c>
      <c r="CL21" s="510">
        <f t="shared" si="63"/>
        <v>11459.3</v>
      </c>
      <c r="CM21" s="222">
        <v>11459.3</v>
      </c>
      <c r="CN21" s="511">
        <f t="shared" si="28"/>
        <v>0</v>
      </c>
      <c r="CP21" s="510">
        <f t="shared" si="64"/>
        <v>12182.6</v>
      </c>
      <c r="CQ21" s="515">
        <v>12182.6</v>
      </c>
      <c r="CR21" s="511">
        <f t="shared" si="29"/>
        <v>0</v>
      </c>
      <c r="CS21" s="510">
        <f t="shared" si="65"/>
        <v>9089.5</v>
      </c>
      <c r="CT21" s="222">
        <v>9103.6</v>
      </c>
      <c r="CU21" s="512">
        <f t="shared" si="30"/>
        <v>14.100000000000364</v>
      </c>
      <c r="CV21" s="510">
        <f t="shared" si="66"/>
        <v>8525.7000000000007</v>
      </c>
      <c r="CW21" s="222">
        <v>8533.5</v>
      </c>
      <c r="CX21" s="511">
        <f t="shared" si="31"/>
        <v>7.7999999999992724</v>
      </c>
      <c r="CY21" s="516">
        <f t="shared" si="67"/>
        <v>1657.8</v>
      </c>
      <c r="CZ21" s="222">
        <v>1672.5</v>
      </c>
      <c r="DA21" s="511">
        <f t="shared" si="32"/>
        <v>14.700000000000045</v>
      </c>
      <c r="DC21" s="510">
        <f t="shared" si="68"/>
        <v>592.6</v>
      </c>
      <c r="DD21" s="222">
        <v>599</v>
      </c>
      <c r="DE21" s="511">
        <f t="shared" si="33"/>
        <v>6.3999999999999773</v>
      </c>
      <c r="DG21" s="510">
        <f t="shared" si="69"/>
        <v>102.2</v>
      </c>
      <c r="DH21" s="222">
        <v>102.2</v>
      </c>
      <c r="DI21" s="511">
        <f t="shared" si="34"/>
        <v>0</v>
      </c>
    </row>
    <row r="22" spans="2:113" x14ac:dyDescent="0.3">
      <c r="B22" s="508">
        <v>46247</v>
      </c>
      <c r="C22" s="510">
        <f t="shared" si="35"/>
        <v>50146</v>
      </c>
      <c r="D22" s="222">
        <v>50213</v>
      </c>
      <c r="E22" s="222">
        <f t="shared" si="0"/>
        <v>67</v>
      </c>
      <c r="F22" s="510">
        <f t="shared" si="36"/>
        <v>7627.4</v>
      </c>
      <c r="G22" s="222">
        <v>7637</v>
      </c>
      <c r="H22" s="222">
        <f t="shared" si="1"/>
        <v>9.6000000000003638</v>
      </c>
      <c r="I22" s="510">
        <f t="shared" si="37"/>
        <v>51188</v>
      </c>
      <c r="J22" s="222">
        <v>51257</v>
      </c>
      <c r="K22" s="222">
        <f t="shared" si="2"/>
        <v>69</v>
      </c>
      <c r="L22" s="510">
        <f t="shared" si="38"/>
        <v>8057</v>
      </c>
      <c r="M22" s="222">
        <v>8069</v>
      </c>
      <c r="N22" s="222">
        <f t="shared" si="3"/>
        <v>12</v>
      </c>
      <c r="O22" s="510">
        <f t="shared" si="39"/>
        <v>47621</v>
      </c>
      <c r="P22" s="222">
        <v>47686</v>
      </c>
      <c r="Q22" s="222">
        <f t="shared" si="4"/>
        <v>65</v>
      </c>
      <c r="R22" s="510">
        <f t="shared" si="40"/>
        <v>6391</v>
      </c>
      <c r="S22" s="222">
        <v>6402</v>
      </c>
      <c r="T22" s="222">
        <f t="shared" si="5"/>
        <v>11</v>
      </c>
      <c r="U22" s="510">
        <f t="shared" si="41"/>
        <v>44615</v>
      </c>
      <c r="V22" s="222">
        <v>44682</v>
      </c>
      <c r="W22" s="222">
        <f t="shared" si="6"/>
        <v>67</v>
      </c>
      <c r="X22" s="510">
        <f t="shared" si="42"/>
        <v>6303</v>
      </c>
      <c r="Y22" s="222">
        <v>6314</v>
      </c>
      <c r="Z22" s="222">
        <f t="shared" si="7"/>
        <v>11</v>
      </c>
      <c r="AA22" s="510">
        <f t="shared" si="43"/>
        <v>35810</v>
      </c>
      <c r="AB22" s="222">
        <v>35882</v>
      </c>
      <c r="AC22" s="222">
        <f t="shared" si="8"/>
        <v>72</v>
      </c>
      <c r="AD22" s="510">
        <f t="shared" si="44"/>
        <v>4992</v>
      </c>
      <c r="AE22" s="222">
        <v>5005</v>
      </c>
      <c r="AF22" s="222">
        <f t="shared" si="9"/>
        <v>13</v>
      </c>
      <c r="AG22" s="510">
        <f t="shared" si="45"/>
        <v>41971</v>
      </c>
      <c r="AH22" s="222">
        <v>42052</v>
      </c>
      <c r="AI22" s="222">
        <f t="shared" si="10"/>
        <v>81</v>
      </c>
      <c r="AJ22" s="510">
        <f t="shared" si="46"/>
        <v>5392</v>
      </c>
      <c r="AK22" s="222">
        <v>5402</v>
      </c>
      <c r="AL22" s="222">
        <f t="shared" si="11"/>
        <v>10</v>
      </c>
      <c r="AM22" s="510">
        <f t="shared" si="47"/>
        <v>27836</v>
      </c>
      <c r="AN22" s="222">
        <v>27910</v>
      </c>
      <c r="AO22" s="222">
        <f t="shared" si="12"/>
        <v>74</v>
      </c>
      <c r="AP22" s="510">
        <f t="shared" si="48"/>
        <v>3962</v>
      </c>
      <c r="AQ22" s="222">
        <v>3974</v>
      </c>
      <c r="AR22" s="222">
        <f t="shared" si="13"/>
        <v>12</v>
      </c>
      <c r="AS22" s="510">
        <f t="shared" si="49"/>
        <v>32283</v>
      </c>
      <c r="AT22" s="222">
        <v>32355</v>
      </c>
      <c r="AU22" s="222">
        <f t="shared" si="14"/>
        <v>72</v>
      </c>
      <c r="AV22" s="510">
        <f t="shared" si="50"/>
        <v>4459</v>
      </c>
      <c r="AW22" s="222">
        <v>4468</v>
      </c>
      <c r="AX22" s="222">
        <f t="shared" si="15"/>
        <v>9</v>
      </c>
      <c r="AY22" s="510">
        <f t="shared" si="51"/>
        <v>33800</v>
      </c>
      <c r="AZ22" s="222">
        <v>33875</v>
      </c>
      <c r="BA22" s="222">
        <f t="shared" si="16"/>
        <v>75</v>
      </c>
      <c r="BB22" s="510">
        <f t="shared" si="52"/>
        <v>4748</v>
      </c>
      <c r="BC22" s="222">
        <v>4758</v>
      </c>
      <c r="BD22" s="511">
        <f t="shared" si="17"/>
        <v>10</v>
      </c>
      <c r="BE22" s="510">
        <f t="shared" si="53"/>
        <v>24630</v>
      </c>
      <c r="BF22" s="222">
        <v>24630</v>
      </c>
      <c r="BG22" s="222">
        <f t="shared" si="18"/>
        <v>0</v>
      </c>
      <c r="BH22" s="510">
        <f t="shared" si="54"/>
        <v>3487</v>
      </c>
      <c r="BI22" s="222">
        <v>3487</v>
      </c>
      <c r="BJ22" s="511">
        <f t="shared" si="19"/>
        <v>0</v>
      </c>
      <c r="BK22" s="510">
        <f t="shared" si="55"/>
        <v>24338</v>
      </c>
      <c r="BL22" s="222">
        <v>24396</v>
      </c>
      <c r="BM22" s="222">
        <f t="shared" si="20"/>
        <v>58</v>
      </c>
      <c r="BN22" s="510">
        <f t="shared" si="56"/>
        <v>3226</v>
      </c>
      <c r="BO22" s="222">
        <v>3235</v>
      </c>
      <c r="BP22" s="511">
        <f t="shared" si="21"/>
        <v>9</v>
      </c>
      <c r="BQ22" s="510">
        <f t="shared" si="57"/>
        <v>22480</v>
      </c>
      <c r="BR22" s="222">
        <v>22562</v>
      </c>
      <c r="BS22" s="222">
        <f t="shared" si="22"/>
        <v>82</v>
      </c>
      <c r="BT22" s="510">
        <f t="shared" si="58"/>
        <v>2962</v>
      </c>
      <c r="BU22" s="222">
        <v>2973</v>
      </c>
      <c r="BV22" s="511">
        <f t="shared" si="23"/>
        <v>11</v>
      </c>
      <c r="BW22" s="484"/>
      <c r="BX22" s="510">
        <f t="shared" si="59"/>
        <v>8458.7999999999993</v>
      </c>
      <c r="BY22" s="222">
        <v>8470.7999999999993</v>
      </c>
      <c r="BZ22" s="222">
        <f t="shared" si="24"/>
        <v>12</v>
      </c>
      <c r="CA22" s="510">
        <f t="shared" si="60"/>
        <v>7744.6</v>
      </c>
      <c r="CB22" s="222">
        <v>7755.4</v>
      </c>
      <c r="CC22" s="511">
        <f t="shared" si="25"/>
        <v>10.799999999999272</v>
      </c>
      <c r="CD22" s="484"/>
      <c r="CE22" s="510">
        <f t="shared" si="61"/>
        <v>3273.5</v>
      </c>
      <c r="CF22" s="222">
        <v>3274.6</v>
      </c>
      <c r="CG22" s="511">
        <f t="shared" si="26"/>
        <v>1.0999999999999091</v>
      </c>
      <c r="CI22" s="510">
        <f t="shared" si="62"/>
        <v>12293.9</v>
      </c>
      <c r="CJ22" s="222">
        <v>12303.8</v>
      </c>
      <c r="CK22" s="511">
        <f t="shared" si="27"/>
        <v>9.8999999999996362</v>
      </c>
      <c r="CL22" s="510">
        <f t="shared" si="63"/>
        <v>11459.3</v>
      </c>
      <c r="CM22" s="222">
        <v>11459.3</v>
      </c>
      <c r="CN22" s="511">
        <f t="shared" si="28"/>
        <v>0</v>
      </c>
      <c r="CP22" s="510">
        <f t="shared" si="64"/>
        <v>12182.6</v>
      </c>
      <c r="CQ22" s="515">
        <v>12182.6</v>
      </c>
      <c r="CR22" s="511">
        <f t="shared" si="29"/>
        <v>0</v>
      </c>
      <c r="CS22" s="510">
        <f t="shared" si="65"/>
        <v>9103.6</v>
      </c>
      <c r="CT22" s="222">
        <v>9119.7999999999993</v>
      </c>
      <c r="CU22" s="512">
        <f t="shared" si="30"/>
        <v>16.199999999998909</v>
      </c>
      <c r="CV22" s="510">
        <f t="shared" si="66"/>
        <v>8533.5</v>
      </c>
      <c r="CW22" s="222">
        <v>8541.9</v>
      </c>
      <c r="CX22" s="511">
        <f t="shared" si="31"/>
        <v>8.3999999999996362</v>
      </c>
      <c r="CY22" s="516">
        <f t="shared" si="67"/>
        <v>1672.5</v>
      </c>
      <c r="CZ22" s="222">
        <v>1688.8</v>
      </c>
      <c r="DA22" s="511">
        <f t="shared" si="32"/>
        <v>16.299999999999955</v>
      </c>
      <c r="DC22" s="510">
        <f t="shared" si="68"/>
        <v>599</v>
      </c>
      <c r="DD22" s="222">
        <v>602.79999999999995</v>
      </c>
      <c r="DE22" s="511">
        <f t="shared" si="33"/>
        <v>3.7999999999999545</v>
      </c>
      <c r="DG22" s="510">
        <f t="shared" si="69"/>
        <v>102.2</v>
      </c>
      <c r="DH22" s="222">
        <v>102.2</v>
      </c>
      <c r="DI22" s="511">
        <f t="shared" si="34"/>
        <v>0</v>
      </c>
    </row>
    <row r="23" spans="2:113" x14ac:dyDescent="0.3">
      <c r="B23" s="508">
        <v>46248</v>
      </c>
      <c r="C23" s="510">
        <f t="shared" si="35"/>
        <v>50213</v>
      </c>
      <c r="D23" s="222">
        <v>50284</v>
      </c>
      <c r="E23" s="222">
        <f t="shared" si="0"/>
        <v>71</v>
      </c>
      <c r="F23" s="510">
        <f t="shared" si="36"/>
        <v>7637</v>
      </c>
      <c r="G23" s="222">
        <v>7647</v>
      </c>
      <c r="H23" s="222">
        <f t="shared" si="1"/>
        <v>10</v>
      </c>
      <c r="I23" s="510">
        <f t="shared" si="37"/>
        <v>51257</v>
      </c>
      <c r="J23" s="222">
        <v>51329</v>
      </c>
      <c r="K23" s="222">
        <f t="shared" si="2"/>
        <v>72</v>
      </c>
      <c r="L23" s="510">
        <f t="shared" si="38"/>
        <v>8069</v>
      </c>
      <c r="M23" s="222">
        <v>8079</v>
      </c>
      <c r="N23" s="222">
        <f t="shared" si="3"/>
        <v>10</v>
      </c>
      <c r="O23" s="510">
        <f t="shared" si="39"/>
        <v>47686</v>
      </c>
      <c r="P23" s="222">
        <v>47740</v>
      </c>
      <c r="Q23" s="222">
        <f t="shared" si="4"/>
        <v>54</v>
      </c>
      <c r="R23" s="510">
        <f t="shared" si="40"/>
        <v>6402</v>
      </c>
      <c r="S23" s="222">
        <v>6413</v>
      </c>
      <c r="T23" s="222">
        <f t="shared" si="5"/>
        <v>11</v>
      </c>
      <c r="U23" s="510">
        <f t="shared" si="41"/>
        <v>44682</v>
      </c>
      <c r="V23" s="222">
        <v>44750</v>
      </c>
      <c r="W23" s="222">
        <f t="shared" si="6"/>
        <v>68</v>
      </c>
      <c r="X23" s="510">
        <f t="shared" si="42"/>
        <v>6314</v>
      </c>
      <c r="Y23" s="222">
        <v>6324</v>
      </c>
      <c r="Z23" s="222">
        <f t="shared" si="7"/>
        <v>10</v>
      </c>
      <c r="AA23" s="510">
        <f t="shared" si="43"/>
        <v>35882</v>
      </c>
      <c r="AB23" s="222">
        <v>35933</v>
      </c>
      <c r="AC23" s="222">
        <f t="shared" si="8"/>
        <v>51</v>
      </c>
      <c r="AD23" s="510">
        <f t="shared" si="44"/>
        <v>5005</v>
      </c>
      <c r="AE23" s="222">
        <v>5013</v>
      </c>
      <c r="AF23" s="222">
        <f t="shared" si="9"/>
        <v>8</v>
      </c>
      <c r="AG23" s="510">
        <f t="shared" si="45"/>
        <v>42052</v>
      </c>
      <c r="AH23" s="222">
        <v>42096</v>
      </c>
      <c r="AI23" s="222">
        <f t="shared" si="10"/>
        <v>44</v>
      </c>
      <c r="AJ23" s="510">
        <f t="shared" si="46"/>
        <v>5402</v>
      </c>
      <c r="AK23" s="222">
        <v>5407</v>
      </c>
      <c r="AL23" s="222">
        <f t="shared" si="11"/>
        <v>5</v>
      </c>
      <c r="AM23" s="510">
        <f t="shared" si="47"/>
        <v>27910</v>
      </c>
      <c r="AN23" s="222">
        <v>27977</v>
      </c>
      <c r="AO23" s="222">
        <f t="shared" si="12"/>
        <v>67</v>
      </c>
      <c r="AP23" s="510">
        <f t="shared" si="48"/>
        <v>3974</v>
      </c>
      <c r="AQ23" s="222">
        <v>3984</v>
      </c>
      <c r="AR23" s="222">
        <f t="shared" si="13"/>
        <v>10</v>
      </c>
      <c r="AS23" s="510">
        <f t="shared" si="49"/>
        <v>32355</v>
      </c>
      <c r="AT23" s="222">
        <v>32425</v>
      </c>
      <c r="AU23" s="222">
        <f t="shared" si="14"/>
        <v>70</v>
      </c>
      <c r="AV23" s="510">
        <f t="shared" si="50"/>
        <v>4468</v>
      </c>
      <c r="AW23" s="222">
        <v>4478</v>
      </c>
      <c r="AX23" s="222">
        <f t="shared" si="15"/>
        <v>10</v>
      </c>
      <c r="AY23" s="510">
        <f t="shared" si="51"/>
        <v>33875</v>
      </c>
      <c r="AZ23" s="222">
        <v>33938</v>
      </c>
      <c r="BA23" s="222">
        <f t="shared" si="16"/>
        <v>63</v>
      </c>
      <c r="BB23" s="510">
        <f t="shared" si="52"/>
        <v>4758</v>
      </c>
      <c r="BC23" s="222">
        <v>4767</v>
      </c>
      <c r="BD23" s="511">
        <f t="shared" si="17"/>
        <v>9</v>
      </c>
      <c r="BE23" s="510">
        <f t="shared" si="53"/>
        <v>24630</v>
      </c>
      <c r="BF23" s="222">
        <v>24630</v>
      </c>
      <c r="BG23" s="222">
        <f t="shared" si="18"/>
        <v>0</v>
      </c>
      <c r="BH23" s="510">
        <f t="shared" si="54"/>
        <v>3487</v>
      </c>
      <c r="BI23" s="222">
        <v>3487</v>
      </c>
      <c r="BJ23" s="511">
        <f t="shared" si="19"/>
        <v>0</v>
      </c>
      <c r="BK23" s="510">
        <f t="shared" si="55"/>
        <v>24396</v>
      </c>
      <c r="BL23" s="222">
        <v>24468</v>
      </c>
      <c r="BM23" s="222">
        <f t="shared" si="20"/>
        <v>72</v>
      </c>
      <c r="BN23" s="510">
        <f t="shared" si="56"/>
        <v>3235</v>
      </c>
      <c r="BO23" s="222">
        <v>3245</v>
      </c>
      <c r="BP23" s="511">
        <f t="shared" si="21"/>
        <v>10</v>
      </c>
      <c r="BQ23" s="510">
        <f t="shared" si="57"/>
        <v>22562</v>
      </c>
      <c r="BR23" s="222">
        <v>22645</v>
      </c>
      <c r="BS23" s="222">
        <f t="shared" si="22"/>
        <v>83</v>
      </c>
      <c r="BT23" s="510">
        <f t="shared" si="58"/>
        <v>2973</v>
      </c>
      <c r="BU23" s="222">
        <v>2983</v>
      </c>
      <c r="BV23" s="511">
        <f t="shared" si="23"/>
        <v>10</v>
      </c>
      <c r="BW23" s="484"/>
      <c r="BX23" s="510">
        <f t="shared" si="59"/>
        <v>8470.7999999999993</v>
      </c>
      <c r="BY23" s="222">
        <v>8479.4</v>
      </c>
      <c r="BZ23" s="222">
        <f t="shared" si="24"/>
        <v>8.6000000000003638</v>
      </c>
      <c r="CA23" s="510">
        <f t="shared" si="60"/>
        <v>7755.4</v>
      </c>
      <c r="CB23" s="222">
        <v>7770</v>
      </c>
      <c r="CC23" s="511">
        <f t="shared" si="25"/>
        <v>14.600000000000364</v>
      </c>
      <c r="CD23" s="484"/>
      <c r="CE23" s="510">
        <f t="shared" si="61"/>
        <v>3274.6</v>
      </c>
      <c r="CF23" s="222">
        <v>3276.2</v>
      </c>
      <c r="CG23" s="511">
        <f t="shared" si="26"/>
        <v>1.5999999999999091</v>
      </c>
      <c r="CI23" s="510">
        <f t="shared" si="62"/>
        <v>12303.8</v>
      </c>
      <c r="CJ23" s="222">
        <v>12317</v>
      </c>
      <c r="CK23" s="511">
        <f t="shared" si="27"/>
        <v>13.200000000000728</v>
      </c>
      <c r="CL23" s="510">
        <f t="shared" si="63"/>
        <v>11459.3</v>
      </c>
      <c r="CM23" s="222">
        <v>11459.3</v>
      </c>
      <c r="CN23" s="511">
        <f t="shared" si="28"/>
        <v>0</v>
      </c>
      <c r="CP23" s="510">
        <f t="shared" si="64"/>
        <v>12182.6</v>
      </c>
      <c r="CQ23" s="515">
        <v>12182.6</v>
      </c>
      <c r="CR23" s="511">
        <f t="shared" si="29"/>
        <v>0</v>
      </c>
      <c r="CS23" s="510">
        <f t="shared" si="65"/>
        <v>9119.7999999999993</v>
      </c>
      <c r="CT23" s="222">
        <v>9119.7999999999993</v>
      </c>
      <c r="CU23" s="512">
        <f t="shared" si="30"/>
        <v>0</v>
      </c>
      <c r="CV23" s="510">
        <f t="shared" si="66"/>
        <v>8541.9</v>
      </c>
      <c r="CW23" s="222">
        <v>8553.2999999999993</v>
      </c>
      <c r="CX23" s="511">
        <f t="shared" si="31"/>
        <v>11.399999999999636</v>
      </c>
      <c r="CY23" s="516">
        <f t="shared" si="67"/>
        <v>1688.8</v>
      </c>
      <c r="CZ23" s="222">
        <v>1708.1</v>
      </c>
      <c r="DA23" s="511">
        <f t="shared" si="32"/>
        <v>19.299999999999955</v>
      </c>
      <c r="DC23" s="510">
        <f t="shared" si="68"/>
        <v>602.79999999999995</v>
      </c>
      <c r="DD23" s="222">
        <v>608.1</v>
      </c>
      <c r="DE23" s="511">
        <f t="shared" si="33"/>
        <v>5.3000000000000682</v>
      </c>
      <c r="DG23" s="510">
        <f t="shared" si="69"/>
        <v>102.2</v>
      </c>
      <c r="DH23" s="222">
        <v>102.2</v>
      </c>
      <c r="DI23" s="511">
        <f t="shared" si="34"/>
        <v>0</v>
      </c>
    </row>
    <row r="24" spans="2:113" x14ac:dyDescent="0.3">
      <c r="B24" s="508">
        <v>46249</v>
      </c>
      <c r="C24" s="510">
        <f t="shared" si="35"/>
        <v>50284</v>
      </c>
      <c r="D24" s="222">
        <v>50294</v>
      </c>
      <c r="E24" s="222">
        <f t="shared" si="0"/>
        <v>10</v>
      </c>
      <c r="F24" s="510">
        <f t="shared" si="36"/>
        <v>7647</v>
      </c>
      <c r="G24" s="222">
        <v>7648.2</v>
      </c>
      <c r="H24" s="222">
        <f t="shared" si="1"/>
        <v>1.1999999999998181</v>
      </c>
      <c r="I24" s="510">
        <f t="shared" si="37"/>
        <v>51329</v>
      </c>
      <c r="J24" s="222">
        <v>51329</v>
      </c>
      <c r="K24" s="222">
        <f t="shared" si="2"/>
        <v>0</v>
      </c>
      <c r="L24" s="510">
        <f t="shared" si="38"/>
        <v>8079</v>
      </c>
      <c r="M24" s="222">
        <v>8079</v>
      </c>
      <c r="N24" s="222">
        <f t="shared" si="3"/>
        <v>0</v>
      </c>
      <c r="O24" s="510">
        <f t="shared" si="39"/>
        <v>47740</v>
      </c>
      <c r="P24" s="222">
        <v>47740</v>
      </c>
      <c r="Q24" s="222">
        <f t="shared" si="4"/>
        <v>0</v>
      </c>
      <c r="R24" s="510">
        <f t="shared" si="40"/>
        <v>6413</v>
      </c>
      <c r="S24" s="222">
        <v>6413</v>
      </c>
      <c r="T24" s="222">
        <f t="shared" si="5"/>
        <v>0</v>
      </c>
      <c r="U24" s="510">
        <f t="shared" si="41"/>
        <v>44750</v>
      </c>
      <c r="V24" s="222">
        <v>44784</v>
      </c>
      <c r="W24" s="222">
        <f t="shared" si="6"/>
        <v>34</v>
      </c>
      <c r="X24" s="510">
        <f t="shared" si="42"/>
        <v>6324</v>
      </c>
      <c r="Y24" s="222">
        <v>6328</v>
      </c>
      <c r="Z24" s="222">
        <f t="shared" si="7"/>
        <v>4</v>
      </c>
      <c r="AA24" s="510">
        <f t="shared" si="43"/>
        <v>35933</v>
      </c>
      <c r="AB24" s="222">
        <v>35934</v>
      </c>
      <c r="AC24" s="222">
        <f t="shared" si="8"/>
        <v>1</v>
      </c>
      <c r="AD24" s="510">
        <f t="shared" si="44"/>
        <v>5013</v>
      </c>
      <c r="AE24" s="222">
        <v>5013</v>
      </c>
      <c r="AF24" s="222">
        <f t="shared" si="9"/>
        <v>0</v>
      </c>
      <c r="AG24" s="510">
        <f t="shared" si="45"/>
        <v>42096</v>
      </c>
      <c r="AH24" s="222">
        <v>42096</v>
      </c>
      <c r="AI24" s="222">
        <f t="shared" si="10"/>
        <v>0</v>
      </c>
      <c r="AJ24" s="510">
        <f t="shared" si="46"/>
        <v>5407</v>
      </c>
      <c r="AK24" s="222">
        <v>5407</v>
      </c>
      <c r="AL24" s="222">
        <f t="shared" si="11"/>
        <v>0</v>
      </c>
      <c r="AM24" s="510">
        <f t="shared" si="47"/>
        <v>27977</v>
      </c>
      <c r="AN24" s="222">
        <v>27977</v>
      </c>
      <c r="AO24" s="222">
        <f t="shared" si="12"/>
        <v>0</v>
      </c>
      <c r="AP24" s="510">
        <f t="shared" si="48"/>
        <v>3984</v>
      </c>
      <c r="AQ24" s="222">
        <v>3984</v>
      </c>
      <c r="AR24" s="222">
        <f t="shared" si="13"/>
        <v>0</v>
      </c>
      <c r="AS24" s="510">
        <f t="shared" si="49"/>
        <v>32425</v>
      </c>
      <c r="AT24" s="222">
        <v>32436</v>
      </c>
      <c r="AU24" s="222">
        <f t="shared" si="14"/>
        <v>11</v>
      </c>
      <c r="AV24" s="510">
        <f t="shared" si="50"/>
        <v>4478</v>
      </c>
      <c r="AW24" s="222">
        <v>4479</v>
      </c>
      <c r="AX24" s="222">
        <f t="shared" si="15"/>
        <v>1</v>
      </c>
      <c r="AY24" s="510">
        <f t="shared" si="51"/>
        <v>33938</v>
      </c>
      <c r="AZ24" s="222">
        <v>33950</v>
      </c>
      <c r="BA24" s="222">
        <f t="shared" si="16"/>
        <v>12</v>
      </c>
      <c r="BB24" s="510">
        <f t="shared" si="52"/>
        <v>4767</v>
      </c>
      <c r="BC24" s="222">
        <v>4768</v>
      </c>
      <c r="BD24" s="511">
        <f t="shared" si="17"/>
        <v>1</v>
      </c>
      <c r="BE24" s="510">
        <f t="shared" si="53"/>
        <v>24630</v>
      </c>
      <c r="BF24" s="222">
        <v>24630</v>
      </c>
      <c r="BG24" s="222">
        <f t="shared" si="18"/>
        <v>0</v>
      </c>
      <c r="BH24" s="510">
        <f t="shared" si="54"/>
        <v>3487</v>
      </c>
      <c r="BI24" s="222">
        <v>3487</v>
      </c>
      <c r="BJ24" s="511">
        <f t="shared" si="19"/>
        <v>0</v>
      </c>
      <c r="BK24" s="510">
        <f t="shared" si="55"/>
        <v>24468</v>
      </c>
      <c r="BL24" s="222">
        <v>24468</v>
      </c>
      <c r="BM24" s="222">
        <f t="shared" si="20"/>
        <v>0</v>
      </c>
      <c r="BN24" s="510">
        <f t="shared" si="56"/>
        <v>3245</v>
      </c>
      <c r="BO24" s="222">
        <v>3245</v>
      </c>
      <c r="BP24" s="511">
        <f t="shared" si="21"/>
        <v>0</v>
      </c>
      <c r="BQ24" s="510">
        <f t="shared" si="57"/>
        <v>22645</v>
      </c>
      <c r="BR24" s="222">
        <v>22654</v>
      </c>
      <c r="BS24" s="222">
        <f t="shared" si="22"/>
        <v>9</v>
      </c>
      <c r="BT24" s="510">
        <f t="shared" si="58"/>
        <v>2983</v>
      </c>
      <c r="BU24" s="222">
        <v>2984</v>
      </c>
      <c r="BV24" s="511">
        <f t="shared" si="23"/>
        <v>1</v>
      </c>
      <c r="BW24" s="484"/>
      <c r="BX24" s="510">
        <f t="shared" si="59"/>
        <v>8479.4</v>
      </c>
      <c r="BY24" s="222">
        <v>8482.9</v>
      </c>
      <c r="BZ24" s="222">
        <f t="shared" si="24"/>
        <v>3.5</v>
      </c>
      <c r="CA24" s="510">
        <f t="shared" si="60"/>
        <v>7770</v>
      </c>
      <c r="CB24" s="222">
        <v>7774</v>
      </c>
      <c r="CC24" s="511">
        <f t="shared" si="25"/>
        <v>4</v>
      </c>
      <c r="CD24" s="484"/>
      <c r="CE24" s="510">
        <f t="shared" si="61"/>
        <v>3276.2</v>
      </c>
      <c r="CF24" s="222">
        <v>3276.2</v>
      </c>
      <c r="CG24" s="511">
        <f t="shared" si="26"/>
        <v>0</v>
      </c>
      <c r="CI24" s="510">
        <f t="shared" si="62"/>
        <v>12317</v>
      </c>
      <c r="CJ24" s="222">
        <v>12321</v>
      </c>
      <c r="CK24" s="511">
        <f t="shared" si="27"/>
        <v>4</v>
      </c>
      <c r="CL24" s="510">
        <f t="shared" si="63"/>
        <v>11459.3</v>
      </c>
      <c r="CM24" s="222">
        <v>11459.3</v>
      </c>
      <c r="CN24" s="511">
        <f t="shared" si="28"/>
        <v>0</v>
      </c>
      <c r="CP24" s="510">
        <f t="shared" si="64"/>
        <v>12182.6</v>
      </c>
      <c r="CQ24" s="515">
        <v>12182.6</v>
      </c>
      <c r="CR24" s="511">
        <f t="shared" si="29"/>
        <v>0</v>
      </c>
      <c r="CS24" s="510">
        <f t="shared" si="65"/>
        <v>9119.7999999999993</v>
      </c>
      <c r="CT24" s="222">
        <v>9119.7999999999993</v>
      </c>
      <c r="CU24" s="512">
        <f t="shared" si="30"/>
        <v>0</v>
      </c>
      <c r="CV24" s="510">
        <f t="shared" si="66"/>
        <v>8553.2999999999993</v>
      </c>
      <c r="CW24" s="222">
        <v>8553.2999999999993</v>
      </c>
      <c r="CX24" s="511">
        <f t="shared" si="31"/>
        <v>0</v>
      </c>
      <c r="CY24" s="516">
        <f t="shared" si="67"/>
        <v>1708.1</v>
      </c>
      <c r="CZ24" s="222">
        <v>1711.1</v>
      </c>
      <c r="DA24" s="511">
        <f t="shared" si="32"/>
        <v>3</v>
      </c>
      <c r="DC24" s="510">
        <f t="shared" si="68"/>
        <v>608.1</v>
      </c>
      <c r="DD24" s="222">
        <v>608.1</v>
      </c>
      <c r="DE24" s="511">
        <f t="shared" si="33"/>
        <v>0</v>
      </c>
      <c r="DG24" s="510">
        <f t="shared" si="69"/>
        <v>102.2</v>
      </c>
      <c r="DH24" s="222">
        <v>102.2</v>
      </c>
      <c r="DI24" s="511">
        <f t="shared" si="34"/>
        <v>0</v>
      </c>
    </row>
    <row r="25" spans="2:113" x14ac:dyDescent="0.3">
      <c r="B25" s="508">
        <v>46250</v>
      </c>
      <c r="C25" s="510">
        <f t="shared" si="35"/>
        <v>50294</v>
      </c>
      <c r="D25" s="222">
        <v>50352</v>
      </c>
      <c r="E25" s="222">
        <f t="shared" si="0"/>
        <v>58</v>
      </c>
      <c r="F25" s="510">
        <f t="shared" si="36"/>
        <v>7648.2</v>
      </c>
      <c r="G25" s="222">
        <v>7656.7</v>
      </c>
      <c r="H25" s="222">
        <f t="shared" si="1"/>
        <v>8.5</v>
      </c>
      <c r="I25" s="510">
        <f t="shared" si="37"/>
        <v>51329</v>
      </c>
      <c r="J25" s="222">
        <v>51329</v>
      </c>
      <c r="K25" s="222">
        <f t="shared" si="2"/>
        <v>0</v>
      </c>
      <c r="L25" s="510">
        <f t="shared" si="38"/>
        <v>8079</v>
      </c>
      <c r="M25" s="515">
        <v>8079</v>
      </c>
      <c r="N25" s="222">
        <f t="shared" si="3"/>
        <v>0</v>
      </c>
      <c r="O25" s="510">
        <f t="shared" si="39"/>
        <v>47740</v>
      </c>
      <c r="P25" s="222">
        <v>47741</v>
      </c>
      <c r="Q25" s="222">
        <f t="shared" si="4"/>
        <v>1</v>
      </c>
      <c r="R25" s="510">
        <f t="shared" si="40"/>
        <v>6413</v>
      </c>
      <c r="S25" s="222">
        <v>6413</v>
      </c>
      <c r="T25" s="222">
        <f t="shared" si="5"/>
        <v>0</v>
      </c>
      <c r="U25" s="510">
        <f t="shared" si="41"/>
        <v>44784</v>
      </c>
      <c r="V25" s="222">
        <v>44792</v>
      </c>
      <c r="W25" s="222">
        <f t="shared" si="6"/>
        <v>8</v>
      </c>
      <c r="X25" s="510">
        <f t="shared" si="42"/>
        <v>6328</v>
      </c>
      <c r="Y25" s="222">
        <v>6330</v>
      </c>
      <c r="Z25" s="222">
        <f t="shared" si="7"/>
        <v>2</v>
      </c>
      <c r="AA25" s="510">
        <f t="shared" si="43"/>
        <v>35934</v>
      </c>
      <c r="AB25" s="222">
        <v>35940</v>
      </c>
      <c r="AC25" s="222">
        <f t="shared" si="8"/>
        <v>6</v>
      </c>
      <c r="AD25" s="510">
        <f t="shared" si="44"/>
        <v>5013</v>
      </c>
      <c r="AE25" s="222">
        <v>5014</v>
      </c>
      <c r="AF25" s="222">
        <f t="shared" si="9"/>
        <v>1</v>
      </c>
      <c r="AG25" s="510">
        <f t="shared" si="45"/>
        <v>42096</v>
      </c>
      <c r="AH25" s="222">
        <v>42148</v>
      </c>
      <c r="AI25" s="222">
        <f t="shared" si="10"/>
        <v>52</v>
      </c>
      <c r="AJ25" s="510">
        <f t="shared" si="46"/>
        <v>5407</v>
      </c>
      <c r="AK25" s="222">
        <v>5414</v>
      </c>
      <c r="AL25" s="222">
        <f t="shared" si="11"/>
        <v>7</v>
      </c>
      <c r="AM25" s="510">
        <f t="shared" si="47"/>
        <v>27977</v>
      </c>
      <c r="AN25" s="222">
        <v>27977</v>
      </c>
      <c r="AO25" s="222">
        <f t="shared" si="12"/>
        <v>0</v>
      </c>
      <c r="AP25" s="510">
        <f t="shared" si="48"/>
        <v>3984</v>
      </c>
      <c r="AQ25" s="222">
        <v>3984</v>
      </c>
      <c r="AR25" s="222">
        <f t="shared" si="13"/>
        <v>0</v>
      </c>
      <c r="AS25" s="510">
        <f t="shared" si="49"/>
        <v>32436</v>
      </c>
      <c r="AT25" s="222">
        <v>32437</v>
      </c>
      <c r="AU25" s="222">
        <f t="shared" si="14"/>
        <v>1</v>
      </c>
      <c r="AV25" s="510">
        <f t="shared" si="50"/>
        <v>4479</v>
      </c>
      <c r="AW25" s="222">
        <v>4479</v>
      </c>
      <c r="AX25" s="222">
        <f t="shared" si="15"/>
        <v>0</v>
      </c>
      <c r="AY25" s="510">
        <f t="shared" si="51"/>
        <v>33950</v>
      </c>
      <c r="AZ25" s="222">
        <v>34001</v>
      </c>
      <c r="BA25" s="222">
        <f t="shared" si="16"/>
        <v>51</v>
      </c>
      <c r="BB25" s="510">
        <f t="shared" si="52"/>
        <v>4768</v>
      </c>
      <c r="BC25" s="222">
        <v>4775</v>
      </c>
      <c r="BD25" s="511">
        <f t="shared" si="17"/>
        <v>7</v>
      </c>
      <c r="BE25" s="510">
        <f t="shared" si="53"/>
        <v>24630</v>
      </c>
      <c r="BF25" s="222">
        <v>24630</v>
      </c>
      <c r="BG25" s="222">
        <f t="shared" si="18"/>
        <v>0</v>
      </c>
      <c r="BH25" s="510">
        <f t="shared" si="54"/>
        <v>3487</v>
      </c>
      <c r="BI25" s="222">
        <v>3487</v>
      </c>
      <c r="BJ25" s="511">
        <f t="shared" si="19"/>
        <v>0</v>
      </c>
      <c r="BK25" s="510">
        <f t="shared" si="55"/>
        <v>24468</v>
      </c>
      <c r="BL25" s="222">
        <v>24518</v>
      </c>
      <c r="BM25" s="222">
        <f t="shared" si="20"/>
        <v>50</v>
      </c>
      <c r="BN25" s="510">
        <f t="shared" si="56"/>
        <v>3245</v>
      </c>
      <c r="BO25" s="222">
        <v>3252</v>
      </c>
      <c r="BP25" s="511">
        <f t="shared" si="21"/>
        <v>7</v>
      </c>
      <c r="BQ25" s="510">
        <f t="shared" si="57"/>
        <v>22654</v>
      </c>
      <c r="BR25" s="222">
        <v>22662</v>
      </c>
      <c r="BS25" s="222">
        <f t="shared" si="22"/>
        <v>8</v>
      </c>
      <c r="BT25" s="510">
        <f t="shared" si="58"/>
        <v>2984</v>
      </c>
      <c r="BU25" s="222">
        <v>2986</v>
      </c>
      <c r="BV25" s="511">
        <f t="shared" si="23"/>
        <v>2</v>
      </c>
      <c r="BW25" s="484"/>
      <c r="BX25" s="510">
        <f t="shared" si="59"/>
        <v>8482.9</v>
      </c>
      <c r="BY25" s="222">
        <v>8484</v>
      </c>
      <c r="BZ25" s="222">
        <f t="shared" si="24"/>
        <v>1.1000000000003638</v>
      </c>
      <c r="CA25" s="510">
        <f t="shared" si="60"/>
        <v>7774</v>
      </c>
      <c r="CB25" s="222">
        <v>7781</v>
      </c>
      <c r="CC25" s="511">
        <f t="shared" si="25"/>
        <v>7</v>
      </c>
      <c r="CD25" s="484"/>
      <c r="CE25" s="510">
        <f t="shared" si="61"/>
        <v>3276.2</v>
      </c>
      <c r="CF25" s="222">
        <v>3276.7</v>
      </c>
      <c r="CG25" s="511">
        <f t="shared" si="26"/>
        <v>0.5</v>
      </c>
      <c r="CI25" s="510">
        <f t="shared" si="62"/>
        <v>12321</v>
      </c>
      <c r="CJ25" s="515">
        <v>12327</v>
      </c>
      <c r="CK25" s="511">
        <f t="shared" si="27"/>
        <v>6</v>
      </c>
      <c r="CL25" s="510">
        <f t="shared" si="63"/>
        <v>11459.3</v>
      </c>
      <c r="CM25" s="222">
        <v>11459.3</v>
      </c>
      <c r="CN25" s="511">
        <f t="shared" si="28"/>
        <v>0</v>
      </c>
      <c r="CP25" s="510">
        <f t="shared" si="64"/>
        <v>12182.6</v>
      </c>
      <c r="CQ25" s="515">
        <v>12182.6</v>
      </c>
      <c r="CR25" s="511">
        <f t="shared" si="29"/>
        <v>0</v>
      </c>
      <c r="CS25" s="510">
        <f t="shared" si="65"/>
        <v>9119.7999999999993</v>
      </c>
      <c r="CT25" s="222">
        <v>9119.7999999999993</v>
      </c>
      <c r="CU25" s="512">
        <f t="shared" si="30"/>
        <v>0</v>
      </c>
      <c r="CV25" s="510">
        <f t="shared" si="66"/>
        <v>8553.2999999999993</v>
      </c>
      <c r="CW25" s="222">
        <v>8556.2000000000007</v>
      </c>
      <c r="CX25" s="511">
        <f t="shared" si="31"/>
        <v>2.9000000000014552</v>
      </c>
      <c r="CY25" s="510">
        <f t="shared" si="67"/>
        <v>1711.1</v>
      </c>
      <c r="CZ25" s="222">
        <v>1718</v>
      </c>
      <c r="DA25" s="511">
        <f t="shared" si="32"/>
        <v>6.9000000000000909</v>
      </c>
      <c r="DC25" s="510">
        <f t="shared" si="68"/>
        <v>608.1</v>
      </c>
      <c r="DD25" s="222">
        <v>610.1</v>
      </c>
      <c r="DE25" s="511">
        <f t="shared" si="33"/>
        <v>2</v>
      </c>
      <c r="DG25" s="510">
        <f t="shared" si="69"/>
        <v>102.2</v>
      </c>
      <c r="DH25" s="222">
        <v>102.2</v>
      </c>
      <c r="DI25" s="511">
        <f t="shared" si="34"/>
        <v>0</v>
      </c>
    </row>
    <row r="26" spans="2:113" x14ac:dyDescent="0.3">
      <c r="B26" s="508">
        <v>46251</v>
      </c>
      <c r="C26" s="510">
        <f t="shared" si="35"/>
        <v>50352</v>
      </c>
      <c r="D26" s="222">
        <v>50416</v>
      </c>
      <c r="E26" s="222">
        <f t="shared" si="0"/>
        <v>64</v>
      </c>
      <c r="F26" s="510">
        <f t="shared" si="36"/>
        <v>7656.7</v>
      </c>
      <c r="G26" s="222">
        <v>7662.8</v>
      </c>
      <c r="H26" s="222">
        <f t="shared" si="1"/>
        <v>6.1000000000003638</v>
      </c>
      <c r="I26" s="510">
        <f t="shared" si="37"/>
        <v>51329</v>
      </c>
      <c r="J26" s="222">
        <v>51383</v>
      </c>
      <c r="K26" s="222">
        <f t="shared" si="2"/>
        <v>54</v>
      </c>
      <c r="L26" s="510">
        <f t="shared" si="38"/>
        <v>8079</v>
      </c>
      <c r="M26" s="222">
        <v>8086</v>
      </c>
      <c r="N26" s="222">
        <f t="shared" si="3"/>
        <v>7</v>
      </c>
      <c r="O26" s="510">
        <f t="shared" si="39"/>
        <v>47741</v>
      </c>
      <c r="P26" s="222">
        <v>47776</v>
      </c>
      <c r="Q26" s="222">
        <f t="shared" si="4"/>
        <v>35</v>
      </c>
      <c r="R26" s="510">
        <f t="shared" si="40"/>
        <v>6413</v>
      </c>
      <c r="S26" s="222">
        <v>6420</v>
      </c>
      <c r="T26" s="222">
        <f t="shared" si="5"/>
        <v>7</v>
      </c>
      <c r="U26" s="510">
        <f t="shared" si="41"/>
        <v>44792</v>
      </c>
      <c r="V26" s="222">
        <v>44792</v>
      </c>
      <c r="W26" s="222">
        <f t="shared" si="6"/>
        <v>0</v>
      </c>
      <c r="X26" s="510">
        <f t="shared" si="42"/>
        <v>6330</v>
      </c>
      <c r="Y26" s="222">
        <v>6331</v>
      </c>
      <c r="Z26" s="222">
        <f t="shared" si="7"/>
        <v>1</v>
      </c>
      <c r="AA26" s="510">
        <f t="shared" si="43"/>
        <v>35940</v>
      </c>
      <c r="AB26" s="222">
        <v>35968</v>
      </c>
      <c r="AC26" s="222">
        <f t="shared" si="8"/>
        <v>28</v>
      </c>
      <c r="AD26" s="510">
        <f t="shared" si="44"/>
        <v>5014</v>
      </c>
      <c r="AE26" s="222">
        <v>5021</v>
      </c>
      <c r="AF26" s="222">
        <f t="shared" si="9"/>
        <v>7</v>
      </c>
      <c r="AG26" s="510">
        <f t="shared" si="45"/>
        <v>42148</v>
      </c>
      <c r="AH26" s="222">
        <v>42183</v>
      </c>
      <c r="AI26" s="222">
        <f t="shared" si="10"/>
        <v>35</v>
      </c>
      <c r="AJ26" s="510">
        <f t="shared" si="46"/>
        <v>5414</v>
      </c>
      <c r="AK26" s="222">
        <v>5418</v>
      </c>
      <c r="AL26" s="222">
        <f t="shared" si="11"/>
        <v>4</v>
      </c>
      <c r="AM26" s="510">
        <f t="shared" si="47"/>
        <v>27977</v>
      </c>
      <c r="AN26" s="222">
        <v>28002</v>
      </c>
      <c r="AO26" s="222">
        <f t="shared" si="12"/>
        <v>25</v>
      </c>
      <c r="AP26" s="510">
        <f t="shared" si="48"/>
        <v>3984</v>
      </c>
      <c r="AQ26" s="222">
        <v>3987</v>
      </c>
      <c r="AR26" s="222">
        <f t="shared" si="13"/>
        <v>3</v>
      </c>
      <c r="AS26" s="510">
        <f t="shared" si="49"/>
        <v>32437</v>
      </c>
      <c r="AT26" s="222">
        <v>32464</v>
      </c>
      <c r="AU26" s="222">
        <f t="shared" si="14"/>
        <v>27</v>
      </c>
      <c r="AV26" s="510">
        <f t="shared" si="50"/>
        <v>4479</v>
      </c>
      <c r="AW26" s="222">
        <v>4484</v>
      </c>
      <c r="AX26" s="222">
        <f t="shared" si="15"/>
        <v>5</v>
      </c>
      <c r="AY26" s="510">
        <f t="shared" si="51"/>
        <v>34001</v>
      </c>
      <c r="AZ26" s="222">
        <v>34036</v>
      </c>
      <c r="BA26" s="222">
        <f t="shared" si="16"/>
        <v>35</v>
      </c>
      <c r="BB26" s="510">
        <f t="shared" si="52"/>
        <v>4775</v>
      </c>
      <c r="BC26" s="222">
        <v>4780</v>
      </c>
      <c r="BD26" s="511">
        <f t="shared" si="17"/>
        <v>5</v>
      </c>
      <c r="BE26" s="510">
        <f t="shared" si="53"/>
        <v>24630</v>
      </c>
      <c r="BF26" s="222">
        <v>24657</v>
      </c>
      <c r="BG26" s="222">
        <f t="shared" si="18"/>
        <v>27</v>
      </c>
      <c r="BH26" s="510">
        <f t="shared" si="54"/>
        <v>3487</v>
      </c>
      <c r="BI26" s="222">
        <v>3491</v>
      </c>
      <c r="BJ26" s="511">
        <f t="shared" si="19"/>
        <v>4</v>
      </c>
      <c r="BK26" s="510">
        <f t="shared" si="55"/>
        <v>24518</v>
      </c>
      <c r="BL26" s="222">
        <v>24551</v>
      </c>
      <c r="BM26" s="222">
        <f t="shared" si="20"/>
        <v>33</v>
      </c>
      <c r="BN26" s="510">
        <f t="shared" si="56"/>
        <v>3252</v>
      </c>
      <c r="BO26" s="222">
        <v>3256</v>
      </c>
      <c r="BP26" s="511">
        <f t="shared" si="21"/>
        <v>4</v>
      </c>
      <c r="BQ26" s="510">
        <f t="shared" si="57"/>
        <v>22662</v>
      </c>
      <c r="BR26" s="222">
        <v>22690</v>
      </c>
      <c r="BS26" s="222">
        <f t="shared" si="22"/>
        <v>28</v>
      </c>
      <c r="BT26" s="510">
        <f t="shared" si="58"/>
        <v>2986</v>
      </c>
      <c r="BU26" s="222">
        <v>2991</v>
      </c>
      <c r="BV26" s="511">
        <f t="shared" si="23"/>
        <v>5</v>
      </c>
      <c r="BW26" s="484"/>
      <c r="BX26" s="510">
        <f t="shared" si="59"/>
        <v>8484</v>
      </c>
      <c r="BY26" s="222">
        <v>8489.2000000000007</v>
      </c>
      <c r="BZ26" s="222">
        <f t="shared" si="24"/>
        <v>5.2000000000007276</v>
      </c>
      <c r="CA26" s="510">
        <f t="shared" si="60"/>
        <v>7781</v>
      </c>
      <c r="CB26" s="222">
        <v>7788.5</v>
      </c>
      <c r="CC26" s="511">
        <f t="shared" si="25"/>
        <v>7.5</v>
      </c>
      <c r="CD26" s="484"/>
      <c r="CE26" s="510">
        <f t="shared" si="61"/>
        <v>3276.7</v>
      </c>
      <c r="CF26" s="222">
        <v>3276.7</v>
      </c>
      <c r="CG26" s="511">
        <f t="shared" si="26"/>
        <v>0</v>
      </c>
      <c r="CI26" s="510">
        <f t="shared" si="62"/>
        <v>12327</v>
      </c>
      <c r="CJ26" s="515">
        <v>12336</v>
      </c>
      <c r="CK26" s="511">
        <f t="shared" si="27"/>
        <v>9</v>
      </c>
      <c r="CL26" s="510">
        <f t="shared" si="63"/>
        <v>11459.3</v>
      </c>
      <c r="CM26" s="222">
        <v>11459.3</v>
      </c>
      <c r="CN26" s="511">
        <f t="shared" si="28"/>
        <v>0</v>
      </c>
      <c r="CP26" s="510">
        <f t="shared" si="64"/>
        <v>12182.6</v>
      </c>
      <c r="CQ26" s="515">
        <v>12182.6</v>
      </c>
      <c r="CR26" s="511">
        <f t="shared" si="29"/>
        <v>0</v>
      </c>
      <c r="CS26" s="510">
        <f t="shared" si="65"/>
        <v>9119.7999999999993</v>
      </c>
      <c r="CT26" s="222">
        <v>9119.7999999999993</v>
      </c>
      <c r="CU26" s="518">
        <f t="shared" si="30"/>
        <v>0</v>
      </c>
      <c r="CV26" s="510">
        <f t="shared" si="66"/>
        <v>8556.2000000000007</v>
      </c>
      <c r="CW26" s="222">
        <v>8556.2000000000007</v>
      </c>
      <c r="CX26" s="511">
        <f t="shared" si="31"/>
        <v>0</v>
      </c>
      <c r="CY26" s="510">
        <f t="shared" si="67"/>
        <v>1718</v>
      </c>
      <c r="CZ26" s="222">
        <v>1729.4</v>
      </c>
      <c r="DA26" s="511">
        <f t="shared" si="32"/>
        <v>11.400000000000091</v>
      </c>
      <c r="DC26" s="510">
        <f t="shared" si="68"/>
        <v>610.1</v>
      </c>
      <c r="DD26" s="222">
        <v>610.1</v>
      </c>
      <c r="DE26" s="511">
        <f t="shared" si="33"/>
        <v>0</v>
      </c>
      <c r="DG26" s="510">
        <f t="shared" si="69"/>
        <v>102.2</v>
      </c>
      <c r="DH26" s="222">
        <v>102.2</v>
      </c>
      <c r="DI26" s="511">
        <f t="shared" si="34"/>
        <v>0</v>
      </c>
    </row>
    <row r="27" spans="2:113" x14ac:dyDescent="0.3">
      <c r="B27" s="508">
        <v>46252</v>
      </c>
      <c r="C27" s="510">
        <f t="shared" si="35"/>
        <v>50416</v>
      </c>
      <c r="D27" s="222">
        <v>50460</v>
      </c>
      <c r="E27" s="222">
        <f t="shared" si="0"/>
        <v>44</v>
      </c>
      <c r="F27" s="510">
        <f t="shared" si="36"/>
        <v>7662.8</v>
      </c>
      <c r="G27" s="222">
        <v>7669.1</v>
      </c>
      <c r="H27" s="222">
        <f t="shared" si="1"/>
        <v>6.3000000000001819</v>
      </c>
      <c r="I27" s="510">
        <f t="shared" si="37"/>
        <v>51383</v>
      </c>
      <c r="J27" s="515">
        <v>51435</v>
      </c>
      <c r="K27" s="222">
        <f t="shared" si="2"/>
        <v>52</v>
      </c>
      <c r="L27" s="510">
        <f t="shared" si="38"/>
        <v>8086</v>
      </c>
      <c r="M27" s="515">
        <v>8095</v>
      </c>
      <c r="N27" s="222">
        <f t="shared" si="3"/>
        <v>9</v>
      </c>
      <c r="O27" s="510">
        <f t="shared" si="39"/>
        <v>47776</v>
      </c>
      <c r="P27" s="222">
        <v>47821</v>
      </c>
      <c r="Q27" s="222">
        <f t="shared" si="4"/>
        <v>45</v>
      </c>
      <c r="R27" s="510">
        <f t="shared" si="40"/>
        <v>6420</v>
      </c>
      <c r="S27" s="222">
        <v>6428</v>
      </c>
      <c r="T27" s="222">
        <f t="shared" si="5"/>
        <v>8</v>
      </c>
      <c r="U27" s="510">
        <f t="shared" si="41"/>
        <v>44792</v>
      </c>
      <c r="V27" s="222">
        <v>44810</v>
      </c>
      <c r="W27" s="222">
        <f t="shared" si="6"/>
        <v>18</v>
      </c>
      <c r="X27" s="510">
        <f t="shared" si="42"/>
        <v>6331</v>
      </c>
      <c r="Y27" s="222">
        <v>6333</v>
      </c>
      <c r="Z27" s="222">
        <f t="shared" si="7"/>
        <v>2</v>
      </c>
      <c r="AA27" s="510">
        <f t="shared" si="43"/>
        <v>35968</v>
      </c>
      <c r="AB27" s="222">
        <v>36019</v>
      </c>
      <c r="AC27" s="222">
        <f t="shared" si="8"/>
        <v>51</v>
      </c>
      <c r="AD27" s="510">
        <f t="shared" si="44"/>
        <v>5021</v>
      </c>
      <c r="AE27" s="222">
        <v>5028</v>
      </c>
      <c r="AF27" s="222">
        <f t="shared" si="9"/>
        <v>7</v>
      </c>
      <c r="AG27" s="510">
        <f t="shared" si="45"/>
        <v>42183</v>
      </c>
      <c r="AH27" s="222">
        <v>42241</v>
      </c>
      <c r="AI27" s="222">
        <f t="shared" si="10"/>
        <v>58</v>
      </c>
      <c r="AJ27" s="510">
        <f t="shared" si="46"/>
        <v>5418</v>
      </c>
      <c r="AK27" s="222">
        <v>5427</v>
      </c>
      <c r="AL27" s="222">
        <f t="shared" si="11"/>
        <v>9</v>
      </c>
      <c r="AM27" s="510">
        <f t="shared" si="47"/>
        <v>28002</v>
      </c>
      <c r="AN27" s="222">
        <v>28051</v>
      </c>
      <c r="AO27" s="222">
        <f t="shared" si="12"/>
        <v>49</v>
      </c>
      <c r="AP27" s="510">
        <f t="shared" si="48"/>
        <v>3987</v>
      </c>
      <c r="AQ27" s="222">
        <v>3995</v>
      </c>
      <c r="AR27" s="222">
        <f t="shared" si="13"/>
        <v>8</v>
      </c>
      <c r="AS27" s="510">
        <f t="shared" si="49"/>
        <v>32464</v>
      </c>
      <c r="AT27" s="222">
        <v>32516</v>
      </c>
      <c r="AU27" s="222">
        <f t="shared" si="14"/>
        <v>52</v>
      </c>
      <c r="AV27" s="510">
        <f t="shared" si="50"/>
        <v>4484</v>
      </c>
      <c r="AW27" s="222">
        <v>4492</v>
      </c>
      <c r="AX27" s="222">
        <f t="shared" si="15"/>
        <v>8</v>
      </c>
      <c r="AY27" s="510">
        <f t="shared" si="51"/>
        <v>34036</v>
      </c>
      <c r="AZ27" s="222">
        <v>34085</v>
      </c>
      <c r="BA27" s="222">
        <f t="shared" si="16"/>
        <v>49</v>
      </c>
      <c r="BB27" s="510">
        <f t="shared" si="52"/>
        <v>4780</v>
      </c>
      <c r="BC27" s="222">
        <v>4788</v>
      </c>
      <c r="BD27" s="511">
        <f t="shared" si="17"/>
        <v>8</v>
      </c>
      <c r="BE27" s="510">
        <f t="shared" si="53"/>
        <v>24657</v>
      </c>
      <c r="BF27" s="222">
        <v>24676</v>
      </c>
      <c r="BG27" s="222">
        <f t="shared" si="18"/>
        <v>19</v>
      </c>
      <c r="BH27" s="510">
        <f t="shared" si="54"/>
        <v>3491</v>
      </c>
      <c r="BI27" s="222">
        <v>3494</v>
      </c>
      <c r="BJ27" s="511">
        <f t="shared" si="19"/>
        <v>3</v>
      </c>
      <c r="BK27" s="510">
        <f t="shared" si="55"/>
        <v>24551</v>
      </c>
      <c r="BL27" s="222">
        <v>24602</v>
      </c>
      <c r="BM27" s="222">
        <f t="shared" si="20"/>
        <v>51</v>
      </c>
      <c r="BN27" s="510">
        <f t="shared" si="56"/>
        <v>3256</v>
      </c>
      <c r="BO27" s="222">
        <v>3264</v>
      </c>
      <c r="BP27" s="511">
        <f t="shared" si="21"/>
        <v>8</v>
      </c>
      <c r="BQ27" s="510">
        <f t="shared" si="57"/>
        <v>22690</v>
      </c>
      <c r="BR27" s="222">
        <v>22731</v>
      </c>
      <c r="BS27" s="222">
        <f t="shared" si="22"/>
        <v>41</v>
      </c>
      <c r="BT27" s="510">
        <f t="shared" si="58"/>
        <v>2991</v>
      </c>
      <c r="BU27" s="222">
        <v>2998</v>
      </c>
      <c r="BV27" s="511">
        <f t="shared" si="23"/>
        <v>7</v>
      </c>
      <c r="BW27" s="484"/>
      <c r="BX27" s="510">
        <f t="shared" si="59"/>
        <v>8489.2000000000007</v>
      </c>
      <c r="BY27" s="222">
        <v>8494.9</v>
      </c>
      <c r="BZ27" s="222">
        <f t="shared" si="24"/>
        <v>5.6999999999989086</v>
      </c>
      <c r="CA27" s="510">
        <f t="shared" si="60"/>
        <v>7788.5</v>
      </c>
      <c r="CB27" s="222">
        <v>7791.6</v>
      </c>
      <c r="CC27" s="511">
        <f t="shared" si="25"/>
        <v>3.1000000000003638</v>
      </c>
      <c r="CD27" s="484"/>
      <c r="CE27" s="510">
        <f t="shared" si="61"/>
        <v>3276.7</v>
      </c>
      <c r="CF27" s="222">
        <v>3282.2</v>
      </c>
      <c r="CG27" s="511">
        <f t="shared" si="26"/>
        <v>5.5</v>
      </c>
      <c r="CI27" s="510">
        <f t="shared" si="62"/>
        <v>12336</v>
      </c>
      <c r="CJ27" s="515">
        <v>12344.8</v>
      </c>
      <c r="CK27" s="511">
        <f t="shared" si="27"/>
        <v>8.7999999999992724</v>
      </c>
      <c r="CL27" s="510">
        <f t="shared" si="63"/>
        <v>11459.3</v>
      </c>
      <c r="CM27" s="222">
        <v>11459.3</v>
      </c>
      <c r="CN27" s="511">
        <f t="shared" si="28"/>
        <v>0</v>
      </c>
      <c r="CP27" s="510">
        <f t="shared" si="64"/>
        <v>12182.6</v>
      </c>
      <c r="CQ27" s="515">
        <v>12182.6</v>
      </c>
      <c r="CR27" s="511">
        <f t="shared" si="29"/>
        <v>0</v>
      </c>
      <c r="CS27" s="510">
        <f t="shared" si="65"/>
        <v>9119.7999999999993</v>
      </c>
      <c r="CT27" s="222">
        <v>9128.4</v>
      </c>
      <c r="CU27" s="512">
        <f t="shared" si="30"/>
        <v>8.6000000000003638</v>
      </c>
      <c r="CV27" s="510">
        <f t="shared" si="66"/>
        <v>8556.2000000000007</v>
      </c>
      <c r="CW27" s="222">
        <v>8561.6</v>
      </c>
      <c r="CX27" s="511">
        <f t="shared" si="31"/>
        <v>5.3999999999996362</v>
      </c>
      <c r="CY27" s="510">
        <f t="shared" si="67"/>
        <v>1729.4</v>
      </c>
      <c r="CZ27" s="222">
        <v>1741.3</v>
      </c>
      <c r="DA27" s="511">
        <f t="shared" si="32"/>
        <v>11.899999999999864</v>
      </c>
      <c r="DC27" s="510">
        <f t="shared" si="68"/>
        <v>610.1</v>
      </c>
      <c r="DD27" s="222">
        <v>616.5</v>
      </c>
      <c r="DE27" s="511">
        <f t="shared" si="33"/>
        <v>6.3999999999999773</v>
      </c>
      <c r="DG27" s="510">
        <f t="shared" si="69"/>
        <v>102.2</v>
      </c>
      <c r="DH27" s="222">
        <v>102.2</v>
      </c>
      <c r="DI27" s="511">
        <f t="shared" si="34"/>
        <v>0</v>
      </c>
    </row>
    <row r="28" spans="2:113" x14ac:dyDescent="0.3">
      <c r="B28" s="508">
        <v>46253</v>
      </c>
      <c r="C28" s="510">
        <f t="shared" si="35"/>
        <v>50460</v>
      </c>
      <c r="D28" s="515">
        <v>50460</v>
      </c>
      <c r="E28" s="222">
        <f t="shared" si="0"/>
        <v>0</v>
      </c>
      <c r="F28" s="510">
        <f t="shared" si="36"/>
        <v>7669.1</v>
      </c>
      <c r="G28" s="515">
        <v>7669.1</v>
      </c>
      <c r="H28" s="222">
        <f t="shared" si="1"/>
        <v>0</v>
      </c>
      <c r="I28" s="510">
        <f t="shared" si="37"/>
        <v>51435</v>
      </c>
      <c r="J28" s="515">
        <v>51435</v>
      </c>
      <c r="K28" s="222">
        <f t="shared" si="2"/>
        <v>0</v>
      </c>
      <c r="L28" s="510">
        <f t="shared" si="38"/>
        <v>8095</v>
      </c>
      <c r="M28" s="515">
        <v>8095</v>
      </c>
      <c r="N28" s="222">
        <f t="shared" si="3"/>
        <v>0</v>
      </c>
      <c r="O28" s="510">
        <f t="shared" si="39"/>
        <v>47821</v>
      </c>
      <c r="P28" s="222">
        <v>47839</v>
      </c>
      <c r="Q28" s="222">
        <f t="shared" si="4"/>
        <v>18</v>
      </c>
      <c r="R28" s="510">
        <f t="shared" si="40"/>
        <v>6428</v>
      </c>
      <c r="S28" s="222">
        <v>6432</v>
      </c>
      <c r="T28" s="222">
        <f t="shared" si="5"/>
        <v>4</v>
      </c>
      <c r="U28" s="510">
        <f t="shared" si="41"/>
        <v>44810</v>
      </c>
      <c r="V28" s="222">
        <v>44835</v>
      </c>
      <c r="W28" s="222">
        <f t="shared" si="6"/>
        <v>25</v>
      </c>
      <c r="X28" s="510">
        <f t="shared" si="42"/>
        <v>6333</v>
      </c>
      <c r="Y28" s="222">
        <v>6337</v>
      </c>
      <c r="Z28" s="222">
        <f t="shared" si="7"/>
        <v>4</v>
      </c>
      <c r="AA28" s="510">
        <f t="shared" si="43"/>
        <v>36019</v>
      </c>
      <c r="AB28" s="222">
        <v>36037</v>
      </c>
      <c r="AC28" s="222">
        <f t="shared" si="8"/>
        <v>18</v>
      </c>
      <c r="AD28" s="510">
        <f t="shared" si="44"/>
        <v>5028</v>
      </c>
      <c r="AE28" s="222">
        <v>5030</v>
      </c>
      <c r="AF28" s="222">
        <f t="shared" si="9"/>
        <v>2</v>
      </c>
      <c r="AG28" s="510">
        <f t="shared" si="45"/>
        <v>42241</v>
      </c>
      <c r="AH28" s="222">
        <v>42250</v>
      </c>
      <c r="AI28" s="222">
        <f t="shared" si="10"/>
        <v>9</v>
      </c>
      <c r="AJ28" s="510">
        <f t="shared" si="46"/>
        <v>5427</v>
      </c>
      <c r="AK28" s="222">
        <v>5428</v>
      </c>
      <c r="AL28" s="222">
        <f t="shared" si="11"/>
        <v>1</v>
      </c>
      <c r="AM28" s="510">
        <f t="shared" si="47"/>
        <v>28051</v>
      </c>
      <c r="AN28" s="222">
        <v>28052</v>
      </c>
      <c r="AO28" s="222">
        <f t="shared" si="12"/>
        <v>1</v>
      </c>
      <c r="AP28" s="510">
        <f t="shared" si="48"/>
        <v>3995</v>
      </c>
      <c r="AQ28" s="222">
        <v>3995</v>
      </c>
      <c r="AR28" s="222">
        <f t="shared" si="13"/>
        <v>0</v>
      </c>
      <c r="AS28" s="510">
        <f t="shared" si="49"/>
        <v>32516</v>
      </c>
      <c r="AT28" s="222">
        <v>32533</v>
      </c>
      <c r="AU28" s="222">
        <f t="shared" si="14"/>
        <v>17</v>
      </c>
      <c r="AV28" s="510">
        <f t="shared" si="50"/>
        <v>4492</v>
      </c>
      <c r="AW28" s="222">
        <v>4494</v>
      </c>
      <c r="AX28" s="222">
        <f t="shared" si="15"/>
        <v>2</v>
      </c>
      <c r="AY28" s="510">
        <f t="shared" si="51"/>
        <v>34085</v>
      </c>
      <c r="AZ28" s="222">
        <v>34094</v>
      </c>
      <c r="BA28" s="222">
        <f t="shared" si="16"/>
        <v>9</v>
      </c>
      <c r="BB28" s="510">
        <f t="shared" si="52"/>
        <v>4788</v>
      </c>
      <c r="BC28" s="222">
        <v>4789</v>
      </c>
      <c r="BD28" s="511">
        <f t="shared" si="17"/>
        <v>1</v>
      </c>
      <c r="BE28" s="510">
        <f t="shared" si="53"/>
        <v>24676</v>
      </c>
      <c r="BF28" s="222">
        <v>24676</v>
      </c>
      <c r="BG28" s="222">
        <f t="shared" si="18"/>
        <v>0</v>
      </c>
      <c r="BH28" s="510">
        <f t="shared" si="54"/>
        <v>3494</v>
      </c>
      <c r="BI28" s="222">
        <v>3494</v>
      </c>
      <c r="BJ28" s="511">
        <f t="shared" si="19"/>
        <v>0</v>
      </c>
      <c r="BK28" s="510">
        <f t="shared" si="55"/>
        <v>24602</v>
      </c>
      <c r="BL28" s="222">
        <v>24620</v>
      </c>
      <c r="BM28" s="222">
        <f t="shared" si="20"/>
        <v>18</v>
      </c>
      <c r="BN28" s="510">
        <f t="shared" si="56"/>
        <v>3264</v>
      </c>
      <c r="BO28" s="222">
        <v>3267</v>
      </c>
      <c r="BP28" s="511">
        <f t="shared" si="21"/>
        <v>3</v>
      </c>
      <c r="BQ28" s="510">
        <f t="shared" si="57"/>
        <v>22731</v>
      </c>
      <c r="BR28" s="222">
        <v>22740</v>
      </c>
      <c r="BS28" s="222">
        <f t="shared" si="22"/>
        <v>9</v>
      </c>
      <c r="BT28" s="510">
        <f t="shared" si="58"/>
        <v>2998</v>
      </c>
      <c r="BU28" s="222">
        <v>2999</v>
      </c>
      <c r="BV28" s="511">
        <f t="shared" si="23"/>
        <v>1</v>
      </c>
      <c r="BW28" s="484"/>
      <c r="BX28" s="510">
        <f t="shared" si="59"/>
        <v>8494.9</v>
      </c>
      <c r="BY28" s="222">
        <v>8495.9</v>
      </c>
      <c r="BZ28" s="222">
        <f t="shared" si="24"/>
        <v>1</v>
      </c>
      <c r="CA28" s="510">
        <f t="shared" si="60"/>
        <v>7791.6</v>
      </c>
      <c r="CB28" s="222">
        <v>7802</v>
      </c>
      <c r="CC28" s="511">
        <f t="shared" si="25"/>
        <v>10.399999999999636</v>
      </c>
      <c r="CD28" s="484"/>
      <c r="CE28" s="510">
        <f t="shared" si="61"/>
        <v>3282.2</v>
      </c>
      <c r="CF28" s="222">
        <v>3284.7</v>
      </c>
      <c r="CG28" s="511">
        <f t="shared" si="26"/>
        <v>2.5</v>
      </c>
      <c r="CI28" s="510">
        <f t="shared" si="62"/>
        <v>12344.8</v>
      </c>
      <c r="CJ28" s="515">
        <v>12345</v>
      </c>
      <c r="CK28" s="511">
        <f t="shared" si="27"/>
        <v>0.2000000000007276</v>
      </c>
      <c r="CL28" s="510">
        <f t="shared" si="63"/>
        <v>11459.3</v>
      </c>
      <c r="CM28" s="222">
        <v>11459.3</v>
      </c>
      <c r="CN28" s="511">
        <f t="shared" si="28"/>
        <v>0</v>
      </c>
      <c r="CP28" s="510">
        <f t="shared" si="64"/>
        <v>12182.6</v>
      </c>
      <c r="CQ28" s="515">
        <v>12182.6</v>
      </c>
      <c r="CR28" s="511">
        <f t="shared" si="29"/>
        <v>0</v>
      </c>
      <c r="CS28" s="510">
        <f t="shared" si="65"/>
        <v>9128.4</v>
      </c>
      <c r="CT28" s="222">
        <v>9128.4</v>
      </c>
      <c r="CU28" s="512">
        <f t="shared" si="30"/>
        <v>0</v>
      </c>
      <c r="CV28" s="510">
        <f t="shared" si="66"/>
        <v>8561.6</v>
      </c>
      <c r="CW28" s="222">
        <v>8561.6</v>
      </c>
      <c r="CX28" s="511">
        <f t="shared" si="31"/>
        <v>0</v>
      </c>
      <c r="CY28" s="510">
        <f t="shared" si="67"/>
        <v>1741.3</v>
      </c>
      <c r="CZ28" s="222">
        <v>1746.8</v>
      </c>
      <c r="DA28" s="511">
        <f t="shared" si="32"/>
        <v>5.5</v>
      </c>
      <c r="DC28" s="510">
        <f t="shared" si="68"/>
        <v>616.5</v>
      </c>
      <c r="DD28" s="222">
        <v>619.1</v>
      </c>
      <c r="DE28" s="511">
        <f t="shared" si="33"/>
        <v>2.6000000000000227</v>
      </c>
      <c r="DG28" s="510">
        <f t="shared" si="69"/>
        <v>102.2</v>
      </c>
      <c r="DH28" s="222">
        <v>102.2</v>
      </c>
      <c r="DI28" s="511">
        <f t="shared" si="34"/>
        <v>0</v>
      </c>
    </row>
    <row r="29" spans="2:113" x14ac:dyDescent="0.3">
      <c r="B29" s="508">
        <v>46254</v>
      </c>
      <c r="C29" s="510">
        <f t="shared" si="35"/>
        <v>50460</v>
      </c>
      <c r="D29" s="222">
        <v>50460</v>
      </c>
      <c r="E29" s="222">
        <f t="shared" si="0"/>
        <v>0</v>
      </c>
      <c r="F29" s="510">
        <f t="shared" si="36"/>
        <v>7669.1</v>
      </c>
      <c r="G29" s="222">
        <v>7669.1</v>
      </c>
      <c r="H29" s="222">
        <f t="shared" si="1"/>
        <v>0</v>
      </c>
      <c r="I29" s="510">
        <f t="shared" si="37"/>
        <v>51435</v>
      </c>
      <c r="J29" s="222">
        <v>51435</v>
      </c>
      <c r="K29" s="222">
        <f t="shared" si="2"/>
        <v>0</v>
      </c>
      <c r="L29" s="510">
        <f t="shared" si="38"/>
        <v>8095</v>
      </c>
      <c r="M29" s="222">
        <v>8095</v>
      </c>
      <c r="N29" s="222">
        <f t="shared" si="3"/>
        <v>0</v>
      </c>
      <c r="O29" s="510">
        <f t="shared" si="39"/>
        <v>47839</v>
      </c>
      <c r="P29" s="222">
        <v>47839</v>
      </c>
      <c r="Q29" s="222">
        <f t="shared" si="4"/>
        <v>0</v>
      </c>
      <c r="R29" s="510">
        <f t="shared" si="40"/>
        <v>6432</v>
      </c>
      <c r="S29" s="222">
        <v>6432</v>
      </c>
      <c r="T29" s="222">
        <f t="shared" si="5"/>
        <v>0</v>
      </c>
      <c r="U29" s="510">
        <f t="shared" si="41"/>
        <v>44835</v>
      </c>
      <c r="V29" s="222">
        <v>44835</v>
      </c>
      <c r="W29" s="222">
        <f t="shared" si="6"/>
        <v>0</v>
      </c>
      <c r="X29" s="510">
        <f t="shared" si="42"/>
        <v>6337</v>
      </c>
      <c r="Y29" s="222">
        <v>6337</v>
      </c>
      <c r="Z29" s="222">
        <f t="shared" si="7"/>
        <v>0</v>
      </c>
      <c r="AA29" s="510">
        <f t="shared" si="43"/>
        <v>36037</v>
      </c>
      <c r="AB29" s="222">
        <v>36046</v>
      </c>
      <c r="AC29" s="222">
        <f t="shared" si="8"/>
        <v>9</v>
      </c>
      <c r="AD29" s="510">
        <f t="shared" si="44"/>
        <v>5030</v>
      </c>
      <c r="AE29" s="222">
        <v>5031</v>
      </c>
      <c r="AF29" s="222">
        <f t="shared" si="9"/>
        <v>1</v>
      </c>
      <c r="AG29" s="510">
        <f t="shared" si="45"/>
        <v>42250</v>
      </c>
      <c r="AH29" s="222">
        <v>42260</v>
      </c>
      <c r="AI29" s="222">
        <f t="shared" si="10"/>
        <v>10</v>
      </c>
      <c r="AJ29" s="510">
        <f t="shared" si="46"/>
        <v>5428</v>
      </c>
      <c r="AK29" s="222">
        <v>5429</v>
      </c>
      <c r="AL29" s="222">
        <f t="shared" si="11"/>
        <v>1</v>
      </c>
      <c r="AM29" s="510">
        <f t="shared" si="47"/>
        <v>28052</v>
      </c>
      <c r="AN29" s="222">
        <v>28052</v>
      </c>
      <c r="AO29" s="222">
        <f t="shared" si="12"/>
        <v>0</v>
      </c>
      <c r="AP29" s="510">
        <f t="shared" si="48"/>
        <v>3995</v>
      </c>
      <c r="AQ29" s="222">
        <v>3995</v>
      </c>
      <c r="AR29" s="222">
        <f t="shared" si="13"/>
        <v>0</v>
      </c>
      <c r="AS29" s="510">
        <f t="shared" si="49"/>
        <v>32533</v>
      </c>
      <c r="AT29" s="222">
        <v>32534</v>
      </c>
      <c r="AU29" s="222">
        <f t="shared" si="14"/>
        <v>1</v>
      </c>
      <c r="AV29" s="510">
        <f t="shared" si="50"/>
        <v>4494</v>
      </c>
      <c r="AW29" s="222">
        <v>4494</v>
      </c>
      <c r="AX29" s="222">
        <f t="shared" si="15"/>
        <v>0</v>
      </c>
      <c r="AY29" s="510">
        <f t="shared" si="51"/>
        <v>34094</v>
      </c>
      <c r="AZ29" s="222">
        <v>34094</v>
      </c>
      <c r="BA29" s="222">
        <f t="shared" si="16"/>
        <v>0</v>
      </c>
      <c r="BB29" s="510">
        <f t="shared" si="52"/>
        <v>4789</v>
      </c>
      <c r="BC29" s="222">
        <v>4789</v>
      </c>
      <c r="BD29" s="511">
        <f t="shared" si="17"/>
        <v>0</v>
      </c>
      <c r="BE29" s="510">
        <f t="shared" si="53"/>
        <v>24676</v>
      </c>
      <c r="BF29" s="222">
        <v>24676</v>
      </c>
      <c r="BG29" s="222">
        <f t="shared" si="18"/>
        <v>0</v>
      </c>
      <c r="BH29" s="510">
        <f t="shared" si="54"/>
        <v>3494</v>
      </c>
      <c r="BI29" s="222">
        <v>3494</v>
      </c>
      <c r="BJ29" s="511">
        <f t="shared" si="19"/>
        <v>0</v>
      </c>
      <c r="BK29" s="510">
        <f t="shared" si="55"/>
        <v>24620</v>
      </c>
      <c r="BL29" s="222">
        <v>24621</v>
      </c>
      <c r="BM29" s="222">
        <f t="shared" si="20"/>
        <v>1</v>
      </c>
      <c r="BN29" s="510">
        <f t="shared" si="56"/>
        <v>3267</v>
      </c>
      <c r="BO29" s="222">
        <v>3268</v>
      </c>
      <c r="BP29" s="511">
        <f t="shared" si="21"/>
        <v>1</v>
      </c>
      <c r="BQ29" s="510">
        <f t="shared" si="57"/>
        <v>22740</v>
      </c>
      <c r="BR29" s="222">
        <v>22740</v>
      </c>
      <c r="BS29" s="222">
        <f t="shared" si="22"/>
        <v>0</v>
      </c>
      <c r="BT29" s="510">
        <f t="shared" si="58"/>
        <v>2999</v>
      </c>
      <c r="BU29" s="222">
        <v>2999</v>
      </c>
      <c r="BV29" s="511">
        <f t="shared" si="23"/>
        <v>0</v>
      </c>
      <c r="BW29" s="484"/>
      <c r="BX29" s="510">
        <f t="shared" si="59"/>
        <v>8495.9</v>
      </c>
      <c r="BY29" s="222">
        <v>8495.9</v>
      </c>
      <c r="BZ29" s="222">
        <f t="shared" si="24"/>
        <v>0</v>
      </c>
      <c r="CA29" s="510">
        <f t="shared" si="60"/>
        <v>7802</v>
      </c>
      <c r="CB29" s="222">
        <v>7803</v>
      </c>
      <c r="CC29" s="511">
        <f t="shared" si="25"/>
        <v>1</v>
      </c>
      <c r="CD29" s="484"/>
      <c r="CE29" s="510">
        <f t="shared" si="61"/>
        <v>3284.7</v>
      </c>
      <c r="CF29" s="222">
        <v>3284.7</v>
      </c>
      <c r="CG29" s="511">
        <f t="shared" si="26"/>
        <v>0</v>
      </c>
      <c r="CI29" s="510">
        <f t="shared" si="62"/>
        <v>12345</v>
      </c>
      <c r="CJ29" s="222">
        <v>12349.6</v>
      </c>
      <c r="CK29" s="511">
        <f t="shared" si="27"/>
        <v>4.6000000000003638</v>
      </c>
      <c r="CL29" s="510">
        <f t="shared" si="63"/>
        <v>11459.3</v>
      </c>
      <c r="CM29" s="222">
        <v>11459.3</v>
      </c>
      <c r="CN29" s="511">
        <f t="shared" si="28"/>
        <v>0</v>
      </c>
      <c r="CP29" s="510">
        <f t="shared" si="64"/>
        <v>12182.6</v>
      </c>
      <c r="CQ29" s="222">
        <v>12185.2</v>
      </c>
      <c r="CR29" s="511">
        <f t="shared" si="29"/>
        <v>2.6000000000003638</v>
      </c>
      <c r="CS29" s="510">
        <f t="shared" si="65"/>
        <v>9128.4</v>
      </c>
      <c r="CT29" s="222">
        <v>9128.4</v>
      </c>
      <c r="CU29" s="512">
        <f t="shared" si="30"/>
        <v>0</v>
      </c>
      <c r="CV29" s="510">
        <f t="shared" si="66"/>
        <v>8561.6</v>
      </c>
      <c r="CW29" s="222">
        <v>8561.6</v>
      </c>
      <c r="CX29" s="511">
        <f t="shared" si="31"/>
        <v>0</v>
      </c>
      <c r="CY29" s="510">
        <f t="shared" si="67"/>
        <v>1746.8</v>
      </c>
      <c r="CZ29" s="222">
        <v>1746.8</v>
      </c>
      <c r="DA29" s="511">
        <f t="shared" si="32"/>
        <v>0</v>
      </c>
      <c r="DC29" s="510">
        <f t="shared" si="68"/>
        <v>619.1</v>
      </c>
      <c r="DD29" s="222">
        <v>619.1</v>
      </c>
      <c r="DE29" s="511">
        <f t="shared" si="33"/>
        <v>0</v>
      </c>
      <c r="DG29" s="510">
        <f t="shared" si="69"/>
        <v>102.2</v>
      </c>
      <c r="DH29" s="222">
        <v>102.2</v>
      </c>
      <c r="DI29" s="511">
        <f t="shared" si="34"/>
        <v>0</v>
      </c>
    </row>
    <row r="30" spans="2:113" x14ac:dyDescent="0.3">
      <c r="B30" s="508">
        <v>46255</v>
      </c>
      <c r="C30" s="510">
        <f t="shared" si="35"/>
        <v>50460</v>
      </c>
      <c r="D30" s="222">
        <v>50477</v>
      </c>
      <c r="E30" s="222">
        <f t="shared" si="0"/>
        <v>17</v>
      </c>
      <c r="F30" s="510">
        <f t="shared" si="36"/>
        <v>7669.1</v>
      </c>
      <c r="G30" s="222">
        <v>7671.5</v>
      </c>
      <c r="H30" s="222">
        <f t="shared" si="1"/>
        <v>2.3999999999996362</v>
      </c>
      <c r="I30" s="510">
        <f t="shared" si="37"/>
        <v>51435</v>
      </c>
      <c r="J30" s="222">
        <v>51492</v>
      </c>
      <c r="K30" s="222">
        <f t="shared" si="2"/>
        <v>57</v>
      </c>
      <c r="L30" s="510">
        <f t="shared" si="38"/>
        <v>8095</v>
      </c>
      <c r="M30" s="222">
        <v>8098</v>
      </c>
      <c r="N30" s="222">
        <f t="shared" si="3"/>
        <v>3</v>
      </c>
      <c r="O30" s="510">
        <f t="shared" si="39"/>
        <v>47839</v>
      </c>
      <c r="P30" s="222">
        <v>47840</v>
      </c>
      <c r="Q30" s="222">
        <f t="shared" si="4"/>
        <v>1</v>
      </c>
      <c r="R30" s="510">
        <f t="shared" si="40"/>
        <v>6432</v>
      </c>
      <c r="S30" s="222">
        <v>6432</v>
      </c>
      <c r="T30" s="222">
        <f t="shared" si="5"/>
        <v>0</v>
      </c>
      <c r="U30" s="510">
        <f t="shared" si="41"/>
        <v>44835</v>
      </c>
      <c r="V30" s="222">
        <v>44844</v>
      </c>
      <c r="W30" s="222">
        <f t="shared" si="6"/>
        <v>9</v>
      </c>
      <c r="X30" s="510">
        <f t="shared" si="42"/>
        <v>6337</v>
      </c>
      <c r="Y30" s="222">
        <v>6339</v>
      </c>
      <c r="Z30" s="222">
        <f t="shared" si="7"/>
        <v>2</v>
      </c>
      <c r="AA30" s="510">
        <f t="shared" si="43"/>
        <v>36046</v>
      </c>
      <c r="AB30" s="222">
        <v>36046</v>
      </c>
      <c r="AC30" s="222">
        <f t="shared" si="8"/>
        <v>0</v>
      </c>
      <c r="AD30" s="510">
        <f t="shared" si="44"/>
        <v>5031</v>
      </c>
      <c r="AE30" s="222">
        <v>5031</v>
      </c>
      <c r="AF30" s="222">
        <f t="shared" si="9"/>
        <v>0</v>
      </c>
      <c r="AG30" s="510">
        <f t="shared" si="45"/>
        <v>42260</v>
      </c>
      <c r="AH30" s="222">
        <v>42269</v>
      </c>
      <c r="AI30" s="222">
        <f t="shared" si="10"/>
        <v>9</v>
      </c>
      <c r="AJ30" s="510">
        <f t="shared" si="46"/>
        <v>5429</v>
      </c>
      <c r="AK30" s="222">
        <v>5431</v>
      </c>
      <c r="AL30" s="222">
        <f t="shared" si="11"/>
        <v>2</v>
      </c>
      <c r="AM30" s="510">
        <f t="shared" si="47"/>
        <v>28052</v>
      </c>
      <c r="AN30" s="222">
        <v>28052</v>
      </c>
      <c r="AO30" s="222">
        <f t="shared" si="12"/>
        <v>0</v>
      </c>
      <c r="AP30" s="510">
        <f t="shared" si="48"/>
        <v>3995</v>
      </c>
      <c r="AQ30" s="222">
        <v>3995</v>
      </c>
      <c r="AR30" s="222">
        <f t="shared" si="13"/>
        <v>0</v>
      </c>
      <c r="AS30" s="510">
        <f t="shared" si="49"/>
        <v>32534</v>
      </c>
      <c r="AT30" s="222">
        <v>32534</v>
      </c>
      <c r="AU30" s="222">
        <f t="shared" si="14"/>
        <v>0</v>
      </c>
      <c r="AV30" s="510">
        <f t="shared" si="50"/>
        <v>4494</v>
      </c>
      <c r="AW30" s="222">
        <v>4494</v>
      </c>
      <c r="AX30" s="222">
        <f t="shared" si="15"/>
        <v>0</v>
      </c>
      <c r="AY30" s="510">
        <f t="shared" si="51"/>
        <v>34094</v>
      </c>
      <c r="AZ30" s="222">
        <v>34094</v>
      </c>
      <c r="BA30" s="222">
        <f t="shared" si="16"/>
        <v>0</v>
      </c>
      <c r="BB30" s="510">
        <f t="shared" si="52"/>
        <v>4789</v>
      </c>
      <c r="BC30" s="222">
        <v>4789</v>
      </c>
      <c r="BD30" s="511">
        <f t="shared" si="17"/>
        <v>0</v>
      </c>
      <c r="BE30" s="510">
        <f t="shared" si="53"/>
        <v>24676</v>
      </c>
      <c r="BF30" s="222">
        <v>24676</v>
      </c>
      <c r="BG30" s="222">
        <f t="shared" si="18"/>
        <v>0</v>
      </c>
      <c r="BH30" s="510">
        <f t="shared" si="54"/>
        <v>3494</v>
      </c>
      <c r="BI30" s="222">
        <v>3494</v>
      </c>
      <c r="BJ30" s="511">
        <f t="shared" si="19"/>
        <v>0</v>
      </c>
      <c r="BK30" s="510">
        <f t="shared" si="55"/>
        <v>24621</v>
      </c>
      <c r="BL30" s="222">
        <v>24629</v>
      </c>
      <c r="BM30" s="222">
        <f t="shared" si="20"/>
        <v>8</v>
      </c>
      <c r="BN30" s="510">
        <f t="shared" si="56"/>
        <v>3268</v>
      </c>
      <c r="BO30" s="222">
        <v>3269</v>
      </c>
      <c r="BP30" s="511">
        <f t="shared" si="21"/>
        <v>1</v>
      </c>
      <c r="BQ30" s="510">
        <f t="shared" si="57"/>
        <v>22740</v>
      </c>
      <c r="BR30" s="222">
        <v>22749</v>
      </c>
      <c r="BS30" s="222">
        <f t="shared" si="22"/>
        <v>9</v>
      </c>
      <c r="BT30" s="510">
        <f t="shared" si="58"/>
        <v>2999</v>
      </c>
      <c r="BU30" s="222">
        <v>3000</v>
      </c>
      <c r="BV30" s="511">
        <f t="shared" si="23"/>
        <v>1</v>
      </c>
      <c r="BW30" s="484"/>
      <c r="BX30" s="510">
        <f t="shared" si="59"/>
        <v>8495.9</v>
      </c>
      <c r="BY30" s="222">
        <v>8495.9</v>
      </c>
      <c r="BZ30" s="222">
        <f t="shared" si="24"/>
        <v>0</v>
      </c>
      <c r="CA30" s="510">
        <f t="shared" si="60"/>
        <v>7803</v>
      </c>
      <c r="CB30" s="222">
        <v>7804.6</v>
      </c>
      <c r="CC30" s="511">
        <f t="shared" si="25"/>
        <v>1.6000000000003638</v>
      </c>
      <c r="CD30" s="484"/>
      <c r="CE30" s="510">
        <f t="shared" si="61"/>
        <v>3284.7</v>
      </c>
      <c r="CF30" s="222">
        <v>3287</v>
      </c>
      <c r="CG30" s="511">
        <f t="shared" si="26"/>
        <v>2.3000000000001819</v>
      </c>
      <c r="CI30" s="510">
        <f t="shared" si="62"/>
        <v>12349.6</v>
      </c>
      <c r="CJ30" s="222">
        <v>12352</v>
      </c>
      <c r="CK30" s="511">
        <f t="shared" si="27"/>
        <v>2.3999999999996362</v>
      </c>
      <c r="CL30" s="510">
        <f t="shared" si="63"/>
        <v>11459.3</v>
      </c>
      <c r="CM30" s="222">
        <v>11459.3</v>
      </c>
      <c r="CN30" s="511">
        <f t="shared" si="28"/>
        <v>0</v>
      </c>
      <c r="CP30" s="510">
        <f t="shared" si="64"/>
        <v>12185.2</v>
      </c>
      <c r="CQ30" s="222">
        <v>12186.4</v>
      </c>
      <c r="CR30" s="511">
        <f t="shared" si="29"/>
        <v>1.1999999999989086</v>
      </c>
      <c r="CS30" s="510">
        <f t="shared" si="65"/>
        <v>9128.4</v>
      </c>
      <c r="CT30" s="222">
        <v>9128.4</v>
      </c>
      <c r="CU30" s="512">
        <f t="shared" si="30"/>
        <v>0</v>
      </c>
      <c r="CV30" s="510">
        <f t="shared" si="66"/>
        <v>8561.6</v>
      </c>
      <c r="CW30" s="222">
        <v>8561.6</v>
      </c>
      <c r="CX30" s="511">
        <f t="shared" si="31"/>
        <v>0</v>
      </c>
      <c r="CY30" s="510">
        <f t="shared" si="67"/>
        <v>1746.8</v>
      </c>
      <c r="CZ30" s="222">
        <v>1746.8</v>
      </c>
      <c r="DA30" s="511">
        <f t="shared" si="32"/>
        <v>0</v>
      </c>
      <c r="DC30" s="510">
        <f t="shared" si="68"/>
        <v>619.1</v>
      </c>
      <c r="DD30" s="222">
        <v>619.1</v>
      </c>
      <c r="DE30" s="511">
        <f t="shared" si="33"/>
        <v>0</v>
      </c>
      <c r="DG30" s="510">
        <f t="shared" si="69"/>
        <v>102.2</v>
      </c>
      <c r="DH30" s="222">
        <v>102.2</v>
      </c>
      <c r="DI30" s="511">
        <f t="shared" si="34"/>
        <v>0</v>
      </c>
    </row>
    <row r="31" spans="2:113" x14ac:dyDescent="0.3">
      <c r="B31" s="508">
        <v>46256</v>
      </c>
      <c r="C31" s="510">
        <f t="shared" si="35"/>
        <v>50477</v>
      </c>
      <c r="D31" s="222">
        <v>50519</v>
      </c>
      <c r="E31" s="222">
        <f t="shared" si="0"/>
        <v>42</v>
      </c>
      <c r="F31" s="510">
        <f t="shared" si="36"/>
        <v>7671.5</v>
      </c>
      <c r="G31" s="222">
        <v>7677.5</v>
      </c>
      <c r="H31" s="222">
        <f t="shared" si="1"/>
        <v>6</v>
      </c>
      <c r="I31" s="510">
        <f t="shared" si="37"/>
        <v>51492</v>
      </c>
      <c r="J31" s="222">
        <v>51492</v>
      </c>
      <c r="K31" s="222">
        <f t="shared" si="2"/>
        <v>0</v>
      </c>
      <c r="L31" s="510">
        <f t="shared" si="38"/>
        <v>8098</v>
      </c>
      <c r="M31" s="222">
        <v>8098</v>
      </c>
      <c r="N31" s="222">
        <f t="shared" si="3"/>
        <v>0</v>
      </c>
      <c r="O31" s="510">
        <f t="shared" si="39"/>
        <v>47840</v>
      </c>
      <c r="P31" s="222">
        <v>47840</v>
      </c>
      <c r="Q31" s="222">
        <f t="shared" si="4"/>
        <v>0</v>
      </c>
      <c r="R31" s="510">
        <f t="shared" si="40"/>
        <v>6432</v>
      </c>
      <c r="S31" s="222">
        <v>6432</v>
      </c>
      <c r="T31" s="222">
        <f t="shared" si="5"/>
        <v>0</v>
      </c>
      <c r="U31" s="510">
        <f t="shared" si="41"/>
        <v>44844</v>
      </c>
      <c r="V31" s="222">
        <v>44900</v>
      </c>
      <c r="W31" s="222">
        <f t="shared" si="6"/>
        <v>56</v>
      </c>
      <c r="X31" s="510">
        <f t="shared" si="42"/>
        <v>6339</v>
      </c>
      <c r="Y31" s="222">
        <v>6347</v>
      </c>
      <c r="Z31" s="222">
        <f t="shared" si="7"/>
        <v>8</v>
      </c>
      <c r="AA31" s="510">
        <f t="shared" si="43"/>
        <v>36046</v>
      </c>
      <c r="AB31" s="222">
        <v>36046</v>
      </c>
      <c r="AC31" s="222">
        <f t="shared" si="8"/>
        <v>0</v>
      </c>
      <c r="AD31" s="510">
        <f t="shared" si="44"/>
        <v>5031</v>
      </c>
      <c r="AE31" s="222">
        <v>5031</v>
      </c>
      <c r="AF31" s="222">
        <f t="shared" si="9"/>
        <v>0</v>
      </c>
      <c r="AG31" s="510">
        <f t="shared" si="45"/>
        <v>42269</v>
      </c>
      <c r="AH31" s="222">
        <v>42269</v>
      </c>
      <c r="AI31" s="222">
        <f t="shared" si="10"/>
        <v>0</v>
      </c>
      <c r="AJ31" s="510">
        <f t="shared" si="46"/>
        <v>5431</v>
      </c>
      <c r="AK31" s="222">
        <v>5431</v>
      </c>
      <c r="AL31" s="222">
        <f t="shared" si="11"/>
        <v>0</v>
      </c>
      <c r="AM31" s="510">
        <f t="shared" si="47"/>
        <v>28052</v>
      </c>
      <c r="AN31" s="222">
        <v>28100</v>
      </c>
      <c r="AO31" s="222">
        <f t="shared" si="12"/>
        <v>48</v>
      </c>
      <c r="AP31" s="510">
        <f t="shared" si="48"/>
        <v>3995</v>
      </c>
      <c r="AQ31" s="222">
        <v>4005</v>
      </c>
      <c r="AR31" s="222">
        <f t="shared" si="13"/>
        <v>10</v>
      </c>
      <c r="AS31" s="510">
        <f t="shared" si="49"/>
        <v>32534</v>
      </c>
      <c r="AT31" s="222">
        <v>32534</v>
      </c>
      <c r="AU31" s="222">
        <f t="shared" si="14"/>
        <v>0</v>
      </c>
      <c r="AV31" s="510">
        <f t="shared" si="50"/>
        <v>4494</v>
      </c>
      <c r="AW31" s="222">
        <v>4494</v>
      </c>
      <c r="AX31" s="222">
        <f t="shared" si="15"/>
        <v>0</v>
      </c>
      <c r="AY31" s="510">
        <f t="shared" si="51"/>
        <v>34094</v>
      </c>
      <c r="AZ31" s="222">
        <v>34094</v>
      </c>
      <c r="BA31" s="222">
        <f t="shared" si="16"/>
        <v>0</v>
      </c>
      <c r="BB31" s="510">
        <f t="shared" si="52"/>
        <v>4789</v>
      </c>
      <c r="BC31" s="222">
        <v>4789</v>
      </c>
      <c r="BD31" s="511">
        <f t="shared" si="17"/>
        <v>0</v>
      </c>
      <c r="BE31" s="510">
        <f t="shared" si="53"/>
        <v>24676</v>
      </c>
      <c r="BF31" s="222">
        <v>24676</v>
      </c>
      <c r="BG31" s="222">
        <f t="shared" si="18"/>
        <v>0</v>
      </c>
      <c r="BH31" s="510">
        <f t="shared" si="54"/>
        <v>3494</v>
      </c>
      <c r="BI31" s="222">
        <v>3494</v>
      </c>
      <c r="BJ31" s="511">
        <f t="shared" si="19"/>
        <v>0</v>
      </c>
      <c r="BK31" s="510">
        <f t="shared" si="55"/>
        <v>24629</v>
      </c>
      <c r="BL31" s="222">
        <v>24691</v>
      </c>
      <c r="BM31" s="222">
        <f t="shared" si="20"/>
        <v>62</v>
      </c>
      <c r="BN31" s="510">
        <f t="shared" si="56"/>
        <v>3269</v>
      </c>
      <c r="BO31" s="222">
        <v>3277</v>
      </c>
      <c r="BP31" s="511">
        <f t="shared" si="21"/>
        <v>8</v>
      </c>
      <c r="BQ31" s="510">
        <f t="shared" si="57"/>
        <v>22749</v>
      </c>
      <c r="BR31" s="222">
        <v>22801</v>
      </c>
      <c r="BS31" s="222">
        <f t="shared" si="22"/>
        <v>52</v>
      </c>
      <c r="BT31" s="510">
        <f t="shared" si="58"/>
        <v>3000</v>
      </c>
      <c r="BU31" s="222">
        <v>3007</v>
      </c>
      <c r="BV31" s="511">
        <f t="shared" si="23"/>
        <v>7</v>
      </c>
      <c r="BW31" s="484"/>
      <c r="BX31" s="510">
        <f t="shared" si="59"/>
        <v>8495.9</v>
      </c>
      <c r="BY31" s="222">
        <v>8505</v>
      </c>
      <c r="BZ31" s="222">
        <f t="shared" si="24"/>
        <v>9.1000000000003638</v>
      </c>
      <c r="CA31" s="510">
        <f t="shared" si="60"/>
        <v>7804.6</v>
      </c>
      <c r="CB31" s="222">
        <v>7810.8</v>
      </c>
      <c r="CC31" s="511">
        <f t="shared" si="25"/>
        <v>6.1999999999998181</v>
      </c>
      <c r="CD31" s="484"/>
      <c r="CE31" s="510">
        <f t="shared" si="61"/>
        <v>3287</v>
      </c>
      <c r="CF31" s="222">
        <v>3289</v>
      </c>
      <c r="CG31" s="511">
        <f t="shared" si="26"/>
        <v>2</v>
      </c>
      <c r="CI31" s="510">
        <f t="shared" si="62"/>
        <v>12352</v>
      </c>
      <c r="CJ31" s="222">
        <v>12362.9</v>
      </c>
      <c r="CK31" s="511">
        <f t="shared" si="27"/>
        <v>10.899999999999636</v>
      </c>
      <c r="CL31" s="510">
        <f t="shared" si="63"/>
        <v>11459.3</v>
      </c>
      <c r="CM31" s="222">
        <v>11459.3</v>
      </c>
      <c r="CN31" s="511">
        <f t="shared" si="28"/>
        <v>0</v>
      </c>
      <c r="CP31" s="510">
        <f t="shared" si="64"/>
        <v>12186.4</v>
      </c>
      <c r="CQ31" s="222">
        <v>12191.7</v>
      </c>
      <c r="CR31" s="511">
        <f t="shared" si="29"/>
        <v>5.3000000000010914</v>
      </c>
      <c r="CS31" s="510">
        <f t="shared" si="65"/>
        <v>9128.4</v>
      </c>
      <c r="CT31" s="222">
        <v>9128.4</v>
      </c>
      <c r="CU31" s="512">
        <f t="shared" si="30"/>
        <v>0</v>
      </c>
      <c r="CV31" s="510">
        <f t="shared" si="66"/>
        <v>8561.6</v>
      </c>
      <c r="CW31" s="222">
        <v>8561.6</v>
      </c>
      <c r="CX31" s="511">
        <f t="shared" si="31"/>
        <v>0</v>
      </c>
      <c r="CY31" s="510">
        <f t="shared" si="67"/>
        <v>1746.8</v>
      </c>
      <c r="CZ31" s="222">
        <v>1752.3</v>
      </c>
      <c r="DA31" s="511">
        <f t="shared" si="32"/>
        <v>5.5</v>
      </c>
      <c r="DC31" s="510">
        <f t="shared" si="68"/>
        <v>619.1</v>
      </c>
      <c r="DD31" s="222">
        <v>621.20000000000005</v>
      </c>
      <c r="DE31" s="511">
        <f t="shared" si="33"/>
        <v>2.1000000000000227</v>
      </c>
      <c r="DG31" s="510">
        <f t="shared" si="69"/>
        <v>102.2</v>
      </c>
      <c r="DH31" s="222">
        <v>102.2</v>
      </c>
      <c r="DI31" s="511">
        <f t="shared" si="34"/>
        <v>0</v>
      </c>
    </row>
    <row r="32" spans="2:113" x14ac:dyDescent="0.3">
      <c r="B32" s="508">
        <v>46257</v>
      </c>
      <c r="C32" s="510">
        <f t="shared" si="35"/>
        <v>50519</v>
      </c>
      <c r="D32" s="222">
        <v>50594</v>
      </c>
      <c r="E32" s="222">
        <f t="shared" si="0"/>
        <v>75</v>
      </c>
      <c r="F32" s="510">
        <f t="shared" si="36"/>
        <v>7677.5</v>
      </c>
      <c r="G32" s="222">
        <v>7687</v>
      </c>
      <c r="H32" s="222">
        <f t="shared" si="1"/>
        <v>9.5</v>
      </c>
      <c r="I32" s="510">
        <f t="shared" si="37"/>
        <v>51492</v>
      </c>
      <c r="J32" s="515">
        <v>51492</v>
      </c>
      <c r="K32" s="222">
        <f t="shared" si="2"/>
        <v>0</v>
      </c>
      <c r="L32" s="510">
        <f t="shared" si="38"/>
        <v>8098</v>
      </c>
      <c r="M32" s="515">
        <v>8098</v>
      </c>
      <c r="N32" s="222">
        <f t="shared" si="3"/>
        <v>0</v>
      </c>
      <c r="O32" s="510">
        <f t="shared" si="39"/>
        <v>47840</v>
      </c>
      <c r="P32" s="222">
        <v>47840</v>
      </c>
      <c r="Q32" s="222">
        <f t="shared" si="4"/>
        <v>0</v>
      </c>
      <c r="R32" s="510">
        <f t="shared" si="40"/>
        <v>6432</v>
      </c>
      <c r="S32" s="222">
        <v>6432</v>
      </c>
      <c r="T32" s="222">
        <f t="shared" si="5"/>
        <v>0</v>
      </c>
      <c r="U32" s="510">
        <f t="shared" si="41"/>
        <v>44900</v>
      </c>
      <c r="V32" s="222">
        <v>44974</v>
      </c>
      <c r="W32" s="222">
        <f t="shared" si="6"/>
        <v>74</v>
      </c>
      <c r="X32" s="510">
        <f t="shared" si="42"/>
        <v>6347</v>
      </c>
      <c r="Y32" s="222">
        <v>6356</v>
      </c>
      <c r="Z32" s="222">
        <f t="shared" si="7"/>
        <v>9</v>
      </c>
      <c r="AA32" s="510">
        <f t="shared" si="43"/>
        <v>36046</v>
      </c>
      <c r="AB32" s="222">
        <v>36052</v>
      </c>
      <c r="AC32" s="222">
        <f t="shared" si="8"/>
        <v>6</v>
      </c>
      <c r="AD32" s="510">
        <f t="shared" si="44"/>
        <v>5031</v>
      </c>
      <c r="AE32" s="222">
        <v>5033</v>
      </c>
      <c r="AF32" s="222">
        <f t="shared" si="9"/>
        <v>2</v>
      </c>
      <c r="AG32" s="510">
        <f t="shared" si="45"/>
        <v>42269</v>
      </c>
      <c r="AH32" s="222">
        <v>42358</v>
      </c>
      <c r="AI32" s="222">
        <f t="shared" si="10"/>
        <v>89</v>
      </c>
      <c r="AJ32" s="510">
        <f t="shared" si="46"/>
        <v>5431</v>
      </c>
      <c r="AK32" s="222">
        <v>5440</v>
      </c>
      <c r="AL32" s="222">
        <f t="shared" si="11"/>
        <v>9</v>
      </c>
      <c r="AM32" s="510">
        <f t="shared" si="47"/>
        <v>28100</v>
      </c>
      <c r="AN32" s="222">
        <v>28194</v>
      </c>
      <c r="AO32" s="222">
        <f t="shared" si="12"/>
        <v>94</v>
      </c>
      <c r="AP32" s="510">
        <f t="shared" si="48"/>
        <v>4005</v>
      </c>
      <c r="AQ32" s="222">
        <v>4015</v>
      </c>
      <c r="AR32" s="222">
        <f t="shared" si="13"/>
        <v>10</v>
      </c>
      <c r="AS32" s="510">
        <f t="shared" si="49"/>
        <v>32534</v>
      </c>
      <c r="AT32" s="222">
        <v>32534</v>
      </c>
      <c r="AU32" s="222">
        <f t="shared" si="14"/>
        <v>0</v>
      </c>
      <c r="AV32" s="510">
        <f t="shared" si="50"/>
        <v>4494</v>
      </c>
      <c r="AW32" s="222">
        <v>4494</v>
      </c>
      <c r="AX32" s="222">
        <f t="shared" si="15"/>
        <v>0</v>
      </c>
      <c r="AY32" s="510">
        <f t="shared" si="51"/>
        <v>34094</v>
      </c>
      <c r="AZ32" s="222">
        <v>34094</v>
      </c>
      <c r="BA32" s="222">
        <f t="shared" si="16"/>
        <v>0</v>
      </c>
      <c r="BB32" s="510">
        <f t="shared" si="52"/>
        <v>4789</v>
      </c>
      <c r="BC32" s="222">
        <v>4789</v>
      </c>
      <c r="BD32" s="511">
        <f t="shared" si="17"/>
        <v>0</v>
      </c>
      <c r="BE32" s="510">
        <f t="shared" si="53"/>
        <v>24676</v>
      </c>
      <c r="BF32" s="222">
        <v>24676</v>
      </c>
      <c r="BG32" s="222">
        <f t="shared" si="18"/>
        <v>0</v>
      </c>
      <c r="BH32" s="510">
        <f t="shared" si="54"/>
        <v>3494</v>
      </c>
      <c r="BI32" s="222">
        <v>3494</v>
      </c>
      <c r="BJ32" s="511">
        <f t="shared" si="19"/>
        <v>0</v>
      </c>
      <c r="BK32" s="510">
        <f t="shared" si="55"/>
        <v>24691</v>
      </c>
      <c r="BL32" s="222">
        <v>24765</v>
      </c>
      <c r="BM32" s="222">
        <f t="shared" si="20"/>
        <v>74</v>
      </c>
      <c r="BN32" s="510">
        <f t="shared" si="56"/>
        <v>3277</v>
      </c>
      <c r="BO32" s="222">
        <v>3285</v>
      </c>
      <c r="BP32" s="511">
        <f t="shared" si="21"/>
        <v>8</v>
      </c>
      <c r="BQ32" s="510">
        <f t="shared" si="57"/>
        <v>22801</v>
      </c>
      <c r="BR32" s="222">
        <v>22848</v>
      </c>
      <c r="BS32" s="222">
        <f t="shared" si="22"/>
        <v>47</v>
      </c>
      <c r="BT32" s="510">
        <f t="shared" si="58"/>
        <v>3007</v>
      </c>
      <c r="BU32" s="222">
        <v>3012</v>
      </c>
      <c r="BV32" s="511">
        <f t="shared" si="23"/>
        <v>5</v>
      </c>
      <c r="BW32" s="484"/>
      <c r="BX32" s="510">
        <f t="shared" si="59"/>
        <v>8505</v>
      </c>
      <c r="BY32" s="222">
        <v>8518.1</v>
      </c>
      <c r="BZ32" s="222">
        <f t="shared" si="24"/>
        <v>13.100000000000364</v>
      </c>
      <c r="CA32" s="510">
        <f t="shared" si="60"/>
        <v>7810.8</v>
      </c>
      <c r="CB32" s="222">
        <v>7821.7</v>
      </c>
      <c r="CC32" s="511">
        <f t="shared" si="25"/>
        <v>10.899999999999636</v>
      </c>
      <c r="CD32" s="484"/>
      <c r="CE32" s="510">
        <f t="shared" si="61"/>
        <v>3289</v>
      </c>
      <c r="CF32" s="222">
        <v>3289</v>
      </c>
      <c r="CG32" s="511">
        <f t="shared" si="26"/>
        <v>0</v>
      </c>
      <c r="CI32" s="510">
        <f t="shared" si="62"/>
        <v>12362.9</v>
      </c>
      <c r="CJ32" s="222">
        <v>12374.2</v>
      </c>
      <c r="CK32" s="511">
        <f t="shared" si="27"/>
        <v>11.300000000001091</v>
      </c>
      <c r="CL32" s="510">
        <f t="shared" si="63"/>
        <v>11459.3</v>
      </c>
      <c r="CM32" s="222">
        <v>11459.3</v>
      </c>
      <c r="CN32" s="511">
        <f t="shared" si="28"/>
        <v>0</v>
      </c>
      <c r="CP32" s="510">
        <f t="shared" si="64"/>
        <v>12191.7</v>
      </c>
      <c r="CQ32" s="222">
        <v>12194.4</v>
      </c>
      <c r="CR32" s="511">
        <f t="shared" si="29"/>
        <v>2.6999999999989086</v>
      </c>
      <c r="CS32" s="510">
        <f t="shared" si="65"/>
        <v>9128.4</v>
      </c>
      <c r="CT32" s="222">
        <v>9140.7999999999993</v>
      </c>
      <c r="CU32" s="512">
        <f t="shared" si="30"/>
        <v>12.399999999999636</v>
      </c>
      <c r="CV32" s="510">
        <f t="shared" si="66"/>
        <v>8561.6</v>
      </c>
      <c r="CW32" s="222">
        <v>8561.6</v>
      </c>
      <c r="CX32" s="511">
        <f t="shared" si="31"/>
        <v>0</v>
      </c>
      <c r="CY32" s="510">
        <f t="shared" si="67"/>
        <v>1752.3</v>
      </c>
      <c r="CZ32" s="222">
        <v>1758.4</v>
      </c>
      <c r="DA32" s="511">
        <f t="shared" si="32"/>
        <v>6.1000000000001364</v>
      </c>
      <c r="DC32" s="510">
        <f t="shared" si="68"/>
        <v>621.20000000000005</v>
      </c>
      <c r="DD32" s="222">
        <v>625.79999999999995</v>
      </c>
      <c r="DE32" s="511">
        <f t="shared" si="33"/>
        <v>4.5999999999999091</v>
      </c>
      <c r="DG32" s="510">
        <f t="shared" si="69"/>
        <v>102.2</v>
      </c>
      <c r="DH32" s="222">
        <v>102.2</v>
      </c>
      <c r="DI32" s="511">
        <f t="shared" si="34"/>
        <v>0</v>
      </c>
    </row>
    <row r="33" spans="2:113" x14ac:dyDescent="0.3">
      <c r="B33" s="508">
        <v>46258</v>
      </c>
      <c r="C33" s="510">
        <f t="shared" si="35"/>
        <v>50594</v>
      </c>
      <c r="D33" s="222">
        <v>50594</v>
      </c>
      <c r="E33" s="222">
        <f t="shared" si="0"/>
        <v>0</v>
      </c>
      <c r="F33" s="510">
        <f t="shared" si="36"/>
        <v>7687</v>
      </c>
      <c r="G33" s="222">
        <v>7687</v>
      </c>
      <c r="H33" s="222">
        <f t="shared" si="1"/>
        <v>0</v>
      </c>
      <c r="I33" s="510">
        <f t="shared" si="37"/>
        <v>51492</v>
      </c>
      <c r="J33" s="222">
        <v>51492</v>
      </c>
      <c r="K33" s="222">
        <f t="shared" si="2"/>
        <v>0</v>
      </c>
      <c r="L33" s="510">
        <f t="shared" si="38"/>
        <v>8098</v>
      </c>
      <c r="M33" s="222">
        <v>8098</v>
      </c>
      <c r="N33" s="222">
        <f t="shared" si="3"/>
        <v>0</v>
      </c>
      <c r="O33" s="510">
        <f t="shared" si="39"/>
        <v>47840</v>
      </c>
      <c r="P33" s="222">
        <v>47840</v>
      </c>
      <c r="Q33" s="222">
        <f t="shared" si="4"/>
        <v>0</v>
      </c>
      <c r="R33" s="510">
        <f t="shared" si="40"/>
        <v>6432</v>
      </c>
      <c r="S33" s="222">
        <v>6432</v>
      </c>
      <c r="T33" s="222">
        <f t="shared" si="5"/>
        <v>0</v>
      </c>
      <c r="U33" s="510">
        <f t="shared" si="41"/>
        <v>44974</v>
      </c>
      <c r="V33" s="222">
        <v>44974</v>
      </c>
      <c r="W33" s="222">
        <f t="shared" si="6"/>
        <v>0</v>
      </c>
      <c r="X33" s="510">
        <f t="shared" si="42"/>
        <v>6356</v>
      </c>
      <c r="Y33" s="222">
        <v>6356</v>
      </c>
      <c r="Z33" s="222">
        <f t="shared" si="7"/>
        <v>0</v>
      </c>
      <c r="AA33" s="510">
        <f t="shared" si="43"/>
        <v>36052</v>
      </c>
      <c r="AB33" s="222">
        <v>36052</v>
      </c>
      <c r="AC33" s="222">
        <f t="shared" si="8"/>
        <v>0</v>
      </c>
      <c r="AD33" s="510">
        <f t="shared" si="44"/>
        <v>5033</v>
      </c>
      <c r="AE33" s="222">
        <v>5033</v>
      </c>
      <c r="AF33" s="222">
        <f t="shared" si="9"/>
        <v>0</v>
      </c>
      <c r="AG33" s="510">
        <f t="shared" si="45"/>
        <v>42358</v>
      </c>
      <c r="AH33" s="222">
        <v>42358</v>
      </c>
      <c r="AI33" s="222">
        <f t="shared" si="10"/>
        <v>0</v>
      </c>
      <c r="AJ33" s="510">
        <f t="shared" si="46"/>
        <v>5440</v>
      </c>
      <c r="AK33" s="222">
        <v>5440</v>
      </c>
      <c r="AL33" s="222">
        <f t="shared" si="11"/>
        <v>0</v>
      </c>
      <c r="AM33" s="510">
        <f t="shared" si="47"/>
        <v>28194</v>
      </c>
      <c r="AN33" s="222">
        <v>28194</v>
      </c>
      <c r="AO33" s="222">
        <f t="shared" si="12"/>
        <v>0</v>
      </c>
      <c r="AP33" s="510">
        <f t="shared" si="48"/>
        <v>4015</v>
      </c>
      <c r="AQ33" s="222">
        <v>4015</v>
      </c>
      <c r="AR33" s="222">
        <f t="shared" si="13"/>
        <v>0</v>
      </c>
      <c r="AS33" s="510">
        <f t="shared" si="49"/>
        <v>32534</v>
      </c>
      <c r="AT33" s="222">
        <v>32534</v>
      </c>
      <c r="AU33" s="222">
        <f t="shared" si="14"/>
        <v>0</v>
      </c>
      <c r="AV33" s="510">
        <f t="shared" si="50"/>
        <v>4494</v>
      </c>
      <c r="AW33" s="222">
        <v>4494</v>
      </c>
      <c r="AX33" s="222">
        <f t="shared" si="15"/>
        <v>0</v>
      </c>
      <c r="AY33" s="510">
        <f t="shared" si="51"/>
        <v>34094</v>
      </c>
      <c r="AZ33" s="222">
        <v>34094</v>
      </c>
      <c r="BA33" s="222">
        <f t="shared" si="16"/>
        <v>0</v>
      </c>
      <c r="BB33" s="510">
        <f t="shared" si="52"/>
        <v>4789</v>
      </c>
      <c r="BC33" s="222">
        <v>4789</v>
      </c>
      <c r="BD33" s="511">
        <f t="shared" si="17"/>
        <v>0</v>
      </c>
      <c r="BE33" s="510">
        <f t="shared" si="53"/>
        <v>24676</v>
      </c>
      <c r="BF33" s="222">
        <v>24676</v>
      </c>
      <c r="BG33" s="222">
        <f t="shared" si="18"/>
        <v>0</v>
      </c>
      <c r="BH33" s="510">
        <f t="shared" si="54"/>
        <v>3494</v>
      </c>
      <c r="BI33" s="222">
        <v>3494</v>
      </c>
      <c r="BJ33" s="511">
        <f t="shared" si="19"/>
        <v>0</v>
      </c>
      <c r="BK33" s="510">
        <f t="shared" si="55"/>
        <v>24765</v>
      </c>
      <c r="BL33" s="222">
        <v>24765</v>
      </c>
      <c r="BM33" s="222">
        <f t="shared" si="20"/>
        <v>0</v>
      </c>
      <c r="BN33" s="510">
        <f t="shared" si="56"/>
        <v>3285</v>
      </c>
      <c r="BO33" s="222">
        <v>3285</v>
      </c>
      <c r="BP33" s="511">
        <f t="shared" si="21"/>
        <v>0</v>
      </c>
      <c r="BQ33" s="510">
        <f t="shared" si="57"/>
        <v>22848</v>
      </c>
      <c r="BR33" s="222">
        <v>22848</v>
      </c>
      <c r="BS33" s="222">
        <f t="shared" si="22"/>
        <v>0</v>
      </c>
      <c r="BT33" s="510">
        <f t="shared" si="58"/>
        <v>3012</v>
      </c>
      <c r="BU33" s="222">
        <v>3012</v>
      </c>
      <c r="BV33" s="511">
        <f t="shared" si="23"/>
        <v>0</v>
      </c>
      <c r="BW33" s="484"/>
      <c r="BX33" s="510">
        <f t="shared" si="59"/>
        <v>8518.1</v>
      </c>
      <c r="BY33" s="222">
        <v>8518.1</v>
      </c>
      <c r="BZ33" s="222">
        <f t="shared" si="24"/>
        <v>0</v>
      </c>
      <c r="CA33" s="510">
        <f t="shared" si="60"/>
        <v>7821.7</v>
      </c>
      <c r="CB33" s="222">
        <v>7821.9</v>
      </c>
      <c r="CC33" s="511">
        <f t="shared" si="25"/>
        <v>0.1999999999998181</v>
      </c>
      <c r="CD33" s="484"/>
      <c r="CE33" s="510">
        <f t="shared" si="61"/>
        <v>3289</v>
      </c>
      <c r="CF33" s="222">
        <v>3289</v>
      </c>
      <c r="CG33" s="511">
        <f t="shared" si="26"/>
        <v>0</v>
      </c>
      <c r="CI33" s="510">
        <f t="shared" si="62"/>
        <v>12374.2</v>
      </c>
      <c r="CJ33" s="222">
        <v>12378</v>
      </c>
      <c r="CK33" s="511">
        <f t="shared" si="27"/>
        <v>3.7999999999992724</v>
      </c>
      <c r="CL33" s="510">
        <f t="shared" si="63"/>
        <v>11459.3</v>
      </c>
      <c r="CM33" s="222">
        <v>11459.3</v>
      </c>
      <c r="CN33" s="511">
        <f t="shared" si="28"/>
        <v>0</v>
      </c>
      <c r="CP33" s="510">
        <f t="shared" si="64"/>
        <v>12194.4</v>
      </c>
      <c r="CQ33" s="222">
        <v>12194.4</v>
      </c>
      <c r="CR33" s="511">
        <f t="shared" si="29"/>
        <v>0</v>
      </c>
      <c r="CS33" s="510">
        <f t="shared" si="65"/>
        <v>9140.7999999999993</v>
      </c>
      <c r="CT33" s="222">
        <v>9140.7999999999993</v>
      </c>
      <c r="CU33" s="512">
        <f t="shared" si="30"/>
        <v>0</v>
      </c>
      <c r="CV33" s="510">
        <f t="shared" si="66"/>
        <v>8561.6</v>
      </c>
      <c r="CW33" s="222">
        <v>8561.6</v>
      </c>
      <c r="CX33" s="511">
        <f t="shared" si="31"/>
        <v>0</v>
      </c>
      <c r="CY33" s="510">
        <f t="shared" si="67"/>
        <v>1758.4</v>
      </c>
      <c r="CZ33" s="222">
        <v>1758.4</v>
      </c>
      <c r="DA33" s="511">
        <f t="shared" si="32"/>
        <v>0</v>
      </c>
      <c r="DC33" s="510">
        <f t="shared" si="68"/>
        <v>625.79999999999995</v>
      </c>
      <c r="DD33" s="222">
        <v>625.79999999999995</v>
      </c>
      <c r="DE33" s="511">
        <f t="shared" si="33"/>
        <v>0</v>
      </c>
      <c r="DG33" s="510">
        <f t="shared" si="69"/>
        <v>102.2</v>
      </c>
      <c r="DH33" s="222">
        <v>102.2</v>
      </c>
      <c r="DI33" s="511">
        <f t="shared" si="34"/>
        <v>0</v>
      </c>
    </row>
    <row r="34" spans="2:113" x14ac:dyDescent="0.3">
      <c r="B34" s="508">
        <v>46259</v>
      </c>
      <c r="C34" s="510">
        <f t="shared" si="35"/>
        <v>50594</v>
      </c>
      <c r="D34" s="222">
        <v>50635</v>
      </c>
      <c r="E34" s="222">
        <f t="shared" si="0"/>
        <v>41</v>
      </c>
      <c r="F34" s="510">
        <f t="shared" si="36"/>
        <v>7687</v>
      </c>
      <c r="G34" s="222">
        <v>7691.7</v>
      </c>
      <c r="H34" s="222">
        <f t="shared" si="1"/>
        <v>4.6999999999998181</v>
      </c>
      <c r="I34" s="510">
        <f t="shared" si="37"/>
        <v>51492</v>
      </c>
      <c r="J34" s="222">
        <v>51492</v>
      </c>
      <c r="K34" s="222">
        <f t="shared" si="2"/>
        <v>0</v>
      </c>
      <c r="L34" s="510">
        <f t="shared" si="38"/>
        <v>8098</v>
      </c>
      <c r="M34" s="222">
        <v>8098</v>
      </c>
      <c r="N34" s="222">
        <f t="shared" si="3"/>
        <v>0</v>
      </c>
      <c r="O34" s="510">
        <f t="shared" si="39"/>
        <v>47840</v>
      </c>
      <c r="P34" s="222">
        <v>47840</v>
      </c>
      <c r="Q34" s="222">
        <f t="shared" si="4"/>
        <v>0</v>
      </c>
      <c r="R34" s="510">
        <f t="shared" si="40"/>
        <v>6432</v>
      </c>
      <c r="S34" s="222">
        <v>6432</v>
      </c>
      <c r="T34" s="222">
        <f t="shared" si="5"/>
        <v>0</v>
      </c>
      <c r="U34" s="510">
        <f t="shared" si="41"/>
        <v>44974</v>
      </c>
      <c r="V34" s="222">
        <v>45039</v>
      </c>
      <c r="W34" s="222">
        <f t="shared" si="6"/>
        <v>65</v>
      </c>
      <c r="X34" s="510">
        <f t="shared" si="42"/>
        <v>6356</v>
      </c>
      <c r="Y34" s="222">
        <v>6365</v>
      </c>
      <c r="Z34" s="222">
        <f t="shared" si="7"/>
        <v>9</v>
      </c>
      <c r="AA34" s="510">
        <f t="shared" si="43"/>
        <v>36052</v>
      </c>
      <c r="AB34" s="222">
        <v>36052</v>
      </c>
      <c r="AC34" s="222">
        <f t="shared" si="8"/>
        <v>0</v>
      </c>
      <c r="AD34" s="510">
        <f t="shared" si="44"/>
        <v>5033</v>
      </c>
      <c r="AE34" s="222">
        <v>5033</v>
      </c>
      <c r="AF34" s="222">
        <f t="shared" si="9"/>
        <v>0</v>
      </c>
      <c r="AG34" s="510">
        <f t="shared" si="45"/>
        <v>42358</v>
      </c>
      <c r="AH34" s="222">
        <v>42414</v>
      </c>
      <c r="AI34" s="222">
        <f t="shared" si="10"/>
        <v>56</v>
      </c>
      <c r="AJ34" s="510">
        <f t="shared" si="46"/>
        <v>5440</v>
      </c>
      <c r="AK34" s="222">
        <v>5447</v>
      </c>
      <c r="AL34" s="222">
        <f t="shared" si="11"/>
        <v>7</v>
      </c>
      <c r="AM34" s="510">
        <f t="shared" si="47"/>
        <v>28194</v>
      </c>
      <c r="AN34" s="222">
        <v>28229</v>
      </c>
      <c r="AO34" s="222">
        <f t="shared" si="12"/>
        <v>35</v>
      </c>
      <c r="AP34" s="510">
        <f t="shared" si="48"/>
        <v>4015</v>
      </c>
      <c r="AQ34" s="222">
        <v>4020</v>
      </c>
      <c r="AR34" s="222">
        <f t="shared" si="13"/>
        <v>5</v>
      </c>
      <c r="AS34" s="510">
        <f t="shared" si="49"/>
        <v>32534</v>
      </c>
      <c r="AT34" s="222">
        <v>32534</v>
      </c>
      <c r="AU34" s="222">
        <f t="shared" si="14"/>
        <v>0</v>
      </c>
      <c r="AV34" s="510">
        <f t="shared" si="50"/>
        <v>4494</v>
      </c>
      <c r="AW34" s="222">
        <v>4494</v>
      </c>
      <c r="AX34" s="222">
        <f t="shared" si="15"/>
        <v>0</v>
      </c>
      <c r="AY34" s="510">
        <f t="shared" si="51"/>
        <v>34094</v>
      </c>
      <c r="AZ34" s="222">
        <v>34141</v>
      </c>
      <c r="BA34" s="222">
        <f t="shared" si="16"/>
        <v>47</v>
      </c>
      <c r="BB34" s="510">
        <f t="shared" si="52"/>
        <v>4789</v>
      </c>
      <c r="BC34" s="222">
        <v>4795</v>
      </c>
      <c r="BD34" s="511">
        <f t="shared" si="17"/>
        <v>6</v>
      </c>
      <c r="BE34" s="510">
        <f t="shared" si="53"/>
        <v>24676</v>
      </c>
      <c r="BF34" s="222">
        <v>24676</v>
      </c>
      <c r="BG34" s="222">
        <f t="shared" si="18"/>
        <v>0</v>
      </c>
      <c r="BH34" s="510">
        <f t="shared" si="54"/>
        <v>3494</v>
      </c>
      <c r="BI34" s="222">
        <v>3494</v>
      </c>
      <c r="BJ34" s="511">
        <f t="shared" si="19"/>
        <v>0</v>
      </c>
      <c r="BK34" s="510">
        <f t="shared" si="55"/>
        <v>24765</v>
      </c>
      <c r="BL34" s="222">
        <v>24817</v>
      </c>
      <c r="BM34" s="222">
        <f t="shared" si="20"/>
        <v>52</v>
      </c>
      <c r="BN34" s="510">
        <f t="shared" si="56"/>
        <v>3285</v>
      </c>
      <c r="BO34" s="222">
        <v>3291</v>
      </c>
      <c r="BP34" s="511">
        <f t="shared" si="21"/>
        <v>6</v>
      </c>
      <c r="BQ34" s="510">
        <f t="shared" si="57"/>
        <v>22848</v>
      </c>
      <c r="BR34" s="222">
        <v>22892</v>
      </c>
      <c r="BS34" s="222">
        <f t="shared" si="22"/>
        <v>44</v>
      </c>
      <c r="BT34" s="510">
        <f t="shared" si="58"/>
        <v>3012</v>
      </c>
      <c r="BU34" s="222">
        <v>3017</v>
      </c>
      <c r="BV34" s="511">
        <f t="shared" si="23"/>
        <v>5</v>
      </c>
      <c r="BW34" s="484"/>
      <c r="BX34" s="510">
        <f t="shared" si="59"/>
        <v>8518.1</v>
      </c>
      <c r="BY34" s="222">
        <v>8521.7000000000007</v>
      </c>
      <c r="BZ34" s="222">
        <f t="shared" si="24"/>
        <v>3.6000000000003638</v>
      </c>
      <c r="CA34" s="510">
        <f t="shared" si="60"/>
        <v>7821.9</v>
      </c>
      <c r="CB34" s="222">
        <v>7825.1</v>
      </c>
      <c r="CC34" s="511">
        <f t="shared" si="25"/>
        <v>3.2000000000007276</v>
      </c>
      <c r="CD34" s="484"/>
      <c r="CE34" s="510">
        <f t="shared" si="61"/>
        <v>3289</v>
      </c>
      <c r="CF34" s="222">
        <v>3289</v>
      </c>
      <c r="CG34" s="511">
        <f t="shared" si="26"/>
        <v>0</v>
      </c>
      <c r="CI34" s="510">
        <f t="shared" si="62"/>
        <v>12378</v>
      </c>
      <c r="CJ34" s="222">
        <v>12388.9</v>
      </c>
      <c r="CK34" s="511">
        <f t="shared" si="27"/>
        <v>10.899999999999636</v>
      </c>
      <c r="CL34" s="510">
        <f t="shared" si="63"/>
        <v>11459.3</v>
      </c>
      <c r="CM34" s="222">
        <v>11459.3</v>
      </c>
      <c r="CN34" s="511">
        <f t="shared" si="28"/>
        <v>0</v>
      </c>
      <c r="CP34" s="510">
        <f t="shared" si="64"/>
        <v>12194.4</v>
      </c>
      <c r="CQ34" s="222">
        <v>12200.4</v>
      </c>
      <c r="CR34" s="511">
        <f t="shared" si="29"/>
        <v>6</v>
      </c>
      <c r="CS34" s="510">
        <f t="shared" si="65"/>
        <v>9140.7999999999993</v>
      </c>
      <c r="CT34" s="222">
        <v>9140.7999999999993</v>
      </c>
      <c r="CU34" s="512">
        <f t="shared" si="30"/>
        <v>0</v>
      </c>
      <c r="CV34" s="510">
        <f t="shared" si="66"/>
        <v>8561.6</v>
      </c>
      <c r="CW34" s="222">
        <v>8561.6</v>
      </c>
      <c r="CX34" s="511">
        <f t="shared" si="31"/>
        <v>0</v>
      </c>
      <c r="CY34" s="510">
        <f t="shared" si="67"/>
        <v>1758.4</v>
      </c>
      <c r="CZ34" s="222">
        <v>1765.2</v>
      </c>
      <c r="DA34" s="511">
        <f t="shared" si="32"/>
        <v>6.7999999999999545</v>
      </c>
      <c r="DC34" s="510">
        <f t="shared" si="68"/>
        <v>625.79999999999995</v>
      </c>
      <c r="DD34" s="222">
        <v>625.79999999999995</v>
      </c>
      <c r="DE34" s="511">
        <f t="shared" si="33"/>
        <v>0</v>
      </c>
      <c r="DG34" s="510">
        <f t="shared" si="69"/>
        <v>102.2</v>
      </c>
      <c r="DH34" s="222">
        <v>102.2</v>
      </c>
      <c r="DI34" s="511">
        <f t="shared" si="34"/>
        <v>0</v>
      </c>
    </row>
    <row r="35" spans="2:113" x14ac:dyDescent="0.3">
      <c r="B35" s="508">
        <v>46260</v>
      </c>
      <c r="C35" s="510">
        <f t="shared" si="35"/>
        <v>50635</v>
      </c>
      <c r="D35" s="222">
        <v>50723</v>
      </c>
      <c r="E35" s="222">
        <f t="shared" si="0"/>
        <v>88</v>
      </c>
      <c r="F35" s="510">
        <f t="shared" si="36"/>
        <v>7691.7</v>
      </c>
      <c r="G35" s="222">
        <v>7704</v>
      </c>
      <c r="H35" s="222">
        <f t="shared" si="1"/>
        <v>12.300000000000182</v>
      </c>
      <c r="I35" s="510">
        <f t="shared" si="37"/>
        <v>51492</v>
      </c>
      <c r="J35" s="222">
        <v>51557</v>
      </c>
      <c r="K35" s="222">
        <f t="shared" si="2"/>
        <v>65</v>
      </c>
      <c r="L35" s="510">
        <f t="shared" si="38"/>
        <v>8098</v>
      </c>
      <c r="M35" s="222">
        <v>8108</v>
      </c>
      <c r="N35" s="222">
        <f t="shared" si="3"/>
        <v>10</v>
      </c>
      <c r="O35" s="510">
        <f t="shared" si="39"/>
        <v>47840</v>
      </c>
      <c r="P35" s="222">
        <v>47854</v>
      </c>
      <c r="Q35" s="222">
        <f t="shared" si="4"/>
        <v>14</v>
      </c>
      <c r="R35" s="510">
        <f t="shared" si="40"/>
        <v>6432</v>
      </c>
      <c r="S35" s="222">
        <v>6435</v>
      </c>
      <c r="T35" s="222">
        <f t="shared" si="5"/>
        <v>3</v>
      </c>
      <c r="U35" s="510">
        <f t="shared" si="41"/>
        <v>45039</v>
      </c>
      <c r="V35" s="222">
        <v>45120</v>
      </c>
      <c r="W35" s="222">
        <f t="shared" si="6"/>
        <v>81</v>
      </c>
      <c r="X35" s="510">
        <f t="shared" si="42"/>
        <v>6365</v>
      </c>
      <c r="Y35" s="222">
        <v>6377</v>
      </c>
      <c r="Z35" s="222">
        <f t="shared" si="7"/>
        <v>12</v>
      </c>
      <c r="AA35" s="510">
        <f t="shared" si="43"/>
        <v>36052</v>
      </c>
      <c r="AB35" s="222">
        <v>36161</v>
      </c>
      <c r="AC35" s="222">
        <f t="shared" si="8"/>
        <v>109</v>
      </c>
      <c r="AD35" s="510">
        <f t="shared" si="44"/>
        <v>5033</v>
      </c>
      <c r="AE35" s="222">
        <v>5045</v>
      </c>
      <c r="AF35" s="222">
        <f t="shared" si="9"/>
        <v>12</v>
      </c>
      <c r="AG35" s="510">
        <f t="shared" si="45"/>
        <v>42414</v>
      </c>
      <c r="AH35" s="222">
        <v>42520</v>
      </c>
      <c r="AI35" s="222">
        <f t="shared" si="10"/>
        <v>106</v>
      </c>
      <c r="AJ35" s="510">
        <f t="shared" si="46"/>
        <v>5447</v>
      </c>
      <c r="AK35" s="222">
        <v>5457</v>
      </c>
      <c r="AL35" s="222">
        <f t="shared" si="11"/>
        <v>10</v>
      </c>
      <c r="AM35" s="510">
        <f t="shared" si="47"/>
        <v>28229</v>
      </c>
      <c r="AN35" s="222">
        <v>28229</v>
      </c>
      <c r="AO35" s="222">
        <f t="shared" si="12"/>
        <v>0</v>
      </c>
      <c r="AP35" s="510">
        <f t="shared" si="48"/>
        <v>4020</v>
      </c>
      <c r="AQ35" s="222">
        <v>4020</v>
      </c>
      <c r="AR35" s="222">
        <f t="shared" si="13"/>
        <v>0</v>
      </c>
      <c r="AS35" s="510">
        <f t="shared" si="49"/>
        <v>32534</v>
      </c>
      <c r="AT35" s="222">
        <v>32574</v>
      </c>
      <c r="AU35" s="222">
        <f t="shared" si="14"/>
        <v>40</v>
      </c>
      <c r="AV35" s="510">
        <f t="shared" si="50"/>
        <v>4494</v>
      </c>
      <c r="AW35" s="222">
        <v>4499</v>
      </c>
      <c r="AX35" s="222">
        <f t="shared" si="15"/>
        <v>5</v>
      </c>
      <c r="AY35" s="510">
        <f t="shared" si="51"/>
        <v>34141</v>
      </c>
      <c r="AZ35" s="222">
        <v>34159</v>
      </c>
      <c r="BA35" s="222">
        <f t="shared" si="16"/>
        <v>18</v>
      </c>
      <c r="BB35" s="510">
        <f t="shared" si="52"/>
        <v>4795</v>
      </c>
      <c r="BC35" s="222">
        <v>4798</v>
      </c>
      <c r="BD35" s="511">
        <f t="shared" si="17"/>
        <v>3</v>
      </c>
      <c r="BE35" s="510">
        <f t="shared" si="53"/>
        <v>24676</v>
      </c>
      <c r="BF35" s="222">
        <v>24676</v>
      </c>
      <c r="BG35" s="222">
        <f t="shared" si="18"/>
        <v>0</v>
      </c>
      <c r="BH35" s="510">
        <f t="shared" si="54"/>
        <v>3494</v>
      </c>
      <c r="BI35" s="222">
        <v>3495</v>
      </c>
      <c r="BJ35" s="511">
        <f t="shared" si="19"/>
        <v>1</v>
      </c>
      <c r="BK35" s="510">
        <f t="shared" si="55"/>
        <v>24817</v>
      </c>
      <c r="BL35" s="222">
        <v>24897</v>
      </c>
      <c r="BM35" s="222">
        <f t="shared" si="20"/>
        <v>80</v>
      </c>
      <c r="BN35" s="510">
        <f t="shared" si="56"/>
        <v>3291</v>
      </c>
      <c r="BO35" s="222">
        <v>3302</v>
      </c>
      <c r="BP35" s="511">
        <f t="shared" si="21"/>
        <v>11</v>
      </c>
      <c r="BQ35" s="510">
        <f t="shared" si="57"/>
        <v>22892</v>
      </c>
      <c r="BR35" s="222">
        <v>22971</v>
      </c>
      <c r="BS35" s="222">
        <f t="shared" si="22"/>
        <v>79</v>
      </c>
      <c r="BT35" s="510">
        <f t="shared" si="58"/>
        <v>3017</v>
      </c>
      <c r="BU35" s="222">
        <v>3026</v>
      </c>
      <c r="BV35" s="511">
        <f t="shared" si="23"/>
        <v>9</v>
      </c>
      <c r="BW35" s="484"/>
      <c r="BX35" s="510">
        <f t="shared" si="59"/>
        <v>8521.7000000000007</v>
      </c>
      <c r="BY35" s="222">
        <v>8535.5</v>
      </c>
      <c r="BZ35" s="222">
        <f t="shared" si="24"/>
        <v>13.799999999999272</v>
      </c>
      <c r="CA35" s="510">
        <f t="shared" si="60"/>
        <v>7825.1</v>
      </c>
      <c r="CB35" s="222">
        <v>7840.9</v>
      </c>
      <c r="CC35" s="511">
        <f t="shared" si="25"/>
        <v>15.799999999999272</v>
      </c>
      <c r="CD35" s="484"/>
      <c r="CE35" s="510">
        <f t="shared" si="61"/>
        <v>3289</v>
      </c>
      <c r="CF35" s="222">
        <v>3292.9</v>
      </c>
      <c r="CG35" s="511">
        <f t="shared" si="26"/>
        <v>3.9000000000000909</v>
      </c>
      <c r="CI35" s="510">
        <f t="shared" si="62"/>
        <v>12388.9</v>
      </c>
      <c r="CJ35" s="222">
        <v>12400</v>
      </c>
      <c r="CK35" s="511">
        <f t="shared" si="27"/>
        <v>11.100000000000364</v>
      </c>
      <c r="CL35" s="510">
        <f t="shared" si="63"/>
        <v>11459.3</v>
      </c>
      <c r="CM35" s="222">
        <v>11459.3</v>
      </c>
      <c r="CN35" s="511">
        <f t="shared" si="28"/>
        <v>0</v>
      </c>
      <c r="CP35" s="510">
        <f t="shared" si="64"/>
        <v>12200.4</v>
      </c>
      <c r="CQ35" s="222">
        <v>12212.1</v>
      </c>
      <c r="CR35" s="511">
        <f t="shared" si="29"/>
        <v>11.700000000000728</v>
      </c>
      <c r="CS35" s="510">
        <f t="shared" si="65"/>
        <v>9140.7999999999993</v>
      </c>
      <c r="CT35" s="222">
        <v>9147.1</v>
      </c>
      <c r="CU35" s="512">
        <f t="shared" si="30"/>
        <v>6.3000000000010914</v>
      </c>
      <c r="CV35" s="510">
        <f t="shared" si="66"/>
        <v>8561.6</v>
      </c>
      <c r="CW35" s="222">
        <v>8565</v>
      </c>
      <c r="CX35" s="511">
        <f t="shared" si="31"/>
        <v>3.3999999999996362</v>
      </c>
      <c r="CY35" s="510">
        <f t="shared" si="67"/>
        <v>1765.2</v>
      </c>
      <c r="CZ35" s="222">
        <v>1777.7</v>
      </c>
      <c r="DA35" s="511">
        <f t="shared" si="32"/>
        <v>12.5</v>
      </c>
      <c r="DC35" s="510">
        <f t="shared" si="68"/>
        <v>625.79999999999995</v>
      </c>
      <c r="DD35" s="222">
        <v>632.20000000000005</v>
      </c>
      <c r="DE35" s="511">
        <f t="shared" si="33"/>
        <v>6.4000000000000909</v>
      </c>
      <c r="DG35" s="510">
        <f t="shared" si="69"/>
        <v>102.2</v>
      </c>
      <c r="DH35" s="222">
        <v>102.2</v>
      </c>
      <c r="DI35" s="511">
        <f t="shared" si="34"/>
        <v>0</v>
      </c>
    </row>
    <row r="36" spans="2:113" x14ac:dyDescent="0.3">
      <c r="B36" s="508">
        <v>46261</v>
      </c>
      <c r="C36" s="510">
        <f t="shared" si="35"/>
        <v>50723</v>
      </c>
      <c r="D36" s="222">
        <v>50791</v>
      </c>
      <c r="E36" s="222">
        <f t="shared" si="0"/>
        <v>68</v>
      </c>
      <c r="F36" s="510">
        <f t="shared" si="36"/>
        <v>7704</v>
      </c>
      <c r="G36" s="222">
        <v>7712.9</v>
      </c>
      <c r="H36" s="222">
        <f t="shared" si="1"/>
        <v>8.8999999999996362</v>
      </c>
      <c r="I36" s="510">
        <f t="shared" si="37"/>
        <v>51557</v>
      </c>
      <c r="J36" s="515">
        <v>51594</v>
      </c>
      <c r="K36" s="222">
        <f t="shared" si="2"/>
        <v>37</v>
      </c>
      <c r="L36" s="510">
        <f t="shared" si="38"/>
        <v>8108</v>
      </c>
      <c r="M36" s="515">
        <v>8114</v>
      </c>
      <c r="N36" s="222">
        <f t="shared" si="3"/>
        <v>6</v>
      </c>
      <c r="O36" s="510">
        <f t="shared" si="39"/>
        <v>47854</v>
      </c>
      <c r="P36" s="222">
        <v>47941</v>
      </c>
      <c r="Q36" s="222">
        <f t="shared" si="4"/>
        <v>87</v>
      </c>
      <c r="R36" s="510">
        <f t="shared" si="40"/>
        <v>6435</v>
      </c>
      <c r="S36" s="222">
        <v>6450</v>
      </c>
      <c r="T36" s="222">
        <f t="shared" si="5"/>
        <v>15</v>
      </c>
      <c r="U36" s="510">
        <f t="shared" si="41"/>
        <v>45120</v>
      </c>
      <c r="V36" s="222">
        <v>45209</v>
      </c>
      <c r="W36" s="222">
        <f t="shared" si="6"/>
        <v>89</v>
      </c>
      <c r="X36" s="510">
        <f t="shared" si="42"/>
        <v>6377</v>
      </c>
      <c r="Y36" s="222">
        <v>6391</v>
      </c>
      <c r="Z36" s="222">
        <f t="shared" si="7"/>
        <v>14</v>
      </c>
      <c r="AA36" s="510">
        <f t="shared" si="43"/>
        <v>36161</v>
      </c>
      <c r="AB36" s="222">
        <v>36249</v>
      </c>
      <c r="AC36" s="222">
        <f t="shared" si="8"/>
        <v>88</v>
      </c>
      <c r="AD36" s="510">
        <f t="shared" si="44"/>
        <v>5045</v>
      </c>
      <c r="AE36" s="222">
        <v>5057</v>
      </c>
      <c r="AF36" s="222">
        <f t="shared" si="9"/>
        <v>12</v>
      </c>
      <c r="AG36" s="510">
        <f t="shared" si="45"/>
        <v>42520</v>
      </c>
      <c r="AH36" s="222">
        <v>42608</v>
      </c>
      <c r="AI36" s="222">
        <f t="shared" si="10"/>
        <v>88</v>
      </c>
      <c r="AJ36" s="510">
        <f t="shared" si="46"/>
        <v>5457</v>
      </c>
      <c r="AK36" s="222">
        <v>5466</v>
      </c>
      <c r="AL36" s="222">
        <f t="shared" si="11"/>
        <v>9</v>
      </c>
      <c r="AM36" s="510">
        <f t="shared" si="47"/>
        <v>28229</v>
      </c>
      <c r="AN36" s="222">
        <v>28246</v>
      </c>
      <c r="AO36" s="222">
        <f t="shared" si="12"/>
        <v>17</v>
      </c>
      <c r="AP36" s="510">
        <f t="shared" si="48"/>
        <v>4020</v>
      </c>
      <c r="AQ36" s="222">
        <v>4024</v>
      </c>
      <c r="AR36" s="222">
        <f t="shared" si="13"/>
        <v>4</v>
      </c>
      <c r="AS36" s="510">
        <f t="shared" si="49"/>
        <v>32574</v>
      </c>
      <c r="AT36" s="222">
        <v>32655</v>
      </c>
      <c r="AU36" s="222">
        <f t="shared" si="14"/>
        <v>81</v>
      </c>
      <c r="AV36" s="510">
        <f t="shared" si="50"/>
        <v>4499</v>
      </c>
      <c r="AW36" s="222">
        <v>4509</v>
      </c>
      <c r="AX36" s="222">
        <f t="shared" si="15"/>
        <v>10</v>
      </c>
      <c r="AY36" s="510">
        <f t="shared" si="51"/>
        <v>34159</v>
      </c>
      <c r="AZ36" s="222">
        <v>34261</v>
      </c>
      <c r="BA36" s="222">
        <f t="shared" si="16"/>
        <v>102</v>
      </c>
      <c r="BB36" s="510">
        <f t="shared" si="52"/>
        <v>4798</v>
      </c>
      <c r="BC36" s="222">
        <v>4810</v>
      </c>
      <c r="BD36" s="511">
        <f t="shared" si="17"/>
        <v>12</v>
      </c>
      <c r="BE36" s="510">
        <f t="shared" si="53"/>
        <v>24676</v>
      </c>
      <c r="BF36" s="222">
        <v>24751</v>
      </c>
      <c r="BG36" s="222">
        <f t="shared" si="18"/>
        <v>75</v>
      </c>
      <c r="BH36" s="510">
        <f t="shared" si="54"/>
        <v>3495</v>
      </c>
      <c r="BI36" s="222">
        <v>3507</v>
      </c>
      <c r="BJ36" s="511">
        <f t="shared" si="19"/>
        <v>12</v>
      </c>
      <c r="BK36" s="510">
        <f t="shared" si="55"/>
        <v>24897</v>
      </c>
      <c r="BL36" s="222">
        <v>25003</v>
      </c>
      <c r="BM36" s="222">
        <f t="shared" si="20"/>
        <v>106</v>
      </c>
      <c r="BN36" s="510">
        <f t="shared" si="56"/>
        <v>3302</v>
      </c>
      <c r="BO36" s="222">
        <v>3315</v>
      </c>
      <c r="BP36" s="511">
        <f t="shared" si="21"/>
        <v>13</v>
      </c>
      <c r="BQ36" s="510">
        <f t="shared" si="57"/>
        <v>22971</v>
      </c>
      <c r="BR36" s="222">
        <v>23007</v>
      </c>
      <c r="BS36" s="222">
        <f t="shared" si="22"/>
        <v>36</v>
      </c>
      <c r="BT36" s="510">
        <f t="shared" si="58"/>
        <v>3026</v>
      </c>
      <c r="BU36" s="222">
        <v>3030</v>
      </c>
      <c r="BV36" s="511">
        <f t="shared" si="23"/>
        <v>4</v>
      </c>
      <c r="BW36" s="484"/>
      <c r="BX36" s="510">
        <f t="shared" si="59"/>
        <v>8535.5</v>
      </c>
      <c r="BY36" s="222">
        <v>8542.4</v>
      </c>
      <c r="BZ36" s="222">
        <f t="shared" si="24"/>
        <v>6.8999999999996362</v>
      </c>
      <c r="CA36" s="510">
        <f t="shared" si="60"/>
        <v>7840.9</v>
      </c>
      <c r="CB36" s="222">
        <v>7855.6</v>
      </c>
      <c r="CC36" s="511">
        <f t="shared" si="25"/>
        <v>14.700000000000728</v>
      </c>
      <c r="CD36" s="484"/>
      <c r="CE36" s="510">
        <f t="shared" si="61"/>
        <v>3292.9</v>
      </c>
      <c r="CF36" s="222">
        <v>3294.7</v>
      </c>
      <c r="CG36" s="511">
        <f t="shared" si="26"/>
        <v>1.7999999999997272</v>
      </c>
      <c r="CI36" s="510">
        <f t="shared" si="62"/>
        <v>12400</v>
      </c>
      <c r="CJ36" s="222">
        <v>12408.7</v>
      </c>
      <c r="CK36" s="511">
        <f t="shared" si="27"/>
        <v>8.7000000000007276</v>
      </c>
      <c r="CL36" s="510">
        <f t="shared" si="63"/>
        <v>11459.3</v>
      </c>
      <c r="CM36" s="222">
        <v>11459.3</v>
      </c>
      <c r="CN36" s="511">
        <f t="shared" si="28"/>
        <v>0</v>
      </c>
      <c r="CP36" s="510">
        <f t="shared" si="64"/>
        <v>12212.1</v>
      </c>
      <c r="CQ36" s="222">
        <v>12226.4</v>
      </c>
      <c r="CR36" s="511">
        <f t="shared" si="29"/>
        <v>14.299999999999272</v>
      </c>
      <c r="CS36" s="510">
        <f t="shared" si="65"/>
        <v>9147.1</v>
      </c>
      <c r="CT36" s="222">
        <v>9154.2999999999993</v>
      </c>
      <c r="CU36" s="512">
        <f t="shared" si="30"/>
        <v>7.1999999999989086</v>
      </c>
      <c r="CV36" s="510">
        <f t="shared" si="66"/>
        <v>8565</v>
      </c>
      <c r="CW36" s="222">
        <v>8575.1</v>
      </c>
      <c r="CX36" s="511">
        <f t="shared" si="31"/>
        <v>10.100000000000364</v>
      </c>
      <c r="CY36" s="510">
        <f t="shared" si="67"/>
        <v>1777.7</v>
      </c>
      <c r="CZ36" s="222">
        <v>1792.7</v>
      </c>
      <c r="DA36" s="511">
        <f t="shared" si="32"/>
        <v>15</v>
      </c>
      <c r="DC36" s="510">
        <f t="shared" si="68"/>
        <v>632.20000000000005</v>
      </c>
      <c r="DD36" s="222">
        <v>635.4</v>
      </c>
      <c r="DE36" s="511">
        <f t="shared" si="33"/>
        <v>3.1999999999999318</v>
      </c>
      <c r="DG36" s="510">
        <f t="shared" si="69"/>
        <v>102.2</v>
      </c>
      <c r="DH36" s="222">
        <v>102.2</v>
      </c>
      <c r="DI36" s="511">
        <f t="shared" si="34"/>
        <v>0</v>
      </c>
    </row>
    <row r="37" spans="2:113" x14ac:dyDescent="0.3">
      <c r="B37" s="508">
        <v>46262</v>
      </c>
      <c r="C37" s="510">
        <f t="shared" si="35"/>
        <v>50791</v>
      </c>
      <c r="D37" s="222">
        <v>50857</v>
      </c>
      <c r="E37" s="222">
        <f t="shared" si="0"/>
        <v>66</v>
      </c>
      <c r="F37" s="510">
        <f t="shared" si="36"/>
        <v>7712.9</v>
      </c>
      <c r="G37" s="222">
        <v>7720.2</v>
      </c>
      <c r="H37" s="222">
        <f t="shared" si="1"/>
        <v>7.3000000000001819</v>
      </c>
      <c r="I37" s="510">
        <f t="shared" si="37"/>
        <v>51594</v>
      </c>
      <c r="J37" s="515">
        <v>51594</v>
      </c>
      <c r="K37" s="222">
        <f t="shared" si="2"/>
        <v>0</v>
      </c>
      <c r="L37" s="510">
        <f t="shared" si="38"/>
        <v>8114</v>
      </c>
      <c r="M37" s="515">
        <v>8114</v>
      </c>
      <c r="N37" s="222">
        <f t="shared" si="3"/>
        <v>0</v>
      </c>
      <c r="O37" s="510">
        <f t="shared" si="39"/>
        <v>47941</v>
      </c>
      <c r="P37" s="222">
        <v>47997</v>
      </c>
      <c r="Q37" s="222">
        <f t="shared" si="4"/>
        <v>56</v>
      </c>
      <c r="R37" s="510">
        <f t="shared" si="40"/>
        <v>6450</v>
      </c>
      <c r="S37" s="222">
        <v>6458</v>
      </c>
      <c r="T37" s="222">
        <f t="shared" si="5"/>
        <v>8</v>
      </c>
      <c r="U37" s="510">
        <f t="shared" si="41"/>
        <v>45209</v>
      </c>
      <c r="V37" s="222">
        <v>45278</v>
      </c>
      <c r="W37" s="222">
        <f t="shared" si="6"/>
        <v>69</v>
      </c>
      <c r="X37" s="510">
        <f t="shared" si="42"/>
        <v>6391</v>
      </c>
      <c r="Y37" s="222">
        <v>6401</v>
      </c>
      <c r="Z37" s="222">
        <f t="shared" si="7"/>
        <v>10</v>
      </c>
      <c r="AA37" s="510">
        <f t="shared" si="43"/>
        <v>36249</v>
      </c>
      <c r="AB37" s="222">
        <v>36265</v>
      </c>
      <c r="AC37" s="222">
        <f t="shared" si="8"/>
        <v>16</v>
      </c>
      <c r="AD37" s="510">
        <f t="shared" si="44"/>
        <v>5057</v>
      </c>
      <c r="AE37" s="222">
        <v>5059</v>
      </c>
      <c r="AF37" s="222">
        <f t="shared" si="9"/>
        <v>2</v>
      </c>
      <c r="AG37" s="510">
        <f t="shared" si="45"/>
        <v>42608</v>
      </c>
      <c r="AH37" s="222">
        <v>42664</v>
      </c>
      <c r="AI37" s="222">
        <f t="shared" si="10"/>
        <v>56</v>
      </c>
      <c r="AJ37" s="510">
        <f t="shared" si="46"/>
        <v>5466</v>
      </c>
      <c r="AK37" s="222">
        <v>5472</v>
      </c>
      <c r="AL37" s="222">
        <f t="shared" si="11"/>
        <v>6</v>
      </c>
      <c r="AM37" s="510">
        <f t="shared" si="47"/>
        <v>28246</v>
      </c>
      <c r="AN37" s="222">
        <v>28246</v>
      </c>
      <c r="AO37" s="222">
        <f t="shared" si="12"/>
        <v>0</v>
      </c>
      <c r="AP37" s="510">
        <f t="shared" si="48"/>
        <v>4024</v>
      </c>
      <c r="AQ37" s="222">
        <v>4024</v>
      </c>
      <c r="AR37" s="222">
        <f t="shared" si="13"/>
        <v>0</v>
      </c>
      <c r="AS37" s="510">
        <f t="shared" si="49"/>
        <v>32655</v>
      </c>
      <c r="AT37" s="515">
        <v>32711</v>
      </c>
      <c r="AU37" s="222">
        <f t="shared" si="14"/>
        <v>56</v>
      </c>
      <c r="AV37" s="510">
        <f t="shared" si="50"/>
        <v>4509</v>
      </c>
      <c r="AW37" s="515">
        <v>4516</v>
      </c>
      <c r="AX37" s="222">
        <f t="shared" si="15"/>
        <v>7</v>
      </c>
      <c r="AY37" s="510">
        <f t="shared" si="51"/>
        <v>34261</v>
      </c>
      <c r="AZ37" s="222">
        <v>34287</v>
      </c>
      <c r="BA37" s="222">
        <f t="shared" si="16"/>
        <v>26</v>
      </c>
      <c r="BB37" s="510">
        <f t="shared" si="52"/>
        <v>4810</v>
      </c>
      <c r="BC37" s="222">
        <v>4813</v>
      </c>
      <c r="BD37" s="511">
        <f t="shared" si="17"/>
        <v>3</v>
      </c>
      <c r="BE37" s="510">
        <f t="shared" si="53"/>
        <v>24751</v>
      </c>
      <c r="BF37" s="222">
        <v>24821</v>
      </c>
      <c r="BG37" s="222">
        <f t="shared" si="18"/>
        <v>70</v>
      </c>
      <c r="BH37" s="510">
        <f t="shared" si="54"/>
        <v>3507</v>
      </c>
      <c r="BI37" s="222">
        <v>3514</v>
      </c>
      <c r="BJ37" s="511">
        <f t="shared" si="19"/>
        <v>7</v>
      </c>
      <c r="BK37" s="510">
        <f t="shared" si="55"/>
        <v>25003</v>
      </c>
      <c r="BL37" s="515">
        <v>25056</v>
      </c>
      <c r="BM37" s="222">
        <f t="shared" si="20"/>
        <v>53</v>
      </c>
      <c r="BN37" s="510">
        <f t="shared" si="56"/>
        <v>3315</v>
      </c>
      <c r="BO37" s="515">
        <v>3321</v>
      </c>
      <c r="BP37" s="511">
        <f t="shared" si="21"/>
        <v>6</v>
      </c>
      <c r="BQ37" s="510">
        <f t="shared" si="57"/>
        <v>23007</v>
      </c>
      <c r="BR37" s="222">
        <v>23076</v>
      </c>
      <c r="BS37" s="222">
        <f t="shared" si="22"/>
        <v>69</v>
      </c>
      <c r="BT37" s="510">
        <f t="shared" si="58"/>
        <v>3030</v>
      </c>
      <c r="BU37" s="222">
        <v>3039</v>
      </c>
      <c r="BV37" s="511">
        <f t="shared" si="23"/>
        <v>9</v>
      </c>
      <c r="BW37" s="484"/>
      <c r="BX37" s="510">
        <f t="shared" si="59"/>
        <v>8542.4</v>
      </c>
      <c r="BY37" s="222">
        <v>8544.2000000000007</v>
      </c>
      <c r="BZ37" s="222">
        <f t="shared" si="24"/>
        <v>1.8000000000010914</v>
      </c>
      <c r="CA37" s="510">
        <f t="shared" si="60"/>
        <v>7855.6</v>
      </c>
      <c r="CB37" s="222">
        <v>7868.4</v>
      </c>
      <c r="CC37" s="511">
        <f t="shared" si="25"/>
        <v>12.799999999999272</v>
      </c>
      <c r="CD37" s="484"/>
      <c r="CE37" s="510">
        <f t="shared" si="61"/>
        <v>3294.7</v>
      </c>
      <c r="CF37" s="222">
        <v>3299.3</v>
      </c>
      <c r="CG37" s="511">
        <f t="shared" si="26"/>
        <v>4.6000000000003638</v>
      </c>
      <c r="CI37" s="510">
        <f t="shared" si="62"/>
        <v>12408.7</v>
      </c>
      <c r="CJ37" s="222">
        <v>12415.5</v>
      </c>
      <c r="CK37" s="511">
        <f t="shared" si="27"/>
        <v>6.7999999999992724</v>
      </c>
      <c r="CL37" s="510">
        <f t="shared" si="63"/>
        <v>11459.3</v>
      </c>
      <c r="CM37" s="222">
        <v>11459.3</v>
      </c>
      <c r="CN37" s="511">
        <f t="shared" si="28"/>
        <v>0</v>
      </c>
      <c r="CP37" s="510">
        <f t="shared" si="64"/>
        <v>12226.4</v>
      </c>
      <c r="CQ37" s="222">
        <v>12240.5</v>
      </c>
      <c r="CR37" s="511">
        <f t="shared" si="29"/>
        <v>14.100000000000364</v>
      </c>
      <c r="CS37" s="510">
        <f t="shared" si="65"/>
        <v>9154.2999999999993</v>
      </c>
      <c r="CT37" s="222">
        <v>9163</v>
      </c>
      <c r="CU37" s="512">
        <f t="shared" si="30"/>
        <v>8.7000000000007276</v>
      </c>
      <c r="CV37" s="510">
        <f t="shared" si="66"/>
        <v>8575.1</v>
      </c>
      <c r="CW37" s="222">
        <v>8584</v>
      </c>
      <c r="CX37" s="511">
        <f t="shared" si="31"/>
        <v>8.8999999999996362</v>
      </c>
      <c r="CY37" s="510">
        <f t="shared" si="67"/>
        <v>1792.7</v>
      </c>
      <c r="CZ37" s="222">
        <v>1793.7</v>
      </c>
      <c r="DA37" s="511">
        <f t="shared" si="32"/>
        <v>1</v>
      </c>
      <c r="DC37" s="510">
        <f t="shared" si="68"/>
        <v>635.4</v>
      </c>
      <c r="DD37" s="222">
        <v>638.4</v>
      </c>
      <c r="DE37" s="511">
        <f t="shared" si="33"/>
        <v>3</v>
      </c>
      <c r="DG37" s="510">
        <f t="shared" si="69"/>
        <v>102.2</v>
      </c>
      <c r="DH37" s="222">
        <v>102.2</v>
      </c>
      <c r="DI37" s="511">
        <f t="shared" si="34"/>
        <v>0</v>
      </c>
    </row>
    <row r="38" spans="2:113" x14ac:dyDescent="0.3">
      <c r="B38" s="508">
        <v>46263</v>
      </c>
      <c r="C38" s="510">
        <f t="shared" si="35"/>
        <v>50857</v>
      </c>
      <c r="D38" s="222">
        <v>50915</v>
      </c>
      <c r="E38" s="222">
        <f t="shared" si="0"/>
        <v>58</v>
      </c>
      <c r="F38" s="510">
        <f t="shared" si="36"/>
        <v>7720.2</v>
      </c>
      <c r="G38" s="222">
        <v>7728.1</v>
      </c>
      <c r="H38" s="222">
        <f t="shared" si="1"/>
        <v>7.9000000000005457</v>
      </c>
      <c r="I38" s="510">
        <f t="shared" si="37"/>
        <v>51594</v>
      </c>
      <c r="J38" s="222">
        <v>51594</v>
      </c>
      <c r="K38" s="222">
        <f t="shared" si="2"/>
        <v>0</v>
      </c>
      <c r="L38" s="510">
        <f t="shared" si="38"/>
        <v>8114</v>
      </c>
      <c r="M38" s="222">
        <v>8114</v>
      </c>
      <c r="N38" s="222">
        <f t="shared" si="3"/>
        <v>0</v>
      </c>
      <c r="O38" s="510">
        <f t="shared" si="39"/>
        <v>47997</v>
      </c>
      <c r="P38" s="222">
        <v>48043</v>
      </c>
      <c r="Q38" s="222">
        <f t="shared" si="4"/>
        <v>46</v>
      </c>
      <c r="R38" s="510">
        <f t="shared" si="40"/>
        <v>6458</v>
      </c>
      <c r="S38" s="222">
        <v>6465</v>
      </c>
      <c r="T38" s="222">
        <f t="shared" si="5"/>
        <v>7</v>
      </c>
      <c r="U38" s="510">
        <f t="shared" si="41"/>
        <v>45278</v>
      </c>
      <c r="V38" s="222">
        <v>45371</v>
      </c>
      <c r="W38" s="222">
        <f t="shared" si="6"/>
        <v>93</v>
      </c>
      <c r="X38" s="510">
        <f t="shared" si="42"/>
        <v>6401</v>
      </c>
      <c r="Y38" s="515">
        <v>6413</v>
      </c>
      <c r="Z38" s="222">
        <f t="shared" si="7"/>
        <v>12</v>
      </c>
      <c r="AA38" s="510">
        <f t="shared" si="43"/>
        <v>36265</v>
      </c>
      <c r="AB38" s="222">
        <v>36291</v>
      </c>
      <c r="AC38" s="222">
        <f t="shared" si="8"/>
        <v>26</v>
      </c>
      <c r="AD38" s="510">
        <f t="shared" si="44"/>
        <v>5059</v>
      </c>
      <c r="AE38" s="222">
        <v>5064</v>
      </c>
      <c r="AF38" s="222">
        <f t="shared" si="9"/>
        <v>5</v>
      </c>
      <c r="AG38" s="510">
        <f t="shared" si="45"/>
        <v>42664</v>
      </c>
      <c r="AH38" s="222">
        <v>42718</v>
      </c>
      <c r="AI38" s="222">
        <f t="shared" si="10"/>
        <v>54</v>
      </c>
      <c r="AJ38" s="510">
        <f t="shared" si="46"/>
        <v>5472</v>
      </c>
      <c r="AK38" s="222">
        <v>5477</v>
      </c>
      <c r="AL38" s="222">
        <f t="shared" si="11"/>
        <v>5</v>
      </c>
      <c r="AM38" s="510">
        <f t="shared" si="47"/>
        <v>28246</v>
      </c>
      <c r="AN38" s="222">
        <v>28315</v>
      </c>
      <c r="AO38" s="222">
        <f t="shared" si="12"/>
        <v>69</v>
      </c>
      <c r="AP38" s="510">
        <f t="shared" si="48"/>
        <v>4024</v>
      </c>
      <c r="AQ38" s="222">
        <v>4033</v>
      </c>
      <c r="AR38" s="222">
        <f t="shared" si="13"/>
        <v>9</v>
      </c>
      <c r="AS38" s="510">
        <f t="shared" si="49"/>
        <v>32711</v>
      </c>
      <c r="AT38" s="222">
        <v>32792</v>
      </c>
      <c r="AU38" s="222">
        <f t="shared" si="14"/>
        <v>81</v>
      </c>
      <c r="AV38" s="510">
        <f t="shared" si="50"/>
        <v>4516</v>
      </c>
      <c r="AW38" s="222">
        <v>4526</v>
      </c>
      <c r="AX38" s="222">
        <f t="shared" si="15"/>
        <v>10</v>
      </c>
      <c r="AY38" s="510">
        <f t="shared" si="51"/>
        <v>34287</v>
      </c>
      <c r="AZ38" s="222">
        <v>34380</v>
      </c>
      <c r="BA38" s="222">
        <f t="shared" si="16"/>
        <v>93</v>
      </c>
      <c r="BB38" s="510">
        <f t="shared" si="52"/>
        <v>4813</v>
      </c>
      <c r="BC38" s="222">
        <v>4823</v>
      </c>
      <c r="BD38" s="511">
        <f t="shared" si="17"/>
        <v>10</v>
      </c>
      <c r="BE38" s="510">
        <f t="shared" si="53"/>
        <v>24821</v>
      </c>
      <c r="BF38" s="515">
        <v>24895</v>
      </c>
      <c r="BG38" s="222">
        <f t="shared" si="18"/>
        <v>74</v>
      </c>
      <c r="BH38" s="510">
        <f t="shared" si="54"/>
        <v>3514</v>
      </c>
      <c r="BI38" s="515">
        <v>3526</v>
      </c>
      <c r="BJ38" s="511">
        <f t="shared" si="19"/>
        <v>12</v>
      </c>
      <c r="BK38" s="510">
        <f t="shared" si="55"/>
        <v>25056</v>
      </c>
      <c r="BL38" s="515">
        <v>25123</v>
      </c>
      <c r="BM38" s="222">
        <f t="shared" si="20"/>
        <v>67</v>
      </c>
      <c r="BN38" s="510">
        <f t="shared" si="56"/>
        <v>3321</v>
      </c>
      <c r="BO38" s="515">
        <v>3329</v>
      </c>
      <c r="BP38" s="511">
        <f t="shared" si="21"/>
        <v>8</v>
      </c>
      <c r="BQ38" s="510">
        <f t="shared" si="57"/>
        <v>23076</v>
      </c>
      <c r="BR38" s="222">
        <v>23099</v>
      </c>
      <c r="BS38" s="222">
        <f t="shared" si="22"/>
        <v>23</v>
      </c>
      <c r="BT38" s="510">
        <f t="shared" si="58"/>
        <v>3039</v>
      </c>
      <c r="BU38" s="222">
        <v>3043</v>
      </c>
      <c r="BV38" s="511">
        <f t="shared" si="23"/>
        <v>4</v>
      </c>
      <c r="BW38" s="484"/>
      <c r="BX38" s="510">
        <f t="shared" si="59"/>
        <v>8544.2000000000007</v>
      </c>
      <c r="BY38" s="222">
        <v>8544.2000000000007</v>
      </c>
      <c r="BZ38" s="222">
        <f t="shared" si="24"/>
        <v>0</v>
      </c>
      <c r="CA38" s="510">
        <f t="shared" si="60"/>
        <v>7868.4</v>
      </c>
      <c r="CB38" s="222">
        <v>7883.9</v>
      </c>
      <c r="CC38" s="511">
        <f t="shared" si="25"/>
        <v>15.5</v>
      </c>
      <c r="CD38" s="484"/>
      <c r="CE38" s="510">
        <f t="shared" si="61"/>
        <v>3299.3</v>
      </c>
      <c r="CF38" s="222">
        <v>3299.3</v>
      </c>
      <c r="CG38" s="511">
        <f t="shared" si="26"/>
        <v>0</v>
      </c>
      <c r="CI38" s="510">
        <f t="shared" si="62"/>
        <v>12415.5</v>
      </c>
      <c r="CJ38" s="222">
        <v>12415.5</v>
      </c>
      <c r="CK38" s="511">
        <f t="shared" si="27"/>
        <v>0</v>
      </c>
      <c r="CL38" s="510">
        <f t="shared" si="63"/>
        <v>11459.3</v>
      </c>
      <c r="CM38" s="222">
        <v>11459.3</v>
      </c>
      <c r="CN38" s="511">
        <f t="shared" si="28"/>
        <v>0</v>
      </c>
      <c r="CP38" s="510">
        <f t="shared" si="64"/>
        <v>12240.5</v>
      </c>
      <c r="CQ38" s="222">
        <v>12254.5</v>
      </c>
      <c r="CR38" s="511">
        <f t="shared" si="29"/>
        <v>14</v>
      </c>
      <c r="CS38" s="510">
        <f t="shared" si="65"/>
        <v>9163</v>
      </c>
      <c r="CT38" s="222">
        <v>9179.7000000000007</v>
      </c>
      <c r="CU38" s="512">
        <f t="shared" si="30"/>
        <v>16.700000000000728</v>
      </c>
      <c r="CV38" s="510">
        <f t="shared" si="66"/>
        <v>8584</v>
      </c>
      <c r="CW38" s="222">
        <v>8596.6</v>
      </c>
      <c r="CX38" s="511">
        <f t="shared" si="31"/>
        <v>12.600000000000364</v>
      </c>
      <c r="CY38" s="510">
        <f t="shared" si="67"/>
        <v>1793.7</v>
      </c>
      <c r="CZ38" s="222">
        <v>1793.7</v>
      </c>
      <c r="DA38" s="511">
        <f t="shared" si="32"/>
        <v>0</v>
      </c>
      <c r="DC38" s="510">
        <f t="shared" si="68"/>
        <v>638.4</v>
      </c>
      <c r="DD38" s="222">
        <v>644.29999999999995</v>
      </c>
      <c r="DE38" s="511">
        <f t="shared" si="33"/>
        <v>5.8999999999999773</v>
      </c>
      <c r="DG38" s="510">
        <f t="shared" si="69"/>
        <v>102.2</v>
      </c>
      <c r="DH38" s="222">
        <v>113</v>
      </c>
      <c r="DI38" s="511">
        <f t="shared" si="34"/>
        <v>10.799999999999997</v>
      </c>
    </row>
    <row r="39" spans="2:113" x14ac:dyDescent="0.3">
      <c r="B39" s="508">
        <v>46264</v>
      </c>
      <c r="C39" s="510">
        <f t="shared" si="35"/>
        <v>50915</v>
      </c>
      <c r="D39" s="222">
        <v>50974</v>
      </c>
      <c r="E39" s="222">
        <f t="shared" si="0"/>
        <v>59</v>
      </c>
      <c r="F39" s="510">
        <f t="shared" si="36"/>
        <v>7728.1</v>
      </c>
      <c r="G39" s="222">
        <v>7737.5</v>
      </c>
      <c r="H39" s="222">
        <f t="shared" si="1"/>
        <v>9.3999999999996362</v>
      </c>
      <c r="I39" s="510">
        <f t="shared" si="37"/>
        <v>51594</v>
      </c>
      <c r="J39" s="222">
        <v>51604</v>
      </c>
      <c r="K39" s="222">
        <f t="shared" si="2"/>
        <v>10</v>
      </c>
      <c r="L39" s="510">
        <f t="shared" si="38"/>
        <v>8114</v>
      </c>
      <c r="M39" s="222">
        <v>8116.6</v>
      </c>
      <c r="N39" s="222">
        <f t="shared" si="3"/>
        <v>2.6000000000003638</v>
      </c>
      <c r="O39" s="510">
        <f t="shared" si="39"/>
        <v>48043</v>
      </c>
      <c r="P39" s="222">
        <v>48043</v>
      </c>
      <c r="Q39" s="222">
        <f t="shared" si="4"/>
        <v>0</v>
      </c>
      <c r="R39" s="510">
        <f t="shared" si="40"/>
        <v>6465</v>
      </c>
      <c r="S39" s="222">
        <v>6465</v>
      </c>
      <c r="T39" s="222">
        <f t="shared" si="5"/>
        <v>0</v>
      </c>
      <c r="U39" s="510">
        <f t="shared" si="41"/>
        <v>45371</v>
      </c>
      <c r="V39" s="222">
        <v>45418</v>
      </c>
      <c r="W39" s="222">
        <f t="shared" si="6"/>
        <v>47</v>
      </c>
      <c r="X39" s="510">
        <f t="shared" si="42"/>
        <v>6413</v>
      </c>
      <c r="Y39" s="222">
        <v>6420</v>
      </c>
      <c r="Z39" s="222">
        <f t="shared" si="7"/>
        <v>7</v>
      </c>
      <c r="AA39" s="510">
        <f t="shared" si="43"/>
        <v>36291</v>
      </c>
      <c r="AB39" s="222">
        <v>36291</v>
      </c>
      <c r="AC39" s="222">
        <f t="shared" si="8"/>
        <v>0</v>
      </c>
      <c r="AD39" s="510">
        <f t="shared" si="44"/>
        <v>5064</v>
      </c>
      <c r="AE39" s="222">
        <v>5064</v>
      </c>
      <c r="AF39" s="222">
        <f t="shared" si="9"/>
        <v>0</v>
      </c>
      <c r="AG39" s="510">
        <f t="shared" si="45"/>
        <v>42718</v>
      </c>
      <c r="AH39" s="222">
        <v>42730</v>
      </c>
      <c r="AI39" s="222">
        <f t="shared" si="10"/>
        <v>12</v>
      </c>
      <c r="AJ39" s="510">
        <f t="shared" si="46"/>
        <v>5477</v>
      </c>
      <c r="AK39" s="222">
        <v>5478</v>
      </c>
      <c r="AL39" s="222">
        <f t="shared" si="11"/>
        <v>1</v>
      </c>
      <c r="AM39" s="510">
        <f t="shared" si="47"/>
        <v>28315</v>
      </c>
      <c r="AN39" s="222">
        <v>28390</v>
      </c>
      <c r="AO39" s="222">
        <f t="shared" si="12"/>
        <v>75</v>
      </c>
      <c r="AP39" s="510">
        <f t="shared" si="48"/>
        <v>4033</v>
      </c>
      <c r="AQ39" s="222">
        <v>4043</v>
      </c>
      <c r="AR39" s="222">
        <f t="shared" si="13"/>
        <v>10</v>
      </c>
      <c r="AS39" s="510">
        <f t="shared" si="49"/>
        <v>32792</v>
      </c>
      <c r="AT39" s="222">
        <v>32823</v>
      </c>
      <c r="AU39" s="222">
        <f t="shared" si="14"/>
        <v>31</v>
      </c>
      <c r="AV39" s="510">
        <f t="shared" si="50"/>
        <v>4526</v>
      </c>
      <c r="AW39" s="222">
        <v>4531</v>
      </c>
      <c r="AX39" s="222">
        <f t="shared" si="15"/>
        <v>5</v>
      </c>
      <c r="AY39" s="510">
        <f t="shared" si="51"/>
        <v>34380</v>
      </c>
      <c r="AZ39" s="222">
        <v>34436</v>
      </c>
      <c r="BA39" s="222">
        <f t="shared" si="16"/>
        <v>56</v>
      </c>
      <c r="BB39" s="510">
        <f t="shared" si="52"/>
        <v>4823</v>
      </c>
      <c r="BC39" s="222">
        <v>4831</v>
      </c>
      <c r="BD39" s="511">
        <f t="shared" si="17"/>
        <v>8</v>
      </c>
      <c r="BE39" s="510">
        <f t="shared" si="53"/>
        <v>24895</v>
      </c>
      <c r="BF39" s="222">
        <v>24946</v>
      </c>
      <c r="BG39" s="222">
        <f t="shared" si="18"/>
        <v>51</v>
      </c>
      <c r="BH39" s="510">
        <f t="shared" si="54"/>
        <v>3526</v>
      </c>
      <c r="BI39" s="222">
        <v>3533</v>
      </c>
      <c r="BJ39" s="511">
        <f t="shared" si="19"/>
        <v>7</v>
      </c>
      <c r="BK39" s="510">
        <f t="shared" si="55"/>
        <v>25123</v>
      </c>
      <c r="BL39" s="222">
        <v>25178</v>
      </c>
      <c r="BM39" s="222">
        <f t="shared" si="20"/>
        <v>55</v>
      </c>
      <c r="BN39" s="510">
        <f t="shared" si="56"/>
        <v>3329</v>
      </c>
      <c r="BO39" s="222">
        <v>3336</v>
      </c>
      <c r="BP39" s="511">
        <f t="shared" si="21"/>
        <v>7</v>
      </c>
      <c r="BQ39" s="510">
        <f t="shared" si="57"/>
        <v>23099</v>
      </c>
      <c r="BR39" s="222">
        <v>23140</v>
      </c>
      <c r="BS39" s="222">
        <f t="shared" si="22"/>
        <v>41</v>
      </c>
      <c r="BT39" s="510">
        <f t="shared" si="58"/>
        <v>3043</v>
      </c>
      <c r="BU39" s="222">
        <v>3049</v>
      </c>
      <c r="BV39" s="511">
        <f t="shared" si="23"/>
        <v>6</v>
      </c>
      <c r="BW39" s="484"/>
      <c r="BX39" s="510">
        <f t="shared" si="59"/>
        <v>8544.2000000000007</v>
      </c>
      <c r="BY39" s="222">
        <v>8544.2000000000007</v>
      </c>
      <c r="BZ39" s="222">
        <f t="shared" si="24"/>
        <v>0</v>
      </c>
      <c r="CA39" s="510">
        <f t="shared" si="60"/>
        <v>7883.9</v>
      </c>
      <c r="CB39" s="222">
        <v>7898.6</v>
      </c>
      <c r="CC39" s="511">
        <f t="shared" si="25"/>
        <v>14.700000000000728</v>
      </c>
      <c r="CD39" s="484"/>
      <c r="CE39" s="510">
        <f t="shared" si="61"/>
        <v>3299.3</v>
      </c>
      <c r="CF39" s="222">
        <v>3299.3</v>
      </c>
      <c r="CG39" s="511">
        <f t="shared" si="26"/>
        <v>0</v>
      </c>
      <c r="CI39" s="510">
        <f t="shared" si="62"/>
        <v>12415.5</v>
      </c>
      <c r="CJ39" s="222">
        <v>12415.5</v>
      </c>
      <c r="CK39" s="511">
        <f t="shared" si="27"/>
        <v>0</v>
      </c>
      <c r="CL39" s="510">
        <f t="shared" si="63"/>
        <v>11459.3</v>
      </c>
      <c r="CM39" s="222">
        <v>11459.3</v>
      </c>
      <c r="CN39" s="511">
        <f t="shared" si="28"/>
        <v>0</v>
      </c>
      <c r="CP39" s="510">
        <f t="shared" si="64"/>
        <v>12254.5</v>
      </c>
      <c r="CQ39" s="222">
        <v>12268.6</v>
      </c>
      <c r="CR39" s="511">
        <f t="shared" si="29"/>
        <v>14.100000000000364</v>
      </c>
      <c r="CS39" s="510">
        <f t="shared" si="65"/>
        <v>9179.7000000000007</v>
      </c>
      <c r="CT39" s="222">
        <v>9189.7000000000007</v>
      </c>
      <c r="CU39" s="512">
        <f t="shared" si="30"/>
        <v>10</v>
      </c>
      <c r="CV39" s="510">
        <f t="shared" si="66"/>
        <v>8596.6</v>
      </c>
      <c r="CW39" s="222">
        <v>8596.6</v>
      </c>
      <c r="CX39" s="511">
        <f t="shared" si="31"/>
        <v>0</v>
      </c>
      <c r="CY39" s="510">
        <f t="shared" si="67"/>
        <v>1793.7</v>
      </c>
      <c r="CZ39" s="222">
        <v>1793.7</v>
      </c>
      <c r="DA39" s="511">
        <f t="shared" si="32"/>
        <v>0</v>
      </c>
      <c r="DC39" s="510">
        <f t="shared" si="68"/>
        <v>644.29999999999995</v>
      </c>
      <c r="DD39" s="222">
        <v>647.5</v>
      </c>
      <c r="DE39" s="511">
        <f t="shared" si="33"/>
        <v>3.2000000000000455</v>
      </c>
      <c r="DG39" s="510">
        <f t="shared" si="69"/>
        <v>113</v>
      </c>
      <c r="DH39" s="222">
        <v>122.4</v>
      </c>
      <c r="DI39" s="511">
        <f t="shared" si="34"/>
        <v>9.4000000000000057</v>
      </c>
    </row>
    <row r="40" spans="2:113" x14ac:dyDescent="0.3">
      <c r="B40" s="508">
        <v>46265</v>
      </c>
      <c r="C40" s="519">
        <f t="shared" si="35"/>
        <v>50974</v>
      </c>
      <c r="D40" s="509">
        <v>51061</v>
      </c>
      <c r="E40" s="509">
        <f t="shared" si="0"/>
        <v>87</v>
      </c>
      <c r="F40" s="519">
        <f t="shared" si="36"/>
        <v>7737.5</v>
      </c>
      <c r="G40" s="509">
        <v>7749.2</v>
      </c>
      <c r="H40" s="509">
        <f t="shared" si="1"/>
        <v>11.699999999999818</v>
      </c>
      <c r="I40" s="519">
        <f t="shared" si="37"/>
        <v>51604</v>
      </c>
      <c r="J40" s="509">
        <v>51604</v>
      </c>
      <c r="K40" s="509">
        <f t="shared" si="2"/>
        <v>0</v>
      </c>
      <c r="L40" s="519">
        <f t="shared" si="38"/>
        <v>8116.6</v>
      </c>
      <c r="M40" s="509">
        <v>8116.6</v>
      </c>
      <c r="N40" s="509">
        <f t="shared" si="3"/>
        <v>0</v>
      </c>
      <c r="O40" s="519">
        <f t="shared" si="39"/>
        <v>48043</v>
      </c>
      <c r="P40" s="509">
        <v>48044</v>
      </c>
      <c r="Q40" s="509">
        <f t="shared" si="4"/>
        <v>1</v>
      </c>
      <c r="R40" s="519">
        <f t="shared" si="40"/>
        <v>6465</v>
      </c>
      <c r="S40" s="509">
        <v>6465</v>
      </c>
      <c r="T40" s="509">
        <f t="shared" si="5"/>
        <v>0</v>
      </c>
      <c r="U40" s="519">
        <f t="shared" si="41"/>
        <v>45418</v>
      </c>
      <c r="V40" s="509">
        <v>45475</v>
      </c>
      <c r="W40" s="509">
        <f t="shared" si="6"/>
        <v>57</v>
      </c>
      <c r="X40" s="519">
        <f t="shared" si="42"/>
        <v>6420</v>
      </c>
      <c r="Y40" s="509">
        <v>6429</v>
      </c>
      <c r="Z40" s="509">
        <f t="shared" si="7"/>
        <v>9</v>
      </c>
      <c r="AA40" s="519">
        <f t="shared" si="43"/>
        <v>36291</v>
      </c>
      <c r="AB40" s="509">
        <v>36291</v>
      </c>
      <c r="AC40" s="509">
        <f t="shared" si="8"/>
        <v>0</v>
      </c>
      <c r="AD40" s="519">
        <f t="shared" si="44"/>
        <v>5064</v>
      </c>
      <c r="AE40" s="509">
        <v>5064</v>
      </c>
      <c r="AF40" s="509">
        <f t="shared" si="9"/>
        <v>0</v>
      </c>
      <c r="AG40" s="519">
        <f t="shared" si="45"/>
        <v>42730</v>
      </c>
      <c r="AH40" s="509">
        <v>42760</v>
      </c>
      <c r="AI40" s="509">
        <f t="shared" si="10"/>
        <v>30</v>
      </c>
      <c r="AJ40" s="519">
        <f t="shared" si="46"/>
        <v>5478</v>
      </c>
      <c r="AK40" s="509">
        <v>5482</v>
      </c>
      <c r="AL40" s="509">
        <f t="shared" si="11"/>
        <v>4</v>
      </c>
      <c r="AM40" s="519">
        <f t="shared" si="47"/>
        <v>28390</v>
      </c>
      <c r="AN40" s="509">
        <v>28467</v>
      </c>
      <c r="AO40" s="509">
        <f t="shared" si="12"/>
        <v>77</v>
      </c>
      <c r="AP40" s="519">
        <f t="shared" si="48"/>
        <v>4043</v>
      </c>
      <c r="AQ40" s="509">
        <v>4055</v>
      </c>
      <c r="AR40" s="509">
        <f t="shared" si="13"/>
        <v>12</v>
      </c>
      <c r="AS40" s="519">
        <f t="shared" si="49"/>
        <v>32823</v>
      </c>
      <c r="AT40" s="509">
        <v>32899</v>
      </c>
      <c r="AU40" s="509">
        <f t="shared" si="14"/>
        <v>76</v>
      </c>
      <c r="AV40" s="519">
        <f t="shared" si="50"/>
        <v>4531</v>
      </c>
      <c r="AW40" s="509">
        <v>4540</v>
      </c>
      <c r="AX40" s="509">
        <f t="shared" si="15"/>
        <v>9</v>
      </c>
      <c r="AY40" s="519">
        <f t="shared" si="51"/>
        <v>34436</v>
      </c>
      <c r="AZ40" s="509">
        <v>34438</v>
      </c>
      <c r="BA40" s="509">
        <f t="shared" si="16"/>
        <v>2</v>
      </c>
      <c r="BB40" s="519">
        <f t="shared" si="52"/>
        <v>4831</v>
      </c>
      <c r="BC40" s="509">
        <v>4832</v>
      </c>
      <c r="BD40" s="520">
        <f t="shared" si="17"/>
        <v>1</v>
      </c>
      <c r="BE40" s="519">
        <f t="shared" si="53"/>
        <v>24946</v>
      </c>
      <c r="BF40" s="509">
        <v>24981</v>
      </c>
      <c r="BG40" s="509">
        <f t="shared" si="18"/>
        <v>35</v>
      </c>
      <c r="BH40" s="519">
        <f t="shared" si="54"/>
        <v>3533</v>
      </c>
      <c r="BI40" s="509">
        <v>3538</v>
      </c>
      <c r="BJ40" s="520">
        <f t="shared" si="19"/>
        <v>5</v>
      </c>
      <c r="BK40" s="519">
        <f t="shared" si="55"/>
        <v>25178</v>
      </c>
      <c r="BL40" s="509">
        <v>25263</v>
      </c>
      <c r="BM40" s="509">
        <f t="shared" si="20"/>
        <v>85</v>
      </c>
      <c r="BN40" s="519">
        <f t="shared" si="56"/>
        <v>3336</v>
      </c>
      <c r="BO40" s="509">
        <v>3346</v>
      </c>
      <c r="BP40" s="520">
        <f t="shared" si="21"/>
        <v>10</v>
      </c>
      <c r="BQ40" s="519">
        <f t="shared" si="57"/>
        <v>23140</v>
      </c>
      <c r="BR40" s="509">
        <v>23212</v>
      </c>
      <c r="BS40" s="509">
        <f t="shared" si="22"/>
        <v>72</v>
      </c>
      <c r="BT40" s="519">
        <f t="shared" si="58"/>
        <v>3049</v>
      </c>
      <c r="BU40" s="509">
        <v>3058</v>
      </c>
      <c r="BV40" s="520">
        <f t="shared" si="23"/>
        <v>9</v>
      </c>
      <c r="BW40" s="484"/>
      <c r="BX40" s="519">
        <f t="shared" si="59"/>
        <v>8544.2000000000007</v>
      </c>
      <c r="BY40" s="509">
        <v>8544.2000000000007</v>
      </c>
      <c r="BZ40" s="222">
        <f t="shared" si="24"/>
        <v>0</v>
      </c>
      <c r="CA40" s="519">
        <f t="shared" si="60"/>
        <v>7898.6</v>
      </c>
      <c r="CB40" s="509">
        <v>7899.8</v>
      </c>
      <c r="CC40" s="520">
        <f t="shared" si="25"/>
        <v>1.1999999999998181</v>
      </c>
      <c r="CD40" s="484"/>
      <c r="CE40" s="519">
        <f t="shared" si="61"/>
        <v>3299.3</v>
      </c>
      <c r="CF40" s="509">
        <v>3307.4</v>
      </c>
      <c r="CG40" s="520">
        <f t="shared" si="26"/>
        <v>8.0999999999999091</v>
      </c>
      <c r="CI40" s="519">
        <f t="shared" si="62"/>
        <v>12415.5</v>
      </c>
      <c r="CJ40" s="509">
        <v>12415.5</v>
      </c>
      <c r="CK40" s="520">
        <f t="shared" si="27"/>
        <v>0</v>
      </c>
      <c r="CL40" s="519">
        <f t="shared" si="63"/>
        <v>11459.3</v>
      </c>
      <c r="CM40" s="509">
        <v>11459.3</v>
      </c>
      <c r="CN40" s="520">
        <f t="shared" si="28"/>
        <v>0</v>
      </c>
      <c r="CP40" s="519">
        <f t="shared" si="64"/>
        <v>12268.6</v>
      </c>
      <c r="CQ40" s="509">
        <v>12283.6</v>
      </c>
      <c r="CR40" s="511">
        <f t="shared" si="29"/>
        <v>15</v>
      </c>
      <c r="CS40" s="519">
        <f t="shared" si="65"/>
        <v>9189.7000000000007</v>
      </c>
      <c r="CT40" s="509">
        <v>9202.7000000000007</v>
      </c>
      <c r="CU40" s="512">
        <f t="shared" si="30"/>
        <v>13</v>
      </c>
      <c r="CV40" s="519">
        <f t="shared" si="66"/>
        <v>8596.6</v>
      </c>
      <c r="CW40" s="509">
        <v>8596.6</v>
      </c>
      <c r="CX40" s="520">
        <f t="shared" si="31"/>
        <v>0</v>
      </c>
      <c r="CY40" s="519">
        <f t="shared" si="67"/>
        <v>1793.7</v>
      </c>
      <c r="CZ40" s="509">
        <v>1793.7</v>
      </c>
      <c r="DA40" s="520">
        <f t="shared" si="32"/>
        <v>0</v>
      </c>
      <c r="DC40" s="519">
        <f t="shared" si="68"/>
        <v>647.5</v>
      </c>
      <c r="DD40" s="222">
        <v>652.20000000000005</v>
      </c>
      <c r="DE40" s="520">
        <f t="shared" si="33"/>
        <v>4.7000000000000455</v>
      </c>
      <c r="DG40" s="519">
        <f t="shared" si="69"/>
        <v>122.4</v>
      </c>
      <c r="DH40" s="222">
        <v>131.69999999999999</v>
      </c>
      <c r="DI40" s="520">
        <f t="shared" si="34"/>
        <v>9.2999999999999829</v>
      </c>
    </row>
    <row r="41" spans="2:113" ht="15" thickBot="1" x14ac:dyDescent="0.35">
      <c r="B41" s="508"/>
      <c r="C41" s="521"/>
      <c r="D41" s="521"/>
      <c r="E41" s="521"/>
      <c r="F41" s="521"/>
      <c r="G41" s="521"/>
      <c r="H41" s="521"/>
      <c r="I41" s="521"/>
      <c r="J41" s="521"/>
      <c r="K41" s="521"/>
      <c r="L41" s="521"/>
      <c r="M41" s="521"/>
      <c r="N41" s="521"/>
      <c r="O41" s="521"/>
      <c r="P41" s="521"/>
      <c r="Q41" s="521"/>
      <c r="R41" s="521"/>
      <c r="S41" s="521"/>
      <c r="T41" s="521"/>
      <c r="U41" s="521"/>
      <c r="V41" s="521"/>
      <c r="W41" s="521"/>
      <c r="X41" s="521"/>
      <c r="Y41" s="521"/>
      <c r="Z41" s="521"/>
      <c r="AA41" s="521"/>
      <c r="AB41" s="521"/>
      <c r="AC41" s="521"/>
      <c r="AD41" s="521"/>
      <c r="AE41" s="521"/>
      <c r="AF41" s="521"/>
      <c r="AG41" s="516"/>
      <c r="AH41" s="521"/>
      <c r="AI41" s="521"/>
      <c r="AJ41" s="521"/>
      <c r="AK41" s="521"/>
      <c r="AL41" s="522"/>
      <c r="AM41" s="516"/>
      <c r="AN41" s="521"/>
      <c r="AO41" s="521"/>
      <c r="AP41" s="521"/>
      <c r="AQ41" s="521"/>
      <c r="AR41" s="522"/>
      <c r="AS41" s="516"/>
      <c r="AT41" s="521"/>
      <c r="AU41" s="521"/>
      <c r="AV41" s="521"/>
      <c r="AW41" s="521"/>
      <c r="AX41" s="522"/>
      <c r="AY41" s="516"/>
      <c r="AZ41" s="521"/>
      <c r="BA41" s="521"/>
      <c r="BB41" s="521"/>
      <c r="BC41" s="521"/>
      <c r="BD41" s="522"/>
      <c r="BE41" s="516"/>
      <c r="BF41" s="521"/>
      <c r="BG41" s="521"/>
      <c r="BH41" s="521"/>
      <c r="BI41" s="521"/>
      <c r="BJ41" s="522"/>
      <c r="BK41" s="516"/>
      <c r="BL41" s="521"/>
      <c r="BM41" s="521"/>
      <c r="BN41" s="521"/>
      <c r="BO41" s="521"/>
      <c r="BP41" s="522"/>
      <c r="BQ41" s="523"/>
      <c r="BR41" s="524"/>
      <c r="BS41" s="524"/>
      <c r="BT41" s="524"/>
      <c r="BU41" s="524"/>
      <c r="BV41" s="525"/>
      <c r="BW41" s="484"/>
      <c r="BX41" s="523"/>
      <c r="BY41" s="524"/>
      <c r="BZ41" s="524"/>
      <c r="CA41" s="524"/>
      <c r="CB41" s="524"/>
      <c r="CC41" s="525"/>
      <c r="CD41" s="484"/>
      <c r="CE41" s="523"/>
      <c r="CF41" s="524"/>
      <c r="CG41" s="525"/>
      <c r="CI41" s="526"/>
      <c r="CJ41" s="527"/>
      <c r="CK41" s="528"/>
      <c r="CL41" s="524"/>
      <c r="CM41" s="524"/>
      <c r="CN41" s="525"/>
      <c r="CP41" s="523"/>
      <c r="CQ41" s="524"/>
      <c r="CR41" s="525"/>
      <c r="CS41" s="523"/>
      <c r="CT41" s="524"/>
      <c r="CU41" s="524"/>
      <c r="CV41" s="523"/>
      <c r="CW41" s="524"/>
      <c r="CX41" s="525"/>
      <c r="CY41" s="523"/>
      <c r="CZ41" s="524"/>
      <c r="DA41" s="525"/>
      <c r="DC41" s="523"/>
      <c r="DD41" s="524"/>
      <c r="DE41" s="525"/>
      <c r="DG41" s="523"/>
      <c r="DH41" s="524"/>
      <c r="DI41" s="525"/>
    </row>
    <row r="42" spans="2:113" ht="15" thickBot="1" x14ac:dyDescent="0.35">
      <c r="B42" s="529" t="s">
        <v>186</v>
      </c>
      <c r="C42" s="606">
        <f>SUMIF(E10:E41,"&gt;=0")</f>
        <v>1328</v>
      </c>
      <c r="D42" s="607"/>
      <c r="E42" s="608"/>
      <c r="F42" s="609">
        <f>SUMIF(H10:H41,"&gt;=0")</f>
        <v>176.69999999999982</v>
      </c>
      <c r="G42" s="610"/>
      <c r="H42" s="611"/>
      <c r="I42" s="609">
        <f>SUMIF(K10:K41,"&gt;=0")</f>
        <v>605</v>
      </c>
      <c r="J42" s="610"/>
      <c r="K42" s="611"/>
      <c r="L42" s="609">
        <f>SUMIF(N10:N41,"&gt;=0")</f>
        <v>94.600000000000364</v>
      </c>
      <c r="M42" s="610"/>
      <c r="N42" s="611"/>
      <c r="O42" s="609">
        <f>SUMIF(Q10:Q41,"&gt;=0")</f>
        <v>891</v>
      </c>
      <c r="P42" s="610"/>
      <c r="Q42" s="611"/>
      <c r="R42" s="609">
        <f>SUMIF(T10:T41,"&gt;=0")</f>
        <v>151</v>
      </c>
      <c r="S42" s="610"/>
      <c r="T42" s="611"/>
      <c r="U42" s="609">
        <f>SUMIF(W10:W41,"&gt;=0")</f>
        <v>1247</v>
      </c>
      <c r="V42" s="610"/>
      <c r="W42" s="611"/>
      <c r="X42" s="609">
        <f>SUMIF(Z10:Z41,"&gt;=0")</f>
        <v>181</v>
      </c>
      <c r="Y42" s="610"/>
      <c r="Z42" s="611"/>
      <c r="AA42" s="609">
        <f>SUMIF(AC10:AC41,"&gt;=0")</f>
        <v>702</v>
      </c>
      <c r="AB42" s="610"/>
      <c r="AC42" s="611"/>
      <c r="AD42" s="609">
        <f>SUMIF(AF10:AF41,"&gt;=0")</f>
        <v>104</v>
      </c>
      <c r="AE42" s="610"/>
      <c r="AF42" s="615"/>
      <c r="AG42" s="609">
        <f>SUMIF(AI10:AI41,"&gt;=0")</f>
        <v>1260</v>
      </c>
      <c r="AH42" s="610"/>
      <c r="AI42" s="611"/>
      <c r="AJ42" s="609">
        <f>SUMIF(AL10:AL41,"&gt;=0")</f>
        <v>143</v>
      </c>
      <c r="AK42" s="610"/>
      <c r="AL42" s="612"/>
      <c r="AM42" s="609">
        <f>SUMIF(AO10:AO41,"&gt;=0")</f>
        <v>1128</v>
      </c>
      <c r="AN42" s="610"/>
      <c r="AO42" s="611"/>
      <c r="AP42" s="609">
        <f>SUMIF(AR10:AR41,"&gt;=0")</f>
        <v>161</v>
      </c>
      <c r="AQ42" s="610"/>
      <c r="AR42" s="612"/>
      <c r="AS42" s="609">
        <f>SUMIF(AU10:AU41,"&gt;=0")</f>
        <v>901</v>
      </c>
      <c r="AT42" s="610"/>
      <c r="AU42" s="611"/>
      <c r="AV42" s="609">
        <f>SUMIF(AX10:AX41,"&gt;=0")</f>
        <v>126</v>
      </c>
      <c r="AW42" s="610"/>
      <c r="AX42" s="612"/>
      <c r="AY42" s="609">
        <f>SUMIF(BA10:BA41,"&gt;=0")</f>
        <v>1102</v>
      </c>
      <c r="AZ42" s="610"/>
      <c r="BA42" s="613"/>
      <c r="BB42" s="609">
        <f>SUMIF(BD10:BD41,"&gt;=0")</f>
        <v>155</v>
      </c>
      <c r="BC42" s="610"/>
      <c r="BD42" s="614"/>
      <c r="BE42" s="609">
        <f>SUMIF(BG10:BG41,"&gt;=0")</f>
        <v>612</v>
      </c>
      <c r="BF42" s="610"/>
      <c r="BG42" s="613"/>
      <c r="BH42" s="609">
        <f>SUMIF(BJ10:BJ41,"&gt;=0")</f>
        <v>91</v>
      </c>
      <c r="BI42" s="610"/>
      <c r="BJ42" s="614"/>
      <c r="BK42" s="609">
        <f>SUMIF(BM10:BM41,"&gt;=0")</f>
        <v>1393</v>
      </c>
      <c r="BL42" s="610"/>
      <c r="BM42" s="613"/>
      <c r="BN42" s="609">
        <f>SUMIF(BP10:BP41,"&gt;=0")</f>
        <v>192</v>
      </c>
      <c r="BO42" s="610"/>
      <c r="BP42" s="614"/>
      <c r="BQ42" s="616">
        <f>SUMIF(BS10:BS41,"&gt;=0")</f>
        <v>1150</v>
      </c>
      <c r="BR42" s="617"/>
      <c r="BS42" s="618"/>
      <c r="BT42" s="616">
        <f>SUMIF(BV10:BV41,"&gt;=0")</f>
        <v>143</v>
      </c>
      <c r="BU42" s="617"/>
      <c r="BV42" s="618"/>
      <c r="BW42" s="484"/>
      <c r="BX42" s="616">
        <f>SUMIF(BZ10:BZ41,"&gt;=0")</f>
        <v>148.20000000000073</v>
      </c>
      <c r="BY42" s="617"/>
      <c r="BZ42" s="618"/>
      <c r="CA42" s="616">
        <f>SUMIF(CC10:CC41,"&gt;=0")</f>
        <v>246.80000000000018</v>
      </c>
      <c r="CB42" s="617"/>
      <c r="CC42" s="618"/>
      <c r="CD42" s="484"/>
      <c r="CE42" s="616">
        <f>SUMIF(CG10:CG41,"&gt;=0")</f>
        <v>72.5</v>
      </c>
      <c r="CF42" s="617"/>
      <c r="CG42" s="618"/>
      <c r="CI42" s="616">
        <f>SUMIF(CK10:CK41,"&gt;=0")</f>
        <v>216.5</v>
      </c>
      <c r="CJ42" s="617"/>
      <c r="CK42" s="618"/>
      <c r="CL42" s="616">
        <f>SUMIF(CN10:CN41,"&gt;=0")</f>
        <v>0</v>
      </c>
      <c r="CM42" s="617"/>
      <c r="CN42" s="618"/>
      <c r="CP42" s="616">
        <f>SUMIF(CR10:CR41,"&gt;=0")</f>
        <v>101</v>
      </c>
      <c r="CQ42" s="617"/>
      <c r="CR42" s="618"/>
      <c r="CS42" s="616">
        <f>SUMIF(CU10:CU41,"&gt;=0")</f>
        <v>199</v>
      </c>
      <c r="CT42" s="617"/>
      <c r="CU42" s="618"/>
      <c r="CV42" s="616">
        <f>SUMIF(CX10:CX41,"&gt;=0")</f>
        <v>127.89999999999964</v>
      </c>
      <c r="CW42" s="617"/>
      <c r="CX42" s="618"/>
      <c r="CY42" s="616">
        <f>SUMIF(DA10:DA41,"&gt;=0")</f>
        <v>220.79999999999995</v>
      </c>
      <c r="CZ42" s="617"/>
      <c r="DA42" s="618"/>
      <c r="DC42" s="616">
        <f>SUMIF(DE10:DE41,"&gt;=0")</f>
        <v>102.60000000000002</v>
      </c>
      <c r="DD42" s="617"/>
      <c r="DE42" s="618"/>
      <c r="DG42" s="616">
        <f>SUMIF(DI10:DI41,"&gt;=0")</f>
        <v>29.499999999999986</v>
      </c>
      <c r="DH42" s="617"/>
      <c r="DI42" s="618"/>
    </row>
    <row r="43" spans="2:113" s="143" customFormat="1" ht="21" x14ac:dyDescent="0.3">
      <c r="B43" s="530"/>
      <c r="E43" s="531">
        <f>SUMIFS(E10:E40,$B$10:$B$40,"&lt;="&amp;$B$5,E10:E40,"&gt;0")</f>
        <v>1328</v>
      </c>
      <c r="H43" s="531">
        <f>SUMIFS(H10:H40,$B$10:$B$40,"&lt;="&amp;$B$5,H10:H40,"&gt;0")</f>
        <v>176.69999999999982</v>
      </c>
      <c r="K43" s="531">
        <f>SUMIFS(K10:K40,$B$10:$B$40,"&lt;="&amp;$B$5,K10:K40,"&gt;0")</f>
        <v>605</v>
      </c>
      <c r="N43" s="531">
        <f>SUMIFS(N10:N40,$B$10:$B$40,"&lt;="&amp;$B$5,N10:N40,"&gt;0")</f>
        <v>94.600000000000364</v>
      </c>
      <c r="Q43" s="531">
        <f>SUMIFS(Q10:Q40,$B$10:$B$40,"&lt;="&amp;$B$5,Q10:Q40,"&gt;0")</f>
        <v>891</v>
      </c>
      <c r="T43" s="531">
        <f>SUMIFS(T10:T40,$B$10:$B$40,"&lt;="&amp;$B$5,T10:T40,"&gt;0")</f>
        <v>151</v>
      </c>
      <c r="W43" s="531">
        <f>SUMIFS(W10:W40,$B$10:$B$40,"&lt;="&amp;$B$5,W10:W40,"&gt;0")</f>
        <v>1247</v>
      </c>
      <c r="Z43" s="531">
        <f>SUMIFS(Z10:Z40,$B$10:$B$40,"&lt;="&amp;$B$5,Z10:Z40,"&gt;0")</f>
        <v>181</v>
      </c>
      <c r="AC43" s="531">
        <f>SUMIFS(AC10:AC40,$B$10:$B$40,"&lt;="&amp;$B$5,AC10:AC40,"&gt;0")</f>
        <v>702</v>
      </c>
      <c r="AF43" s="531">
        <f>SUMIFS(AF10:AF40,$B$10:$B$40,"&lt;="&amp;$B$5,AF10:AF40,"&gt;0")</f>
        <v>104</v>
      </c>
      <c r="AI43" s="531">
        <f>SUMIFS(AI10:AI40,$B$10:$B$40,"&lt;="&amp;$B$5,AI10:AI40,"&gt;0")</f>
        <v>1260</v>
      </c>
      <c r="AL43" s="531">
        <f>SUMIFS(AL10:AL40,$B$10:$B$40,"&lt;="&amp;$B$5,AL10:AL40,"&gt;0")</f>
        <v>143</v>
      </c>
      <c r="AO43" s="531">
        <f>SUMIFS(AO10:AO40,$B$10:$B$40,"&lt;="&amp;$B$5,AO10:AO40,"&gt;0")</f>
        <v>1128</v>
      </c>
      <c r="AR43" s="531">
        <f>SUMIFS(AR10:AR40,$B$10:$B$40,"&lt;="&amp;$B$5,AR10:AR40,"&gt;0")</f>
        <v>161</v>
      </c>
      <c r="AU43" s="531">
        <f>SUMIFS(AU10:AU40,$B$10:$B$40,"&lt;="&amp;$B$5,AU10:AU40,"&gt;0")</f>
        <v>901</v>
      </c>
      <c r="AX43" s="531">
        <f>SUMIFS(AX10:AX40,$B$10:$B$40,"&lt;="&amp;$B$5,AX10:AX40,"&gt;0")</f>
        <v>126</v>
      </c>
      <c r="BA43" s="532">
        <f>SUMIFS(BA10:BA40,$B$10:$B$40,"&lt;="&amp;$B$5,BA10:BA40,"&gt;0")</f>
        <v>1102</v>
      </c>
      <c r="BD43" s="532">
        <f>SUMIFS(BD10:BD40,$B$10:$B$40,"&lt;="&amp;$B$5,BD10:BD40,"&gt;0")</f>
        <v>155</v>
      </c>
      <c r="BG43" s="532">
        <f>SUMIFS(BG10:BG40,$B$10:$B$40,"&lt;="&amp;$B$5,BG10:BG40,"&gt;0")</f>
        <v>612</v>
      </c>
      <c r="BJ43" s="532">
        <f>SUMIFS(BJ10:BJ40,$B$10:$B$40,"&lt;="&amp;$B$5,BJ10:BJ40,"&gt;0")</f>
        <v>91</v>
      </c>
      <c r="BM43" s="532">
        <f>SUMIFS(BM10:BM40,$B$10:$B$40,"&lt;="&amp;$B$5,BM10:BM40,"&gt;0")</f>
        <v>1393</v>
      </c>
      <c r="BP43" s="532">
        <f>SUMIFS(BP10:BP40,$B$10:$B$40,"&lt;="&amp;$B$5,BP10:BP40,"&gt;0")</f>
        <v>192</v>
      </c>
      <c r="BS43" s="532">
        <f>SUMIFS(BS10:BS40,$B$10:$B$40,"&lt;="&amp;$B$5,BS10:BS40,"&gt;0")</f>
        <v>1150</v>
      </c>
      <c r="BV43" s="532">
        <f>SUMIFS(BV10:BV40,$B$10:$B$40,"&lt;="&amp;$B$5,BV10:BV40,"&gt;0")</f>
        <v>143</v>
      </c>
      <c r="BZ43" s="532">
        <f>SUMIFS(BZ10:BZ40,$B$10:$B$40,"&lt;="&amp;$B$5,BZ10:BZ40,"&gt;0")</f>
        <v>148.20000000000073</v>
      </c>
      <c r="CC43" s="532">
        <f>SUMIFS(CC10:CC40,$B$10:$B$40,"&lt;="&amp;$B$5,CC10:CC40,"&gt;0")</f>
        <v>246.80000000000018</v>
      </c>
      <c r="CG43" s="532">
        <f>SUMIFS(CG10:CG40,$B$10:$B$40,"&lt;="&amp;$B$5,CG10:CG40,"&gt;0")</f>
        <v>72.5</v>
      </c>
      <c r="CK43" s="532">
        <f>SUMIFS(CK10:CK40,$B$10:$B$40,"&lt;="&amp;$B$5,CK10:CK40,"&gt;0")</f>
        <v>216.5</v>
      </c>
      <c r="CN43" s="533">
        <f>SUMIFS(CN10:CN40,$B$10:$B$40,"&lt;="&amp;$B$5,CN10:CN40,"&gt;0")</f>
        <v>0</v>
      </c>
      <c r="CR43" s="532">
        <f>SUMIFS(CR10:CR40,$B$10:$B$40,"&lt;="&amp;$B$5,CR10:CR40,"&gt;0")</f>
        <v>101</v>
      </c>
      <c r="CU43" s="532">
        <f>SUMIFS(CU10:CU40,$B$10:$B$40,"&lt;="&amp;$B$5,CU10:CU40,"&gt;0")</f>
        <v>199</v>
      </c>
      <c r="CX43" s="532">
        <f>SUMIFS(CX10:CX40,$B$10:$B$40,"&lt;="&amp;$B$5,CX10:CX40,"&gt;0")</f>
        <v>127.89999999999964</v>
      </c>
      <c r="DA43" s="532">
        <f>SUMIFS(DA10:DA40,$B$10:$B$40,"&lt;="&amp;$B$5,DA10:DA40,"&gt;0")</f>
        <v>220.79999999999995</v>
      </c>
      <c r="DE43" s="532">
        <f>SUMIFS(DE10:DE40,$B$10:$B$40,"&lt;="&amp;$B$5,DE10:DE40,"&gt;0")</f>
        <v>102.60000000000002</v>
      </c>
      <c r="DI43" s="532">
        <f>SUMIFS(DI10:DI40,$B$10:$B$40,"&lt;="&amp;$B$5,DI10:DI40,"&gt;0")</f>
        <v>29.499999999999986</v>
      </c>
    </row>
    <row r="46" spans="2:113" x14ac:dyDescent="0.3">
      <c r="H46" s="536"/>
      <c r="I46" s="537"/>
      <c r="K46" s="482"/>
      <c r="L46" s="536"/>
      <c r="M46" s="537"/>
      <c r="P46" s="536"/>
      <c r="Q46" s="537"/>
      <c r="T46" s="536"/>
      <c r="U46" s="537"/>
      <c r="X46" s="536"/>
      <c r="AB46" s="536"/>
    </row>
    <row r="47" spans="2:113" x14ac:dyDescent="0.3">
      <c r="H47" s="536"/>
      <c r="I47" s="537"/>
      <c r="L47" s="536"/>
      <c r="M47" s="537"/>
      <c r="P47" s="536"/>
      <c r="Q47" s="537"/>
      <c r="T47" s="536"/>
      <c r="U47" s="537"/>
      <c r="X47" s="536"/>
      <c r="AB47" s="536"/>
    </row>
    <row r="48" spans="2:113" x14ac:dyDescent="0.3">
      <c r="H48" s="536"/>
      <c r="I48" s="537"/>
      <c r="L48" s="536"/>
      <c r="M48" s="538"/>
      <c r="P48" s="536"/>
      <c r="Q48" s="537"/>
      <c r="T48" s="536"/>
      <c r="U48" s="537"/>
      <c r="X48" s="536"/>
      <c r="AB48" s="536"/>
    </row>
    <row r="49" spans="8:28" x14ac:dyDescent="0.3">
      <c r="H49" s="536"/>
      <c r="I49" s="537"/>
      <c r="L49" s="536"/>
      <c r="M49" s="537"/>
      <c r="P49" s="536"/>
      <c r="Q49" s="537"/>
      <c r="T49" s="536"/>
      <c r="U49" s="537"/>
      <c r="X49" s="536"/>
      <c r="AB49" s="536"/>
    </row>
    <row r="50" spans="8:28" x14ac:dyDescent="0.3">
      <c r="H50" s="536"/>
      <c r="I50" s="537"/>
      <c r="L50" s="536"/>
      <c r="M50" s="537"/>
      <c r="P50" s="536"/>
      <c r="Q50" s="537"/>
      <c r="T50" s="536"/>
      <c r="U50" s="537"/>
      <c r="X50" s="536"/>
      <c r="AB50" s="536"/>
    </row>
    <row r="51" spans="8:28" x14ac:dyDescent="0.3">
      <c r="H51" s="536"/>
      <c r="I51" s="537"/>
      <c r="L51" s="536"/>
      <c r="M51" s="537"/>
      <c r="P51" s="536"/>
      <c r="Q51" s="537"/>
      <c r="T51" s="536"/>
      <c r="U51" s="537"/>
      <c r="X51" s="536"/>
      <c r="AB51" s="536"/>
    </row>
  </sheetData>
  <mergeCells count="114">
    <mergeCell ref="DC42:DE42"/>
    <mergeCell ref="DG42:DI42"/>
    <mergeCell ref="CI42:CK42"/>
    <mergeCell ref="CL42:CN42"/>
    <mergeCell ref="CP42:CR42"/>
    <mergeCell ref="CS42:CU42"/>
    <mergeCell ref="CV42:CX42"/>
    <mergeCell ref="CY42:DA42"/>
    <mergeCell ref="BN42:BP42"/>
    <mergeCell ref="BQ42:BS42"/>
    <mergeCell ref="BT42:BV42"/>
    <mergeCell ref="BX42:BZ42"/>
    <mergeCell ref="CA42:CC42"/>
    <mergeCell ref="CE42:CG42"/>
    <mergeCell ref="AV42:AX42"/>
    <mergeCell ref="AY42:BA42"/>
    <mergeCell ref="BB42:BD42"/>
    <mergeCell ref="BE42:BG42"/>
    <mergeCell ref="BH42:BJ42"/>
    <mergeCell ref="BK42:BM42"/>
    <mergeCell ref="AD42:AF42"/>
    <mergeCell ref="AG42:AI42"/>
    <mergeCell ref="AJ42:AL42"/>
    <mergeCell ref="AM42:AO42"/>
    <mergeCell ref="AP42:AR42"/>
    <mergeCell ref="AS42:AU42"/>
    <mergeCell ref="BT8:BV8"/>
    <mergeCell ref="C42:E42"/>
    <mergeCell ref="F42:H42"/>
    <mergeCell ref="I42:K42"/>
    <mergeCell ref="L42:N42"/>
    <mergeCell ref="O42:Q42"/>
    <mergeCell ref="R42:T42"/>
    <mergeCell ref="U42:W42"/>
    <mergeCell ref="X42:Z42"/>
    <mergeCell ref="AA42:AC42"/>
    <mergeCell ref="AP8:AR8"/>
    <mergeCell ref="AS8:AU8"/>
    <mergeCell ref="AV8:AX8"/>
    <mergeCell ref="AY8:BA8"/>
    <mergeCell ref="BB8:BD8"/>
    <mergeCell ref="BE8:BG8"/>
    <mergeCell ref="X8:Z8"/>
    <mergeCell ref="AA8:AC8"/>
    <mergeCell ref="AD8:AF8"/>
    <mergeCell ref="AG8:AI8"/>
    <mergeCell ref="AJ8:AL8"/>
    <mergeCell ref="AM8:AO8"/>
    <mergeCell ref="BN8:BP8"/>
    <mergeCell ref="BQ8:BS8"/>
    <mergeCell ref="CY7:DA8"/>
    <mergeCell ref="DC7:DE8"/>
    <mergeCell ref="DG7:DI8"/>
    <mergeCell ref="C8:E8"/>
    <mergeCell ref="F8:H8"/>
    <mergeCell ref="I8:K8"/>
    <mergeCell ref="L8:N8"/>
    <mergeCell ref="O8:Q8"/>
    <mergeCell ref="R8:T8"/>
    <mergeCell ref="U8:W8"/>
    <mergeCell ref="CE7:CG8"/>
    <mergeCell ref="CI7:CK8"/>
    <mergeCell ref="CL7:CN8"/>
    <mergeCell ref="CP7:CR8"/>
    <mergeCell ref="CS7:CU8"/>
    <mergeCell ref="CV7:CX8"/>
    <mergeCell ref="AY7:BD7"/>
    <mergeCell ref="BE7:BJ7"/>
    <mergeCell ref="BK7:BP7"/>
    <mergeCell ref="BQ7:BV7"/>
    <mergeCell ref="BX7:BZ8"/>
    <mergeCell ref="CA7:CC8"/>
    <mergeCell ref="BH8:BJ8"/>
    <mergeCell ref="BK8:BM8"/>
    <mergeCell ref="C7:H7"/>
    <mergeCell ref="I7:N7"/>
    <mergeCell ref="O7:T7"/>
    <mergeCell ref="U7:Z7"/>
    <mergeCell ref="AA7:AF7"/>
    <mergeCell ref="AG7:AL7"/>
    <mergeCell ref="AM7:AR7"/>
    <mergeCell ref="AS7:AX7"/>
    <mergeCell ref="BT5:BU6"/>
    <mergeCell ref="BB5:BC6"/>
    <mergeCell ref="BE5:BF6"/>
    <mergeCell ref="BH5:BI6"/>
    <mergeCell ref="BK5:BL6"/>
    <mergeCell ref="BN5:BO6"/>
    <mergeCell ref="BQ5:BR6"/>
    <mergeCell ref="AJ5:AK6"/>
    <mergeCell ref="AM5:AN6"/>
    <mergeCell ref="AY5:AZ6"/>
    <mergeCell ref="R5:S6"/>
    <mergeCell ref="U5:V6"/>
    <mergeCell ref="X5:Y6"/>
    <mergeCell ref="AA5:AB6"/>
    <mergeCell ref="AD5:AE6"/>
    <mergeCell ref="AG5:AH6"/>
    <mergeCell ref="CP5:CQ6"/>
    <mergeCell ref="CS5:CT6"/>
    <mergeCell ref="BX5:BY6"/>
    <mergeCell ref="CA5:CB6"/>
    <mergeCell ref="CE5:CF6"/>
    <mergeCell ref="CI5:CJ6"/>
    <mergeCell ref="CL5:CM6"/>
    <mergeCell ref="A2:B3"/>
    <mergeCell ref="C5:D6"/>
    <mergeCell ref="F5:G6"/>
    <mergeCell ref="I5:J6"/>
    <mergeCell ref="L5:M6"/>
    <mergeCell ref="O5:P6"/>
    <mergeCell ref="AP5:AQ6"/>
    <mergeCell ref="AS5:AT6"/>
    <mergeCell ref="AV5:AW6"/>
  </mergeCells>
  <pageMargins left="0.70866141732283472" right="0.70866141732283472" top="0.74803149606299213" bottom="0.74803149606299213" header="0.31496062992125984" footer="0.31496062992125984"/>
  <pageSetup scale="11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79B6-0E86-459A-8360-799C6BB95742}">
  <dimension ref="A1:BV41"/>
  <sheetViews>
    <sheetView showGridLines="0" zoomScale="85" zoomScaleNormal="85" workbookViewId="0">
      <pane ySplit="8" topLeftCell="A12" activePane="bottomLeft" state="frozen"/>
      <selection activeCell="BX10" sqref="BX10:BZ10"/>
      <selection pane="bottomLeft" activeCell="BY19" sqref="BY19"/>
    </sheetView>
  </sheetViews>
  <sheetFormatPr defaultRowHeight="14.4" x14ac:dyDescent="0.3"/>
  <cols>
    <col min="1" max="1" width="3.33203125" customWidth="1"/>
    <col min="2" max="2" width="11.33203125" bestFit="1" customWidth="1"/>
    <col min="3" max="8" width="11.88671875" customWidth="1"/>
    <col min="9" max="9" width="3.33203125" customWidth="1"/>
    <col min="10" max="10" width="11.33203125" bestFit="1" customWidth="1"/>
    <col min="11" max="16" width="11.88671875" customWidth="1"/>
    <col min="17" max="17" width="3.33203125" customWidth="1"/>
    <col min="18" max="18" width="11.33203125" bestFit="1" customWidth="1"/>
    <col min="19" max="24" width="11.88671875" customWidth="1"/>
    <col min="25" max="25" width="3.33203125" customWidth="1"/>
    <col min="26" max="26" width="11.33203125" bestFit="1" customWidth="1"/>
    <col min="27" max="32" width="11.88671875" customWidth="1"/>
    <col min="33" max="33" width="3.33203125" customWidth="1"/>
    <col min="34" max="34" width="11.33203125" customWidth="1"/>
    <col min="35" max="40" width="11.88671875" customWidth="1"/>
    <col min="41" max="41" width="3.33203125" customWidth="1"/>
    <col min="42" max="42" width="11.33203125" customWidth="1"/>
    <col min="43" max="48" width="11.88671875" customWidth="1"/>
    <col min="49" max="49" width="3.33203125" customWidth="1"/>
    <col min="50" max="50" width="11.33203125" customWidth="1"/>
    <col min="51" max="56" width="11.88671875" customWidth="1"/>
    <col min="57" max="57" width="3.33203125" customWidth="1"/>
    <col min="58" max="58" width="11.33203125" customWidth="1"/>
    <col min="59" max="64" width="11.88671875" customWidth="1"/>
    <col min="68" max="68" width="11.33203125" customWidth="1"/>
    <col min="69" max="74" width="11.88671875" customWidth="1"/>
  </cols>
  <sheetData>
    <row r="1" spans="2:74" ht="15" thickBot="1" x14ac:dyDescent="0.35"/>
    <row r="2" spans="2:74" ht="15" customHeight="1" x14ac:dyDescent="0.3">
      <c r="B2" s="621">
        <f>'[3]Quarry Report'!A2</f>
        <v>46265</v>
      </c>
      <c r="C2" s="622"/>
    </row>
    <row r="3" spans="2:74" ht="15" customHeight="1" thickBot="1" x14ac:dyDescent="0.35">
      <c r="B3" s="623"/>
      <c r="C3" s="624"/>
      <c r="D3" s="464"/>
      <c r="L3" s="464"/>
      <c r="T3" s="464"/>
      <c r="AB3" s="464"/>
      <c r="AJ3" s="464"/>
      <c r="AR3" s="464"/>
      <c r="AZ3" s="464"/>
      <c r="BH3" s="464"/>
      <c r="BR3" s="464"/>
    </row>
    <row r="4" spans="2:74" x14ac:dyDescent="0.3">
      <c r="Z4" s="465"/>
      <c r="AX4" s="466"/>
      <c r="AY4" s="466"/>
      <c r="AZ4" s="466"/>
      <c r="BA4" s="466"/>
      <c r="BB4" s="466"/>
      <c r="BC4" s="466"/>
      <c r="BF4" s="466"/>
      <c r="BG4" s="466"/>
      <c r="BH4" s="466"/>
      <c r="BI4" s="466"/>
      <c r="BJ4" s="466"/>
      <c r="BK4" s="466"/>
      <c r="BP4" s="466"/>
      <c r="BQ4" s="466"/>
      <c r="BR4" s="466"/>
      <c r="BS4" s="466"/>
      <c r="BT4" s="466"/>
      <c r="BU4" s="466"/>
    </row>
    <row r="5" spans="2:74" x14ac:dyDescent="0.3">
      <c r="B5" s="467">
        <f>$B$2</f>
        <v>46265</v>
      </c>
      <c r="C5" s="468">
        <f>VLOOKUP($B$5,$B$9:$E$39,2,0)</f>
        <v>0</v>
      </c>
      <c r="D5" s="468">
        <f>VLOOKUP($B$5,$B$9:$E$39,3,0)</f>
        <v>0</v>
      </c>
      <c r="E5" s="468">
        <f>VLOOKUP($B$5,$B$9:$E$39,4,0)</f>
        <v>0</v>
      </c>
      <c r="F5" s="468">
        <f>VLOOKUP($B$5,$B$9:$G$39,5,0)</f>
        <v>0</v>
      </c>
      <c r="G5" s="468">
        <f>VLOOKUP($B$5,$B$9:$G$39,6,0)</f>
        <v>0</v>
      </c>
      <c r="H5" s="469"/>
      <c r="J5" s="467">
        <f>$B$2</f>
        <v>46265</v>
      </c>
      <c r="K5" s="468">
        <f>VLOOKUP($J$5,$J$9:$M$39,2,0)</f>
        <v>0</v>
      </c>
      <c r="L5" s="468">
        <f>VLOOKUP($J$5,$J$9:$M$39,3,0)</f>
        <v>0</v>
      </c>
      <c r="M5" s="468">
        <f>VLOOKUP($J$5,$J$9:$M$39,4,0)</f>
        <v>1.2</v>
      </c>
      <c r="N5" s="468">
        <f>VLOOKUP($J$5,$J$9:$O$39,5,0)</f>
        <v>0</v>
      </c>
      <c r="O5" s="468">
        <f>VLOOKUP($J$5,$J$9:$O$39,6,0)</f>
        <v>0</v>
      </c>
      <c r="P5" s="469"/>
      <c r="R5" s="467">
        <f>$B$2</f>
        <v>46265</v>
      </c>
      <c r="S5" s="468">
        <f>VLOOKUP($R$5,$R$9:$U$39,2,0)</f>
        <v>8</v>
      </c>
      <c r="T5" s="468">
        <f>VLOOKUP($R$5,$R$9:$U$39,3,0)</f>
        <v>0</v>
      </c>
      <c r="U5" s="468">
        <f>VLOOKUP($R$5,$R$9:$W$39,4,0)</f>
        <v>6</v>
      </c>
      <c r="V5" s="468">
        <f>VLOOKUP($R$5,$R$9:$W$39,5,0)</f>
        <v>1</v>
      </c>
      <c r="W5" s="468">
        <f>VLOOKUP($R$5,$R$9:$W$39,6,0)</f>
        <v>0</v>
      </c>
      <c r="X5" s="469"/>
      <c r="Z5" s="467">
        <f>$B$2</f>
        <v>46265</v>
      </c>
      <c r="AA5" s="468">
        <f>VLOOKUP($Z$5,$Z$9:$AC$39,2,0)</f>
        <v>7</v>
      </c>
      <c r="AB5" s="468">
        <f>VLOOKUP($Z$5,$Z$9:$AC$39,3,0)</f>
        <v>0</v>
      </c>
      <c r="AC5" s="468">
        <f>VLOOKUP($Z$5,$Z$9:$AC$39,4,0)</f>
        <v>5</v>
      </c>
      <c r="AD5" s="468">
        <f>VLOOKUP($Z$5,$Z$9:$AE$39,5,0)</f>
        <v>1</v>
      </c>
      <c r="AE5" s="468">
        <f>VLOOKUP($Z$5,$Z$9:$AE$39,6,0)</f>
        <v>0</v>
      </c>
      <c r="AF5" s="469"/>
      <c r="AH5" s="467">
        <f>$B$2</f>
        <v>46265</v>
      </c>
      <c r="AI5" s="468">
        <f>VLOOKUP($Z$5,$AH$9:$AK$39,2,0)</f>
        <v>0</v>
      </c>
      <c r="AJ5" s="468">
        <f>VLOOKUP($Z$5,$AH$9:$AK$39,3,0)</f>
        <v>0</v>
      </c>
      <c r="AK5" s="468">
        <f>VLOOKUP($Z$5,$AH$9:$AM$39,4,0)</f>
        <v>0</v>
      </c>
      <c r="AL5" s="468">
        <f>VLOOKUP($Z$5,$AH$9:$AM$39,5,0)</f>
        <v>0</v>
      </c>
      <c r="AM5" s="468">
        <f>VLOOKUP($Z$5,$AH$9:$AM$39,6,0)</f>
        <v>0</v>
      </c>
      <c r="AN5" s="469"/>
      <c r="AP5" s="467">
        <f>$B$2</f>
        <v>46265</v>
      </c>
      <c r="AQ5" s="468">
        <f>VLOOKUP($Z$5,$AP$9:$AS$39,2,0)</f>
        <v>0</v>
      </c>
      <c r="AR5" s="468">
        <f>VLOOKUP($Z$5,$AP$9:$AS$39,3,0)</f>
        <v>0</v>
      </c>
      <c r="AS5" s="468">
        <f>VLOOKUP($Z$5,$AP$9:$AS$39,4,0)</f>
        <v>0</v>
      </c>
      <c r="AT5" s="468">
        <f>VLOOKUP($Z$5,$AP$9:$AT$39,5,0)</f>
        <v>0</v>
      </c>
      <c r="AU5" s="468">
        <f>VLOOKUP($Z$5,$AP$9:$AU$39,6,0)</f>
        <v>0</v>
      </c>
      <c r="AV5" s="469"/>
      <c r="AX5" s="467">
        <f>$B$2</f>
        <v>46265</v>
      </c>
      <c r="AY5" s="468">
        <f>VLOOKUP($Z$5,$AX$9:$BC$40,2,0)</f>
        <v>0</v>
      </c>
      <c r="AZ5" s="468">
        <f>VLOOKUP($Z$5,$AX$9:$BC$40,3,0)</f>
        <v>0</v>
      </c>
      <c r="BA5" s="468">
        <f>VLOOKUP($Z$5,$AX$9:$BC$40,4,0)</f>
        <v>8.1</v>
      </c>
      <c r="BB5" s="468">
        <f>VLOOKUP($Z$5,$AX$9:$BC$40,5,0)</f>
        <v>0</v>
      </c>
      <c r="BC5" s="468">
        <f>VLOOKUP($Z$5,$AX$9:$BC$40,6,0)</f>
        <v>0</v>
      </c>
      <c r="BD5" s="469"/>
      <c r="BF5" s="467">
        <f>$B$2</f>
        <v>46265</v>
      </c>
      <c r="BG5" s="468">
        <f>VLOOKUP($Z$5,$BF$9:$BK$40,2,0)</f>
        <v>0</v>
      </c>
      <c r="BH5" s="468">
        <f>VLOOKUP($Z$5,$BF$9:$BK$40,3,0)</f>
        <v>0</v>
      </c>
      <c r="BI5" s="468">
        <f>VLOOKUP($Z$5,$BF$9:$BK$40,4,0)</f>
        <v>4.7</v>
      </c>
      <c r="BJ5" s="468">
        <f>VLOOKUP($Z$5,$BF$9:$BK$40,5,0)</f>
        <v>0</v>
      </c>
      <c r="BK5" s="468">
        <f>VLOOKUP($Z$5,$BF$9:$BK$40,6,0)</f>
        <v>0</v>
      </c>
      <c r="BL5" s="469"/>
      <c r="BP5" s="467">
        <f>$B$2</f>
        <v>46265</v>
      </c>
      <c r="BQ5" s="468">
        <f>VLOOKUP($Z$5,$BF$9:$BU$40,2,0)</f>
        <v>0</v>
      </c>
      <c r="BR5" s="468">
        <f>VLOOKUP($Z$5,$BF$9:$BU$40,3,0)</f>
        <v>0</v>
      </c>
      <c r="BS5" s="468">
        <f>VLOOKUP($Z$5,$BF$9:$BU$40,4,0)</f>
        <v>4.7</v>
      </c>
      <c r="BT5" s="468">
        <f>VLOOKUP($Z$5,$BF$9:$BU$40,5,0)</f>
        <v>0</v>
      </c>
      <c r="BU5" s="468">
        <f>VLOOKUP($Z$5,$BF$9:$BU$40,6,0)</f>
        <v>0</v>
      </c>
      <c r="BV5" s="469"/>
    </row>
    <row r="6" spans="2:74" x14ac:dyDescent="0.3">
      <c r="B6" s="457" t="s">
        <v>419</v>
      </c>
      <c r="C6" s="470">
        <f>C41</f>
        <v>0</v>
      </c>
      <c r="D6" s="470">
        <f t="shared" ref="D6:E6" si="0">D41</f>
        <v>135.20000000000002</v>
      </c>
      <c r="E6" s="470">
        <f t="shared" si="0"/>
        <v>0</v>
      </c>
      <c r="F6" s="470">
        <f>F41</f>
        <v>12</v>
      </c>
      <c r="G6" s="470">
        <f>G41</f>
        <v>1</v>
      </c>
      <c r="H6" s="471"/>
      <c r="J6" s="457" t="s">
        <v>419</v>
      </c>
      <c r="K6" s="458">
        <f>K41</f>
        <v>0</v>
      </c>
      <c r="L6" s="458">
        <f t="shared" ref="L6:M6" si="1">L41</f>
        <v>0</v>
      </c>
      <c r="M6" s="458">
        <f t="shared" si="1"/>
        <v>246.79999999999995</v>
      </c>
      <c r="N6" s="458">
        <f>N41</f>
        <v>0</v>
      </c>
      <c r="O6" s="458">
        <f>O41</f>
        <v>0</v>
      </c>
      <c r="P6" s="471"/>
      <c r="R6" s="457" t="s">
        <v>419</v>
      </c>
      <c r="S6" s="458">
        <f>S41</f>
        <v>53.1</v>
      </c>
      <c r="T6" s="458">
        <f t="shared" ref="T6:W6" si="2">T41</f>
        <v>0</v>
      </c>
      <c r="U6" s="458">
        <f t="shared" si="2"/>
        <v>40.9</v>
      </c>
      <c r="V6" s="458">
        <f t="shared" si="2"/>
        <v>7</v>
      </c>
      <c r="W6" s="458">
        <f t="shared" si="2"/>
        <v>0</v>
      </c>
      <c r="X6" s="471"/>
      <c r="Z6" s="457" t="s">
        <v>419</v>
      </c>
      <c r="AA6" s="458">
        <f>AA41</f>
        <v>84</v>
      </c>
      <c r="AB6" s="458">
        <f t="shared" ref="AB6:AE6" si="3">AB41</f>
        <v>0</v>
      </c>
      <c r="AC6" s="458">
        <f t="shared" si="3"/>
        <v>103</v>
      </c>
      <c r="AD6" s="458">
        <f>AD41</f>
        <v>12</v>
      </c>
      <c r="AE6" s="458">
        <f t="shared" si="3"/>
        <v>0</v>
      </c>
      <c r="AF6" s="471"/>
      <c r="AH6" s="457" t="s">
        <v>419</v>
      </c>
      <c r="AI6" s="458">
        <f>+AI41</f>
        <v>0</v>
      </c>
      <c r="AJ6" s="458">
        <f t="shared" ref="AJ6:AM6" si="4">+AJ41</f>
        <v>115.90000000000002</v>
      </c>
      <c r="AK6" s="458">
        <f t="shared" si="4"/>
        <v>0</v>
      </c>
      <c r="AL6" s="458">
        <f t="shared" si="4"/>
        <v>12</v>
      </c>
      <c r="AM6" s="458">
        <f t="shared" si="4"/>
        <v>0</v>
      </c>
      <c r="AN6" s="471"/>
      <c r="AP6" s="457" t="s">
        <v>419</v>
      </c>
      <c r="AQ6" s="458">
        <f>+AQ41</f>
        <v>122.1</v>
      </c>
      <c r="AR6" s="458">
        <f t="shared" ref="AR6:AU6" si="5">+AR41</f>
        <v>0</v>
      </c>
      <c r="AS6" s="458">
        <f t="shared" si="5"/>
        <v>87.7</v>
      </c>
      <c r="AT6" s="458">
        <f t="shared" si="5"/>
        <v>11</v>
      </c>
      <c r="AU6" s="458">
        <f t="shared" si="5"/>
        <v>0</v>
      </c>
      <c r="AV6" s="471"/>
      <c r="AX6" s="457" t="s">
        <v>419</v>
      </c>
      <c r="AY6" s="458">
        <f>+AY41</f>
        <v>0</v>
      </c>
      <c r="AZ6" s="458">
        <f t="shared" ref="AZ6:BC6" si="6">+AZ41</f>
        <v>0</v>
      </c>
      <c r="BA6" s="458">
        <f t="shared" si="6"/>
        <v>72.499999999999986</v>
      </c>
      <c r="BB6" s="458">
        <f t="shared" si="6"/>
        <v>0</v>
      </c>
      <c r="BC6" s="458">
        <f t="shared" si="6"/>
        <v>0</v>
      </c>
      <c r="BD6" s="471"/>
      <c r="BF6" s="457" t="s">
        <v>419</v>
      </c>
      <c r="BG6" s="458">
        <f>+BG41</f>
        <v>0</v>
      </c>
      <c r="BH6" s="458">
        <f t="shared" ref="BH6:BK6" si="7">+BH41</f>
        <v>0</v>
      </c>
      <c r="BI6" s="458">
        <f t="shared" si="7"/>
        <v>102.6</v>
      </c>
      <c r="BJ6" s="458">
        <f t="shared" si="7"/>
        <v>0</v>
      </c>
      <c r="BK6" s="458">
        <f t="shared" si="7"/>
        <v>0</v>
      </c>
      <c r="BL6" s="471"/>
      <c r="BP6" s="457" t="s">
        <v>419</v>
      </c>
      <c r="BQ6" s="458">
        <f>+BQ41</f>
        <v>259.19999999999993</v>
      </c>
      <c r="BR6" s="458">
        <f t="shared" ref="BR6:BU6" si="8">+BR41</f>
        <v>251.09999999999994</v>
      </c>
      <c r="BS6" s="458">
        <f t="shared" si="8"/>
        <v>478.4</v>
      </c>
      <c r="BT6" s="458">
        <f t="shared" si="8"/>
        <v>54</v>
      </c>
      <c r="BU6" s="458">
        <f t="shared" si="8"/>
        <v>1</v>
      </c>
      <c r="BV6" s="471"/>
    </row>
    <row r="7" spans="2:74" ht="15.6" x14ac:dyDescent="0.3">
      <c r="B7" s="619" t="s">
        <v>380</v>
      </c>
      <c r="C7" s="625" t="s">
        <v>435</v>
      </c>
      <c r="D7" s="626"/>
      <c r="E7" s="626"/>
      <c r="F7" s="626"/>
      <c r="G7" s="626"/>
      <c r="H7" s="627"/>
      <c r="J7" s="619" t="s">
        <v>380</v>
      </c>
      <c r="K7" s="625" t="s">
        <v>436</v>
      </c>
      <c r="L7" s="626"/>
      <c r="M7" s="626"/>
      <c r="N7" s="626"/>
      <c r="O7" s="626"/>
      <c r="P7" s="627"/>
      <c r="R7" s="619" t="s">
        <v>380</v>
      </c>
      <c r="S7" s="625" t="s">
        <v>437</v>
      </c>
      <c r="T7" s="626"/>
      <c r="U7" s="626"/>
      <c r="V7" s="626"/>
      <c r="W7" s="626"/>
      <c r="X7" s="627"/>
      <c r="Z7" s="619" t="s">
        <v>380</v>
      </c>
      <c r="AA7" s="625" t="s">
        <v>438</v>
      </c>
      <c r="AB7" s="626"/>
      <c r="AC7" s="626"/>
      <c r="AD7" s="626"/>
      <c r="AE7" s="626"/>
      <c r="AF7" s="627"/>
      <c r="AH7" s="619" t="s">
        <v>380</v>
      </c>
      <c r="AI7" s="625" t="s">
        <v>439</v>
      </c>
      <c r="AJ7" s="626"/>
      <c r="AK7" s="626"/>
      <c r="AL7" s="626"/>
      <c r="AM7" s="626"/>
      <c r="AN7" s="627"/>
      <c r="AP7" s="619" t="s">
        <v>380</v>
      </c>
      <c r="AQ7" s="625" t="s">
        <v>440</v>
      </c>
      <c r="AR7" s="626"/>
      <c r="AS7" s="626"/>
      <c r="AT7" s="626"/>
      <c r="AU7" s="626"/>
      <c r="AV7" s="627"/>
      <c r="AX7" s="619" t="s">
        <v>380</v>
      </c>
      <c r="AY7" s="625" t="s">
        <v>441</v>
      </c>
      <c r="AZ7" s="626"/>
      <c r="BA7" s="626"/>
      <c r="BB7" s="626"/>
      <c r="BC7" s="626"/>
      <c r="BD7" s="627"/>
      <c r="BF7" s="619" t="s">
        <v>380</v>
      </c>
      <c r="BG7" s="625" t="s">
        <v>442</v>
      </c>
      <c r="BH7" s="626"/>
      <c r="BI7" s="626"/>
      <c r="BJ7" s="626"/>
      <c r="BK7" s="626"/>
      <c r="BL7" s="627"/>
      <c r="BP7" s="619" t="s">
        <v>380</v>
      </c>
      <c r="BQ7" s="625" t="s">
        <v>443</v>
      </c>
      <c r="BR7" s="626"/>
      <c r="BS7" s="626"/>
      <c r="BT7" s="626"/>
      <c r="BU7" s="626"/>
      <c r="BV7" s="627"/>
    </row>
    <row r="8" spans="2:74" s="446" customFormat="1" ht="27.6" x14ac:dyDescent="0.3">
      <c r="B8" s="620"/>
      <c r="C8" s="472" t="s">
        <v>191</v>
      </c>
      <c r="D8" s="472" t="s">
        <v>195</v>
      </c>
      <c r="E8" s="472" t="s">
        <v>444</v>
      </c>
      <c r="F8" s="472" t="s">
        <v>445</v>
      </c>
      <c r="G8" s="472" t="s">
        <v>109</v>
      </c>
      <c r="H8" s="472" t="s">
        <v>446</v>
      </c>
      <c r="J8" s="620"/>
      <c r="K8" s="472" t="s">
        <v>191</v>
      </c>
      <c r="L8" s="472" t="s">
        <v>195</v>
      </c>
      <c r="M8" s="472" t="s">
        <v>444</v>
      </c>
      <c r="N8" s="472" t="s">
        <v>445</v>
      </c>
      <c r="O8" s="472" t="s">
        <v>109</v>
      </c>
      <c r="P8" s="472" t="s">
        <v>446</v>
      </c>
      <c r="R8" s="620"/>
      <c r="S8" s="472" t="s">
        <v>191</v>
      </c>
      <c r="T8" s="472" t="s">
        <v>195</v>
      </c>
      <c r="U8" s="472" t="s">
        <v>444</v>
      </c>
      <c r="V8" s="472" t="s">
        <v>445</v>
      </c>
      <c r="W8" s="472" t="s">
        <v>109</v>
      </c>
      <c r="X8" s="472" t="s">
        <v>446</v>
      </c>
      <c r="Z8" s="620"/>
      <c r="AA8" s="472" t="s">
        <v>191</v>
      </c>
      <c r="AB8" s="472" t="s">
        <v>195</v>
      </c>
      <c r="AC8" s="472" t="s">
        <v>444</v>
      </c>
      <c r="AD8" s="472" t="s">
        <v>445</v>
      </c>
      <c r="AE8" s="472" t="s">
        <v>109</v>
      </c>
      <c r="AF8" s="472" t="s">
        <v>446</v>
      </c>
      <c r="AH8" s="620"/>
      <c r="AI8" s="472" t="s">
        <v>191</v>
      </c>
      <c r="AJ8" s="472" t="s">
        <v>195</v>
      </c>
      <c r="AK8" s="472" t="s">
        <v>444</v>
      </c>
      <c r="AL8" s="472" t="s">
        <v>445</v>
      </c>
      <c r="AM8" s="472" t="s">
        <v>109</v>
      </c>
      <c r="AN8" s="472" t="s">
        <v>446</v>
      </c>
      <c r="AP8" s="620"/>
      <c r="AQ8" s="472" t="s">
        <v>191</v>
      </c>
      <c r="AR8" s="472" t="s">
        <v>195</v>
      </c>
      <c r="AS8" s="472" t="s">
        <v>444</v>
      </c>
      <c r="AT8" s="472" t="s">
        <v>445</v>
      </c>
      <c r="AU8" s="472" t="s">
        <v>109</v>
      </c>
      <c r="AV8" s="472" t="s">
        <v>446</v>
      </c>
      <c r="AX8" s="620"/>
      <c r="AY8" s="472" t="s">
        <v>191</v>
      </c>
      <c r="AZ8" s="472" t="s">
        <v>195</v>
      </c>
      <c r="BA8" s="472" t="s">
        <v>444</v>
      </c>
      <c r="BB8" s="472" t="s">
        <v>445</v>
      </c>
      <c r="BC8" s="472" t="s">
        <v>109</v>
      </c>
      <c r="BD8" s="472" t="s">
        <v>446</v>
      </c>
      <c r="BF8" s="620"/>
      <c r="BG8" s="472" t="s">
        <v>191</v>
      </c>
      <c r="BH8" s="472" t="s">
        <v>195</v>
      </c>
      <c r="BI8" s="472" t="s">
        <v>444</v>
      </c>
      <c r="BJ8" s="472" t="s">
        <v>445</v>
      </c>
      <c r="BK8" s="472" t="s">
        <v>109</v>
      </c>
      <c r="BL8" s="472" t="s">
        <v>446</v>
      </c>
      <c r="BP8" s="620"/>
      <c r="BQ8" s="472" t="s">
        <v>191</v>
      </c>
      <c r="BR8" s="472" t="s">
        <v>195</v>
      </c>
      <c r="BS8" s="472" t="s">
        <v>444</v>
      </c>
      <c r="BT8" s="472" t="s">
        <v>445</v>
      </c>
      <c r="BU8" s="472" t="s">
        <v>109</v>
      </c>
      <c r="BV8" s="472" t="s">
        <v>446</v>
      </c>
    </row>
    <row r="9" spans="2:74" x14ac:dyDescent="0.3">
      <c r="B9" s="473">
        <v>46235</v>
      </c>
      <c r="C9" s="474">
        <v>0</v>
      </c>
      <c r="D9" s="474">
        <v>1.6</v>
      </c>
      <c r="E9" s="474">
        <v>0</v>
      </c>
      <c r="F9" s="474">
        <v>0</v>
      </c>
      <c r="G9" s="474">
        <v>0</v>
      </c>
      <c r="H9" s="474">
        <f>SUM(C9:G9)-'[3]KMR &amp; HMR'!BZ10</f>
        <v>-3.6370906286720128E-13</v>
      </c>
      <c r="J9" s="473">
        <f>+B9</f>
        <v>46235</v>
      </c>
      <c r="K9" s="474">
        <v>0</v>
      </c>
      <c r="L9" s="474">
        <v>0</v>
      </c>
      <c r="M9" s="474">
        <v>16.600000000000001</v>
      </c>
      <c r="N9" s="474">
        <v>0</v>
      </c>
      <c r="O9" s="474">
        <v>0</v>
      </c>
      <c r="P9" s="474">
        <f>SUM(K9:O9)-'[3]KMR &amp; HMR'!CC10</f>
        <v>-3.6237679523765109E-13</v>
      </c>
      <c r="R9" s="473">
        <f>+J9</f>
        <v>46235</v>
      </c>
      <c r="S9" s="474">
        <v>0</v>
      </c>
      <c r="T9" s="474">
        <v>0</v>
      </c>
      <c r="U9" s="474">
        <v>0</v>
      </c>
      <c r="V9" s="474">
        <v>0</v>
      </c>
      <c r="W9" s="474">
        <v>0</v>
      </c>
      <c r="X9" s="474">
        <f>SUM(S9:W9)-'[3]KMR &amp; HMR'!CR10</f>
        <v>0</v>
      </c>
      <c r="Z9" s="473">
        <f>+R9</f>
        <v>46235</v>
      </c>
      <c r="AA9" s="474">
        <v>4.9000000000000004</v>
      </c>
      <c r="AB9" s="474">
        <v>0</v>
      </c>
      <c r="AC9" s="474">
        <v>8</v>
      </c>
      <c r="AD9" s="474">
        <v>0</v>
      </c>
      <c r="AE9" s="474">
        <v>0</v>
      </c>
      <c r="AF9" s="474">
        <f>SUM(AA9:AE9)-'[3]KMR &amp; HMR'!CU10</f>
        <v>3.6415315207705135E-13</v>
      </c>
      <c r="AH9" s="473">
        <f>+Z9</f>
        <v>46235</v>
      </c>
      <c r="AI9" s="474">
        <v>0</v>
      </c>
      <c r="AJ9" s="474">
        <v>6.7</v>
      </c>
      <c r="AK9" s="474">
        <v>0</v>
      </c>
      <c r="AL9" s="474">
        <v>0</v>
      </c>
      <c r="AM9" s="474">
        <v>0</v>
      </c>
      <c r="AN9" s="474">
        <f>SUM(AI9:AM9)-'[3]KMR &amp; HMR'!CX10</f>
        <v>1.0915712778114539E-12</v>
      </c>
      <c r="AP9" s="473">
        <f>+AH9</f>
        <v>46235</v>
      </c>
      <c r="AQ9" s="474">
        <v>4</v>
      </c>
      <c r="AR9" s="474">
        <v>0</v>
      </c>
      <c r="AS9" s="474">
        <v>6</v>
      </c>
      <c r="AT9" s="474">
        <v>0</v>
      </c>
      <c r="AU9" s="474">
        <v>0</v>
      </c>
      <c r="AV9" s="474">
        <f>SUM(AQ9:AU9)-'[3]KMR &amp; HMR'!DA10</f>
        <v>0</v>
      </c>
      <c r="AX9" s="473">
        <f>+AH9</f>
        <v>46235</v>
      </c>
      <c r="AY9" s="474">
        <v>0</v>
      </c>
      <c r="AZ9" s="474">
        <v>0</v>
      </c>
      <c r="BA9" s="474">
        <v>4.5999999999999996</v>
      </c>
      <c r="BB9" s="474">
        <v>0</v>
      </c>
      <c r="BC9" s="474">
        <v>0</v>
      </c>
      <c r="BD9" s="474">
        <f>SUM(AY9:BC9)-'[3]KMR &amp; HMR'!CG10</f>
        <v>9.0594198809412774E-14</v>
      </c>
      <c r="BF9" s="473">
        <f>+AX9</f>
        <v>46235</v>
      </c>
      <c r="BG9" s="474">
        <v>0</v>
      </c>
      <c r="BH9" s="474">
        <v>0</v>
      </c>
      <c r="BI9" s="474">
        <v>4.2</v>
      </c>
      <c r="BJ9" s="474">
        <v>0</v>
      </c>
      <c r="BK9" s="474">
        <v>0</v>
      </c>
      <c r="BL9" s="474">
        <f>SUM(BG9:BK9)-'[3]KMR &amp; HMR'!DE10</f>
        <v>6.8389738316909643E-14</v>
      </c>
      <c r="BP9" s="473">
        <f>+BF9</f>
        <v>46235</v>
      </c>
      <c r="BQ9" s="474">
        <f t="shared" ref="BQ9:BV24" si="9">+C9+K9+S9+AA9+AI9+AQ9</f>
        <v>8.9</v>
      </c>
      <c r="BR9" s="474">
        <f t="shared" si="9"/>
        <v>8.3000000000000007</v>
      </c>
      <c r="BS9" s="474">
        <f t="shared" si="9"/>
        <v>30.6</v>
      </c>
      <c r="BT9" s="474">
        <f t="shared" si="9"/>
        <v>0</v>
      </c>
      <c r="BU9" s="474">
        <f t="shared" si="9"/>
        <v>0</v>
      </c>
      <c r="BV9" s="474">
        <f t="shared" si="9"/>
        <v>7.2963857178365288E-13</v>
      </c>
    </row>
    <row r="10" spans="2:74" x14ac:dyDescent="0.3">
      <c r="B10" s="473">
        <v>46236</v>
      </c>
      <c r="C10" s="474">
        <v>0</v>
      </c>
      <c r="D10" s="474">
        <v>0</v>
      </c>
      <c r="E10" s="474">
        <v>0</v>
      </c>
      <c r="F10" s="474">
        <v>0</v>
      </c>
      <c r="G10" s="474">
        <v>0</v>
      </c>
      <c r="H10" s="474">
        <f>SUM(C10:G10)-'[3]KMR &amp; HMR'!BZ11</f>
        <v>0</v>
      </c>
      <c r="J10" s="473">
        <f t="shared" ref="J10:J40" si="10">+B10</f>
        <v>46236</v>
      </c>
      <c r="K10" s="474">
        <v>0</v>
      </c>
      <c r="L10" s="474">
        <v>0</v>
      </c>
      <c r="M10" s="474">
        <v>13.5</v>
      </c>
      <c r="N10" s="474">
        <v>0</v>
      </c>
      <c r="O10" s="474">
        <v>0</v>
      </c>
      <c r="P10" s="474">
        <f>SUM(K10:O10)-'[3]KMR &amp; HMR'!CC11</f>
        <v>0</v>
      </c>
      <c r="R10" s="473">
        <f t="shared" ref="R10:R40" si="11">+J10</f>
        <v>46236</v>
      </c>
      <c r="S10" s="474">
        <v>0</v>
      </c>
      <c r="T10" s="474">
        <v>0</v>
      </c>
      <c r="U10" s="474">
        <v>0</v>
      </c>
      <c r="V10" s="474">
        <v>0</v>
      </c>
      <c r="W10" s="474">
        <v>0</v>
      </c>
      <c r="X10" s="474">
        <f>SUM(S10:W10)-'[3]KMR &amp; HMR'!CR11</f>
        <v>0</v>
      </c>
      <c r="Z10" s="473">
        <f t="shared" ref="Z10:Z40" si="12">+R10</f>
        <v>46236</v>
      </c>
      <c r="AA10" s="474">
        <v>7</v>
      </c>
      <c r="AB10" s="474">
        <v>0</v>
      </c>
      <c r="AC10" s="474">
        <v>9</v>
      </c>
      <c r="AD10" s="474">
        <v>1</v>
      </c>
      <c r="AE10" s="474">
        <v>0</v>
      </c>
      <c r="AF10" s="474">
        <f>SUM(AA10:AE10)-'[3]KMR &amp; HMR'!CU11</f>
        <v>0</v>
      </c>
      <c r="AH10" s="473">
        <f t="shared" ref="AH10:AH40" si="13">+Z10</f>
        <v>46236</v>
      </c>
      <c r="AI10" s="474">
        <v>0</v>
      </c>
      <c r="AJ10" s="474">
        <v>13.4</v>
      </c>
      <c r="AK10" s="474">
        <v>0</v>
      </c>
      <c r="AL10" s="474">
        <v>1</v>
      </c>
      <c r="AM10" s="474">
        <v>0</v>
      </c>
      <c r="AN10" s="474">
        <f>SUM(AI10:AM10)-'[3]KMR &amp; HMR'!CX11</f>
        <v>3.6415315207705135E-13</v>
      </c>
      <c r="AP10" s="473">
        <f t="shared" ref="AP10:AP40" si="14">+AH10</f>
        <v>46236</v>
      </c>
      <c r="AQ10" s="474">
        <v>8</v>
      </c>
      <c r="AR10" s="474">
        <v>0</v>
      </c>
      <c r="AS10" s="474">
        <v>7.6</v>
      </c>
      <c r="AT10" s="474">
        <v>1</v>
      </c>
      <c r="AU10" s="474">
        <v>0</v>
      </c>
      <c r="AV10" s="474">
        <f>SUM(AQ10:AU10)-'[3]KMR &amp; HMR'!DA11</f>
        <v>9.2370555648813024E-14</v>
      </c>
      <c r="AX10" s="473">
        <f t="shared" ref="AX10:AX40" si="15">+AH10</f>
        <v>46236</v>
      </c>
      <c r="AY10" s="474">
        <v>0</v>
      </c>
      <c r="AZ10" s="474">
        <v>0</v>
      </c>
      <c r="BA10" s="474">
        <v>2.7</v>
      </c>
      <c r="BB10" s="474">
        <v>0</v>
      </c>
      <c r="BC10" s="474">
        <v>0</v>
      </c>
      <c r="BD10" s="474">
        <f>SUM(AY10:BC10)-'[3]KMR &amp; HMR'!CG11</f>
        <v>1.8207657603852567E-13</v>
      </c>
      <c r="BF10" s="473">
        <f t="shared" ref="BF10:BF40" si="16">+AX10</f>
        <v>46236</v>
      </c>
      <c r="BG10" s="474">
        <v>0</v>
      </c>
      <c r="BH10" s="474">
        <v>0</v>
      </c>
      <c r="BI10" s="474">
        <v>5.5</v>
      </c>
      <c r="BJ10" s="474">
        <v>0</v>
      </c>
      <c r="BK10" s="474">
        <v>0</v>
      </c>
      <c r="BL10" s="474">
        <f>SUM(BG10:BK10)-'[3]KMR &amp; HMR'!DE11</f>
        <v>0</v>
      </c>
      <c r="BP10" s="473">
        <f t="shared" ref="BP10:BP39" si="17">+BF10</f>
        <v>46236</v>
      </c>
      <c r="BQ10" s="474">
        <f t="shared" si="9"/>
        <v>15</v>
      </c>
      <c r="BR10" s="474">
        <f t="shared" si="9"/>
        <v>13.4</v>
      </c>
      <c r="BS10" s="474">
        <f t="shared" si="9"/>
        <v>30.1</v>
      </c>
      <c r="BT10" s="474">
        <f t="shared" si="9"/>
        <v>3</v>
      </c>
      <c r="BU10" s="474">
        <f t="shared" si="9"/>
        <v>0</v>
      </c>
      <c r="BV10" s="474">
        <f t="shared" si="9"/>
        <v>4.5652370772586437E-13</v>
      </c>
    </row>
    <row r="11" spans="2:74" ht="14.25" customHeight="1" x14ac:dyDescent="0.3">
      <c r="B11" s="473">
        <v>46237</v>
      </c>
      <c r="C11" s="474">
        <v>0</v>
      </c>
      <c r="D11" s="474">
        <v>5.0999999999999996</v>
      </c>
      <c r="E11" s="474">
        <v>0</v>
      </c>
      <c r="F11" s="474">
        <v>1</v>
      </c>
      <c r="G11" s="474">
        <v>0</v>
      </c>
      <c r="H11" s="474">
        <f>SUM(C11:G11)-'[3]KMR &amp; HMR'!BZ12</f>
        <v>-3.6415315207705135E-13</v>
      </c>
      <c r="J11" s="473">
        <f t="shared" si="10"/>
        <v>46237</v>
      </c>
      <c r="K11" s="474">
        <v>0</v>
      </c>
      <c r="L11" s="474">
        <v>0</v>
      </c>
      <c r="M11" s="474">
        <v>6.6</v>
      </c>
      <c r="N11" s="474">
        <v>0</v>
      </c>
      <c r="O11" s="474">
        <v>0</v>
      </c>
      <c r="P11" s="474">
        <f>SUM(K11:O11)-'[3]KMR &amp; HMR'!CC12</f>
        <v>5.4534154969587689E-13</v>
      </c>
      <c r="R11" s="473">
        <f t="shared" si="11"/>
        <v>46237</v>
      </c>
      <c r="S11" s="474">
        <v>0</v>
      </c>
      <c r="T11" s="474">
        <v>0</v>
      </c>
      <c r="U11" s="474">
        <v>0</v>
      </c>
      <c r="V11" s="474">
        <v>0</v>
      </c>
      <c r="W11" s="474">
        <v>0</v>
      </c>
      <c r="X11" s="474">
        <f>SUM(S11:W11)-'[3]KMR &amp; HMR'!CR12</f>
        <v>0</v>
      </c>
      <c r="Z11" s="473">
        <f t="shared" si="12"/>
        <v>46237</v>
      </c>
      <c r="AA11" s="474">
        <v>0</v>
      </c>
      <c r="AB11" s="474">
        <v>0</v>
      </c>
      <c r="AC11" s="474">
        <v>3.7</v>
      </c>
      <c r="AD11" s="474">
        <v>1</v>
      </c>
      <c r="AE11" s="474">
        <v>0</v>
      </c>
      <c r="AF11" s="474">
        <f>SUM(AA11:AE11)-'[3]KMR &amp; HMR'!CU12</f>
        <v>1.0915712778114539E-12</v>
      </c>
      <c r="AH11" s="473">
        <f t="shared" si="13"/>
        <v>46237</v>
      </c>
      <c r="AI11" s="474">
        <v>0</v>
      </c>
      <c r="AJ11" s="474">
        <v>4.4000000000000004</v>
      </c>
      <c r="AK11" s="474">
        <v>0</v>
      </c>
      <c r="AL11" s="474">
        <v>1</v>
      </c>
      <c r="AM11" s="474">
        <v>0</v>
      </c>
      <c r="AN11" s="474">
        <f>SUM(AI11:AM11)-'[3]KMR &amp; HMR'!CX12</f>
        <v>-1.4548362514688051E-12</v>
      </c>
      <c r="AP11" s="473">
        <f t="shared" si="14"/>
        <v>46237</v>
      </c>
      <c r="AQ11" s="474">
        <v>2.1</v>
      </c>
      <c r="AR11" s="474">
        <v>0</v>
      </c>
      <c r="AS11" s="474">
        <v>2</v>
      </c>
      <c r="AT11" s="474">
        <v>1</v>
      </c>
      <c r="AU11" s="474">
        <v>0</v>
      </c>
      <c r="AV11" s="474">
        <f>SUM(AQ11:AU11)-'[3]KMR &amp; HMR'!DA12</f>
        <v>9.0594198809412774E-14</v>
      </c>
      <c r="AX11" s="473">
        <f t="shared" si="15"/>
        <v>46237</v>
      </c>
      <c r="AY11" s="474">
        <v>0</v>
      </c>
      <c r="AZ11" s="474">
        <v>0</v>
      </c>
      <c r="BA11" s="474">
        <v>1.9</v>
      </c>
      <c r="BB11" s="474">
        <v>0</v>
      </c>
      <c r="BC11" s="474">
        <v>0</v>
      </c>
      <c r="BD11" s="474">
        <f>SUM(AY11:BC11)-'[3]KMR &amp; HMR'!CG12</f>
        <v>-9.1038288019262836E-14</v>
      </c>
      <c r="BF11" s="473">
        <f t="shared" si="16"/>
        <v>46237</v>
      </c>
      <c r="BG11" s="474">
        <v>0</v>
      </c>
      <c r="BH11" s="474">
        <v>0</v>
      </c>
      <c r="BI11" s="474">
        <v>2.9</v>
      </c>
      <c r="BJ11" s="474">
        <v>0</v>
      </c>
      <c r="BK11" s="474">
        <v>0</v>
      </c>
      <c r="BL11" s="474">
        <f>SUM(BG11:BK11)-'[3]KMR &amp; HMR'!DE12</f>
        <v>-9.1038288019262836E-14</v>
      </c>
      <c r="BP11" s="473">
        <f t="shared" si="17"/>
        <v>46237</v>
      </c>
      <c r="BQ11" s="474">
        <f t="shared" si="9"/>
        <v>2.1</v>
      </c>
      <c r="BR11" s="474">
        <f t="shared" si="9"/>
        <v>9.5</v>
      </c>
      <c r="BS11" s="474">
        <f t="shared" si="9"/>
        <v>12.3</v>
      </c>
      <c r="BT11" s="474">
        <f t="shared" si="9"/>
        <v>4</v>
      </c>
      <c r="BU11" s="474">
        <f t="shared" si="9"/>
        <v>0</v>
      </c>
      <c r="BV11" s="474">
        <f t="shared" si="9"/>
        <v>-9.1482377229112899E-14</v>
      </c>
    </row>
    <row r="12" spans="2:74" x14ac:dyDescent="0.3">
      <c r="B12" s="473">
        <v>46238</v>
      </c>
      <c r="C12" s="474">
        <v>0</v>
      </c>
      <c r="D12" s="474">
        <v>5</v>
      </c>
      <c r="E12" s="474">
        <v>0</v>
      </c>
      <c r="F12" s="474">
        <v>0</v>
      </c>
      <c r="G12" s="474">
        <v>0</v>
      </c>
      <c r="H12" s="474">
        <f>SUM(C12:G12)-'[3]KMR &amp; HMR'!BZ13</f>
        <v>0</v>
      </c>
      <c r="J12" s="473">
        <f t="shared" si="10"/>
        <v>46238</v>
      </c>
      <c r="K12" s="474">
        <v>0</v>
      </c>
      <c r="L12" s="474">
        <v>0</v>
      </c>
      <c r="M12" s="474">
        <v>16.3</v>
      </c>
      <c r="N12" s="474">
        <v>0</v>
      </c>
      <c r="O12" s="474">
        <v>0</v>
      </c>
      <c r="P12" s="474">
        <f>SUM(K12:O12)-'[3]KMR &amp; HMR'!CC13</f>
        <v>-1.8118839761882555E-13</v>
      </c>
      <c r="R12" s="473">
        <f t="shared" si="11"/>
        <v>46238</v>
      </c>
      <c r="S12" s="474">
        <v>0</v>
      </c>
      <c r="T12" s="474">
        <v>0</v>
      </c>
      <c r="U12" s="474">
        <v>0</v>
      </c>
      <c r="V12" s="474">
        <v>0</v>
      </c>
      <c r="W12" s="474">
        <v>0</v>
      </c>
      <c r="X12" s="474">
        <f>SUM(S12:W12)-'[3]KMR &amp; HMR'!CR13</f>
        <v>0</v>
      </c>
      <c r="Z12" s="473">
        <f t="shared" si="12"/>
        <v>46238</v>
      </c>
      <c r="AA12" s="474">
        <v>4</v>
      </c>
      <c r="AB12" s="474">
        <v>0</v>
      </c>
      <c r="AC12" s="474">
        <v>5.0999999999999996</v>
      </c>
      <c r="AD12" s="474">
        <v>0</v>
      </c>
      <c r="AE12" s="474">
        <v>0</v>
      </c>
      <c r="AF12" s="474">
        <f>SUM(AA12:AE12)-'[3]KMR &amp; HMR'!CU13</f>
        <v>-3.6415315207705135E-13</v>
      </c>
      <c r="AH12" s="473">
        <f t="shared" si="13"/>
        <v>46238</v>
      </c>
      <c r="AI12" s="474">
        <v>0</v>
      </c>
      <c r="AJ12" s="474">
        <v>4.8</v>
      </c>
      <c r="AK12" s="474">
        <v>0</v>
      </c>
      <c r="AL12" s="474">
        <v>0</v>
      </c>
      <c r="AM12" s="474">
        <v>0</v>
      </c>
      <c r="AN12" s="474">
        <f>SUM(AI12:AM12)-'[3]KMR &amp; HMR'!CX13</f>
        <v>7.2741812573440257E-13</v>
      </c>
      <c r="AP12" s="473">
        <f t="shared" si="14"/>
        <v>46238</v>
      </c>
      <c r="AQ12" s="474">
        <v>4.5999999999999996</v>
      </c>
      <c r="AR12" s="474">
        <v>0</v>
      </c>
      <c r="AS12" s="474">
        <v>5</v>
      </c>
      <c r="AT12" s="474">
        <v>0</v>
      </c>
      <c r="AU12" s="474">
        <v>0</v>
      </c>
      <c r="AV12" s="474">
        <f>SUM(AQ12:AU12)-'[3]KMR &amp; HMR'!DA13</f>
        <v>-1.3677947663381929E-13</v>
      </c>
      <c r="AX12" s="473">
        <f t="shared" si="15"/>
        <v>46238</v>
      </c>
      <c r="AY12" s="474">
        <v>0</v>
      </c>
      <c r="AZ12" s="474">
        <v>0</v>
      </c>
      <c r="BA12" s="474">
        <v>5.0999999999999996</v>
      </c>
      <c r="BB12" s="474">
        <v>0</v>
      </c>
      <c r="BC12" s="474">
        <v>0</v>
      </c>
      <c r="BD12" s="474">
        <f>SUM(AY12:BC12)-'[3]KMR &amp; HMR'!CG13</f>
        <v>9.0594198809412774E-14</v>
      </c>
      <c r="BF12" s="473">
        <f t="shared" si="16"/>
        <v>46238</v>
      </c>
      <c r="BG12" s="474">
        <v>0</v>
      </c>
      <c r="BH12" s="474">
        <v>0</v>
      </c>
      <c r="BI12" s="474">
        <v>5.8</v>
      </c>
      <c r="BJ12" s="474">
        <v>0</v>
      </c>
      <c r="BK12" s="474">
        <v>0</v>
      </c>
      <c r="BL12" s="474">
        <f>SUM(BG12:BK12)-'[3]KMR &amp; HMR'!DE13</f>
        <v>4.5297099404706387E-14</v>
      </c>
      <c r="BP12" s="473">
        <f t="shared" si="17"/>
        <v>46238</v>
      </c>
      <c r="BQ12" s="474">
        <f t="shared" si="9"/>
        <v>8.6</v>
      </c>
      <c r="BR12" s="474">
        <f t="shared" si="9"/>
        <v>9.8000000000000007</v>
      </c>
      <c r="BS12" s="474">
        <f t="shared" si="9"/>
        <v>26.4</v>
      </c>
      <c r="BT12" s="474">
        <f t="shared" si="9"/>
        <v>0</v>
      </c>
      <c r="BU12" s="474">
        <f t="shared" si="9"/>
        <v>0</v>
      </c>
      <c r="BV12" s="474">
        <f t="shared" si="9"/>
        <v>4.5297099404706387E-14</v>
      </c>
    </row>
    <row r="13" spans="2:74" x14ac:dyDescent="0.3">
      <c r="B13" s="473">
        <v>46239</v>
      </c>
      <c r="C13" s="474">
        <v>0</v>
      </c>
      <c r="D13" s="474">
        <v>1.5</v>
      </c>
      <c r="E13" s="474">
        <v>0</v>
      </c>
      <c r="F13" s="474">
        <v>0</v>
      </c>
      <c r="G13" s="474">
        <v>0</v>
      </c>
      <c r="H13" s="474">
        <f>SUM(C13:G13)-'[3]KMR &amp; HMR'!BZ14</f>
        <v>0</v>
      </c>
      <c r="J13" s="473">
        <f t="shared" si="10"/>
        <v>46239</v>
      </c>
      <c r="K13" s="474">
        <v>0</v>
      </c>
      <c r="L13" s="474">
        <v>0</v>
      </c>
      <c r="M13" s="474">
        <v>4.2</v>
      </c>
      <c r="N13" s="474">
        <v>0</v>
      </c>
      <c r="O13" s="474">
        <v>0</v>
      </c>
      <c r="P13" s="474">
        <f>SUM(K13:O13)-'[3]KMR &amp; HMR'!CC14</f>
        <v>1.8207657603852567E-13</v>
      </c>
      <c r="R13" s="473">
        <f t="shared" si="11"/>
        <v>46239</v>
      </c>
      <c r="S13" s="474">
        <v>0</v>
      </c>
      <c r="T13" s="474">
        <v>0</v>
      </c>
      <c r="U13" s="474">
        <v>0</v>
      </c>
      <c r="V13" s="474">
        <v>0</v>
      </c>
      <c r="W13" s="474">
        <v>0</v>
      </c>
      <c r="X13" s="474">
        <f>SUM(S13:W13)-'[3]KMR &amp; HMR'!CR14</f>
        <v>0</v>
      </c>
      <c r="Z13" s="473">
        <f t="shared" si="12"/>
        <v>46239</v>
      </c>
      <c r="AA13" s="474">
        <v>0</v>
      </c>
      <c r="AB13" s="474">
        <v>0</v>
      </c>
      <c r="AC13" s="474">
        <v>0</v>
      </c>
      <c r="AD13" s="474">
        <v>0</v>
      </c>
      <c r="AE13" s="474">
        <v>0</v>
      </c>
      <c r="AF13" s="474">
        <f>SUM(AA13:AE13)-'[3]KMR &amp; HMR'!CU14</f>
        <v>0</v>
      </c>
      <c r="AH13" s="473">
        <f t="shared" si="13"/>
        <v>46239</v>
      </c>
      <c r="AI13" s="474">
        <v>0</v>
      </c>
      <c r="AJ13" s="474">
        <v>0</v>
      </c>
      <c r="AK13" s="474">
        <v>0</v>
      </c>
      <c r="AL13" s="474">
        <v>0</v>
      </c>
      <c r="AM13" s="474">
        <v>0</v>
      </c>
      <c r="AN13" s="474">
        <f>SUM(AI13:AM13)-'[3]KMR &amp; HMR'!CX14</f>
        <v>0</v>
      </c>
      <c r="AP13" s="473">
        <f t="shared" si="14"/>
        <v>46239</v>
      </c>
      <c r="AQ13" s="474">
        <v>0</v>
      </c>
      <c r="AR13" s="474">
        <v>0</v>
      </c>
      <c r="AS13" s="474">
        <v>1.9</v>
      </c>
      <c r="AT13" s="474">
        <v>0</v>
      </c>
      <c r="AU13" s="474">
        <v>0</v>
      </c>
      <c r="AV13" s="474">
        <f>SUM(AQ13:AU13)-'[3]KMR &amp; HMR'!DA14</f>
        <v>1.3633538742396922E-13</v>
      </c>
      <c r="AX13" s="473">
        <f t="shared" si="15"/>
        <v>46239</v>
      </c>
      <c r="AY13" s="474">
        <v>0</v>
      </c>
      <c r="AZ13" s="474">
        <v>0</v>
      </c>
      <c r="BA13" s="474">
        <v>0</v>
      </c>
      <c r="BB13" s="474">
        <v>0</v>
      </c>
      <c r="BC13" s="474">
        <v>0</v>
      </c>
      <c r="BD13" s="474">
        <f>SUM(AY13:BC13)-'[3]KMR &amp; HMR'!CG14</f>
        <v>0</v>
      </c>
      <c r="BF13" s="473">
        <f t="shared" si="16"/>
        <v>46239</v>
      </c>
      <c r="BG13" s="474">
        <v>0</v>
      </c>
      <c r="BH13" s="474">
        <v>0</v>
      </c>
      <c r="BI13" s="474">
        <v>2.9</v>
      </c>
      <c r="BJ13" s="474">
        <v>0</v>
      </c>
      <c r="BK13" s="474">
        <v>0</v>
      </c>
      <c r="BL13" s="474">
        <f>SUM(BG13:BK13)-'[3]KMR &amp; HMR'!DE14</f>
        <v>2.2648549702353193E-14</v>
      </c>
      <c r="BP13" s="473">
        <f t="shared" si="17"/>
        <v>46239</v>
      </c>
      <c r="BQ13" s="474">
        <f t="shared" si="9"/>
        <v>0</v>
      </c>
      <c r="BR13" s="474">
        <f t="shared" si="9"/>
        <v>1.5</v>
      </c>
      <c r="BS13" s="474">
        <f t="shared" si="9"/>
        <v>6.1</v>
      </c>
      <c r="BT13" s="474">
        <f t="shared" si="9"/>
        <v>0</v>
      </c>
      <c r="BU13" s="474">
        <f t="shared" si="9"/>
        <v>0</v>
      </c>
      <c r="BV13" s="474">
        <f t="shared" si="9"/>
        <v>3.184119634624949E-13</v>
      </c>
    </row>
    <row r="14" spans="2:74" x14ac:dyDescent="0.3">
      <c r="B14" s="473">
        <v>46240</v>
      </c>
      <c r="C14" s="474">
        <v>0</v>
      </c>
      <c r="D14" s="474">
        <v>0</v>
      </c>
      <c r="E14" s="474">
        <v>0</v>
      </c>
      <c r="F14" s="474">
        <v>0.9</v>
      </c>
      <c r="G14" s="474">
        <v>0</v>
      </c>
      <c r="H14" s="474">
        <f>SUM(C14:G14)-'[3]KMR &amp; HMR'!BZ15</f>
        <v>3.638200851696638E-13</v>
      </c>
      <c r="J14" s="473">
        <f t="shared" si="10"/>
        <v>46240</v>
      </c>
      <c r="K14" s="474">
        <v>0</v>
      </c>
      <c r="L14" s="474">
        <v>0</v>
      </c>
      <c r="M14" s="474">
        <v>1.4</v>
      </c>
      <c r="N14" s="474">
        <v>0</v>
      </c>
      <c r="O14" s="474">
        <v>0</v>
      </c>
      <c r="P14" s="474">
        <f>SUM(K14:O14)-'[3]KMR &amp; HMR'!CC15</f>
        <v>-5.4578563890572696E-13</v>
      </c>
      <c r="R14" s="473">
        <f t="shared" si="11"/>
        <v>46240</v>
      </c>
      <c r="S14" s="474">
        <v>0</v>
      </c>
      <c r="T14" s="474">
        <v>0</v>
      </c>
      <c r="U14" s="474">
        <v>0</v>
      </c>
      <c r="V14" s="474">
        <v>0</v>
      </c>
      <c r="W14" s="474">
        <v>0</v>
      </c>
      <c r="X14" s="474">
        <f>SUM(S14:W14)-'[3]KMR &amp; HMR'!CR15</f>
        <v>0</v>
      </c>
      <c r="Z14" s="473">
        <f t="shared" si="12"/>
        <v>46240</v>
      </c>
      <c r="AA14" s="474">
        <v>0</v>
      </c>
      <c r="AB14" s="474">
        <v>0</v>
      </c>
      <c r="AC14" s="474">
        <v>0</v>
      </c>
      <c r="AD14" s="474">
        <v>0</v>
      </c>
      <c r="AE14" s="474">
        <v>0</v>
      </c>
      <c r="AF14" s="474">
        <f>SUM(AA14:AE14)-'[3]KMR &amp; HMR'!CU15</f>
        <v>0</v>
      </c>
      <c r="AH14" s="473">
        <f t="shared" si="13"/>
        <v>46240</v>
      </c>
      <c r="AI14" s="474">
        <v>0</v>
      </c>
      <c r="AJ14" s="474">
        <v>0</v>
      </c>
      <c r="AK14" s="474">
        <v>0</v>
      </c>
      <c r="AL14" s="474">
        <v>0</v>
      </c>
      <c r="AM14" s="474">
        <v>0</v>
      </c>
      <c r="AN14" s="474">
        <f>SUM(AI14:AM14)-'[3]KMR &amp; HMR'!CX15</f>
        <v>0</v>
      </c>
      <c r="AP14" s="473">
        <f t="shared" si="14"/>
        <v>46240</v>
      </c>
      <c r="AQ14" s="474">
        <v>2</v>
      </c>
      <c r="AR14" s="474">
        <v>0</v>
      </c>
      <c r="AS14" s="474">
        <v>2.2000000000000002</v>
      </c>
      <c r="AT14" s="474">
        <v>0</v>
      </c>
      <c r="AU14" s="474">
        <v>0</v>
      </c>
      <c r="AV14" s="474">
        <f>SUM(AQ14:AU14)-'[3]KMR &amp; HMR'!DA15</f>
        <v>-4.5297099404706387E-14</v>
      </c>
      <c r="AX14" s="473">
        <f t="shared" si="15"/>
        <v>46240</v>
      </c>
      <c r="AY14" s="474">
        <v>0</v>
      </c>
      <c r="AZ14" s="474">
        <v>0</v>
      </c>
      <c r="BA14" s="474">
        <v>5</v>
      </c>
      <c r="BB14" s="474">
        <v>0</v>
      </c>
      <c r="BC14" s="474">
        <v>0</v>
      </c>
      <c r="BD14" s="474">
        <f>SUM(AY14:BC14)-'[3]KMR &amp; HMR'!CG15</f>
        <v>0</v>
      </c>
      <c r="BF14" s="473">
        <f t="shared" si="16"/>
        <v>46240</v>
      </c>
      <c r="BG14" s="474">
        <v>0</v>
      </c>
      <c r="BH14" s="474">
        <v>0</v>
      </c>
      <c r="BI14" s="474">
        <v>2.2999999999999998</v>
      </c>
      <c r="BJ14" s="474">
        <v>0</v>
      </c>
      <c r="BK14" s="474">
        <v>0</v>
      </c>
      <c r="BL14" s="474">
        <f>SUM(BG14:BK14)-'[3]KMR &amp; HMR'!DE15</f>
        <v>-6.8389738316909643E-14</v>
      </c>
      <c r="BP14" s="473">
        <f t="shared" si="17"/>
        <v>46240</v>
      </c>
      <c r="BQ14" s="474">
        <f t="shared" si="9"/>
        <v>2</v>
      </c>
      <c r="BR14" s="474">
        <f t="shared" si="9"/>
        <v>0</v>
      </c>
      <c r="BS14" s="474">
        <f t="shared" si="9"/>
        <v>3.6</v>
      </c>
      <c r="BT14" s="474">
        <f t="shared" si="9"/>
        <v>0.9</v>
      </c>
      <c r="BU14" s="474">
        <f t="shared" si="9"/>
        <v>0</v>
      </c>
      <c r="BV14" s="474">
        <f t="shared" si="9"/>
        <v>-2.2726265314076954E-13</v>
      </c>
    </row>
    <row r="15" spans="2:74" x14ac:dyDescent="0.3">
      <c r="B15" s="473">
        <v>46241</v>
      </c>
      <c r="C15" s="474">
        <v>0</v>
      </c>
      <c r="D15" s="474">
        <v>11.8</v>
      </c>
      <c r="E15" s="474">
        <v>0</v>
      </c>
      <c r="F15" s="474">
        <v>0</v>
      </c>
      <c r="G15" s="474">
        <v>0</v>
      </c>
      <c r="H15" s="474">
        <f>SUM(C15:G15)-'[3]KMR &amp; HMR'!BZ16</f>
        <v>7.2830630415410269E-13</v>
      </c>
      <c r="J15" s="473">
        <f t="shared" si="10"/>
        <v>46241</v>
      </c>
      <c r="K15" s="474">
        <v>0</v>
      </c>
      <c r="L15" s="474">
        <v>0</v>
      </c>
      <c r="M15" s="474">
        <v>4.9000000000000004</v>
      </c>
      <c r="N15" s="474">
        <v>0</v>
      </c>
      <c r="O15" s="474">
        <v>0</v>
      </c>
      <c r="P15" s="474">
        <f>SUM(K15:O15)-'[3]KMR &amp; HMR'!CC16</f>
        <v>3.6415315207705135E-13</v>
      </c>
      <c r="R15" s="473">
        <f t="shared" si="11"/>
        <v>46241</v>
      </c>
      <c r="S15" s="474">
        <v>0</v>
      </c>
      <c r="T15" s="474">
        <v>0</v>
      </c>
      <c r="U15" s="474">
        <v>0</v>
      </c>
      <c r="V15" s="474">
        <v>0</v>
      </c>
      <c r="W15" s="474">
        <v>0</v>
      </c>
      <c r="X15" s="474">
        <f>SUM(S15:W15)-'[3]KMR &amp; HMR'!CR16</f>
        <v>0</v>
      </c>
      <c r="Z15" s="473">
        <f t="shared" si="12"/>
        <v>46241</v>
      </c>
      <c r="AA15" s="474">
        <v>4</v>
      </c>
      <c r="AB15" s="474">
        <v>0</v>
      </c>
      <c r="AC15" s="474">
        <v>9.3000000000000007</v>
      </c>
      <c r="AD15" s="474">
        <v>0</v>
      </c>
      <c r="AE15" s="474">
        <v>0</v>
      </c>
      <c r="AF15" s="474">
        <f>SUM(AA15:AE15)-'[3]KMR &amp; HMR'!CU16</f>
        <v>-1.0906830993917538E-12</v>
      </c>
      <c r="AH15" s="473">
        <f t="shared" si="13"/>
        <v>46241</v>
      </c>
      <c r="AI15" s="474">
        <v>0</v>
      </c>
      <c r="AJ15" s="474">
        <v>10.3</v>
      </c>
      <c r="AK15" s="474">
        <v>0</v>
      </c>
      <c r="AL15" s="474">
        <v>0</v>
      </c>
      <c r="AM15" s="474">
        <v>0</v>
      </c>
      <c r="AN15" s="474">
        <f>SUM(AI15:AM15)-'[3]KMR &amp; HMR'!CX16</f>
        <v>7.2830630415410269E-13</v>
      </c>
      <c r="AP15" s="473">
        <f t="shared" si="14"/>
        <v>46241</v>
      </c>
      <c r="AQ15" s="474">
        <v>6</v>
      </c>
      <c r="AR15" s="474">
        <v>0</v>
      </c>
      <c r="AS15" s="474">
        <v>4.3</v>
      </c>
      <c r="AT15" s="474"/>
      <c r="AU15" s="474"/>
      <c r="AV15" s="474">
        <f>SUM(AQ15:AU15)-'[3]KMR &amp; HMR'!DA16</f>
        <v>4.6185277824406512E-14</v>
      </c>
      <c r="AX15" s="473">
        <f t="shared" si="15"/>
        <v>46241</v>
      </c>
      <c r="AY15" s="474">
        <v>0</v>
      </c>
      <c r="AZ15" s="474">
        <v>0</v>
      </c>
      <c r="BA15" s="474">
        <v>5.2</v>
      </c>
      <c r="BB15" s="474">
        <v>0</v>
      </c>
      <c r="BC15" s="474">
        <v>0</v>
      </c>
      <c r="BD15" s="474">
        <f>SUM(AY15:BC15)-'[3]KMR &amp; HMR'!CG16</f>
        <v>-2.7267077484793845E-13</v>
      </c>
      <c r="BF15" s="473">
        <f t="shared" si="16"/>
        <v>46241</v>
      </c>
      <c r="BG15" s="474">
        <v>0</v>
      </c>
      <c r="BH15" s="474">
        <v>0</v>
      </c>
      <c r="BI15" s="474">
        <v>6.1</v>
      </c>
      <c r="BJ15" s="474">
        <v>0</v>
      </c>
      <c r="BK15" s="474">
        <v>0</v>
      </c>
      <c r="BL15" s="474">
        <f>SUM(BG15:BK15)-'[3]KMR &amp; HMR'!DE16</f>
        <v>9.0594198809412774E-14</v>
      </c>
      <c r="BP15" s="473">
        <f t="shared" si="17"/>
        <v>46241</v>
      </c>
      <c r="BQ15" s="474">
        <f t="shared" si="9"/>
        <v>10</v>
      </c>
      <c r="BR15" s="474">
        <f t="shared" si="9"/>
        <v>22.1</v>
      </c>
      <c r="BS15" s="474">
        <f t="shared" si="9"/>
        <v>18.5</v>
      </c>
      <c r="BT15" s="474">
        <f t="shared" si="9"/>
        <v>0</v>
      </c>
      <c r="BU15" s="474">
        <f t="shared" si="9"/>
        <v>0</v>
      </c>
      <c r="BV15" s="474">
        <f t="shared" si="9"/>
        <v>7.7626793881790945E-13</v>
      </c>
    </row>
    <row r="16" spans="2:74" x14ac:dyDescent="0.3">
      <c r="B16" s="473">
        <v>46242</v>
      </c>
      <c r="C16" s="474">
        <v>0</v>
      </c>
      <c r="D16" s="474">
        <v>6.1</v>
      </c>
      <c r="E16" s="474">
        <v>0</v>
      </c>
      <c r="F16" s="474">
        <v>0</v>
      </c>
      <c r="G16" s="474">
        <v>0</v>
      </c>
      <c r="H16" s="474">
        <f>SUM(C16:G16)-'[3]KMR &amp; HMR'!BZ17</f>
        <v>-3.6415315207705135E-13</v>
      </c>
      <c r="J16" s="473">
        <f t="shared" si="10"/>
        <v>46242</v>
      </c>
      <c r="K16" s="474">
        <v>0</v>
      </c>
      <c r="L16" s="474">
        <v>0</v>
      </c>
      <c r="M16" s="474">
        <v>8.1</v>
      </c>
      <c r="N16" s="474">
        <v>0</v>
      </c>
      <c r="O16" s="474">
        <v>0</v>
      </c>
      <c r="P16" s="474">
        <f>SUM(K16:O16)-'[3]KMR &amp; HMR'!CC17</f>
        <v>-3.6415315207705135E-13</v>
      </c>
      <c r="R16" s="473">
        <f t="shared" si="11"/>
        <v>46242</v>
      </c>
      <c r="S16" s="474">
        <v>0</v>
      </c>
      <c r="T16" s="474">
        <v>0</v>
      </c>
      <c r="U16" s="474">
        <v>0</v>
      </c>
      <c r="V16" s="474">
        <v>0</v>
      </c>
      <c r="W16" s="474">
        <v>0</v>
      </c>
      <c r="X16" s="474">
        <f>SUM(S16:W16)-'[3]KMR &amp; HMR'!CR17</f>
        <v>0</v>
      </c>
      <c r="Z16" s="473">
        <f t="shared" si="12"/>
        <v>46242</v>
      </c>
      <c r="AA16" s="474">
        <v>3</v>
      </c>
      <c r="AB16" s="474">
        <v>0</v>
      </c>
      <c r="AC16" s="474">
        <v>6.3</v>
      </c>
      <c r="AD16" s="474">
        <v>0</v>
      </c>
      <c r="AE16" s="474">
        <v>0</v>
      </c>
      <c r="AF16" s="474">
        <f>SUM(AA16:AE16)-'[3]KMR &amp; HMR'!CU17</f>
        <v>7.2830630415410269E-13</v>
      </c>
      <c r="AH16" s="473">
        <f t="shared" si="13"/>
        <v>46242</v>
      </c>
      <c r="AI16" s="474">
        <v>0</v>
      </c>
      <c r="AJ16" s="474">
        <v>5.6</v>
      </c>
      <c r="AK16" s="474">
        <v>0</v>
      </c>
      <c r="AL16" s="474">
        <v>0</v>
      </c>
      <c r="AM16" s="474">
        <v>0</v>
      </c>
      <c r="AN16" s="474">
        <f>SUM(AI16:AM16)-'[3]KMR &amp; HMR'!CX17</f>
        <v>-3.6415315207705135E-13</v>
      </c>
      <c r="AP16" s="473">
        <f t="shared" si="14"/>
        <v>46242</v>
      </c>
      <c r="AQ16" s="474">
        <v>5</v>
      </c>
      <c r="AR16" s="474">
        <v>0</v>
      </c>
      <c r="AS16" s="474">
        <v>1.2</v>
      </c>
      <c r="AT16" s="474">
        <v>0</v>
      </c>
      <c r="AU16" s="474">
        <v>0</v>
      </c>
      <c r="AV16" s="474">
        <f>SUM(AQ16:AU16)-'[3]KMR &amp; HMR'!DA17</f>
        <v>-4.5297099404706387E-14</v>
      </c>
      <c r="AX16" s="473">
        <f t="shared" si="15"/>
        <v>46242</v>
      </c>
      <c r="AY16" s="474"/>
      <c r="AZ16" s="474"/>
      <c r="BA16" s="474">
        <v>2.6</v>
      </c>
      <c r="BB16" s="474"/>
      <c r="BC16" s="474"/>
      <c r="BD16" s="474">
        <f>SUM(AY16:BC16)-'[3]KMR &amp; HMR'!CG17</f>
        <v>9.1038288019262836E-14</v>
      </c>
      <c r="BF16" s="473">
        <f t="shared" si="16"/>
        <v>46242</v>
      </c>
      <c r="BG16" s="474"/>
      <c r="BH16" s="474"/>
      <c r="BI16" s="474">
        <v>4</v>
      </c>
      <c r="BJ16" s="474"/>
      <c r="BK16" s="474"/>
      <c r="BL16" s="474">
        <f>SUM(BG16:BK16)-'[3]KMR &amp; HMR'!DE17</f>
        <v>0</v>
      </c>
      <c r="BP16" s="473">
        <f t="shared" si="17"/>
        <v>46242</v>
      </c>
      <c r="BQ16" s="474">
        <f t="shared" si="9"/>
        <v>8</v>
      </c>
      <c r="BR16" s="474">
        <f t="shared" si="9"/>
        <v>11.7</v>
      </c>
      <c r="BS16" s="474">
        <f t="shared" si="9"/>
        <v>15.599999999999998</v>
      </c>
      <c r="BT16" s="474">
        <f t="shared" si="9"/>
        <v>0</v>
      </c>
      <c r="BU16" s="474">
        <f t="shared" si="9"/>
        <v>0</v>
      </c>
      <c r="BV16" s="474">
        <f t="shared" si="9"/>
        <v>-4.0945025148175773E-13</v>
      </c>
    </row>
    <row r="17" spans="1:74" x14ac:dyDescent="0.3">
      <c r="B17" s="473">
        <v>46243</v>
      </c>
      <c r="C17" s="474">
        <v>0</v>
      </c>
      <c r="D17" s="474">
        <v>8.5</v>
      </c>
      <c r="E17" s="474">
        <v>0</v>
      </c>
      <c r="F17" s="474">
        <v>0</v>
      </c>
      <c r="G17" s="474">
        <v>0</v>
      </c>
      <c r="H17" s="474">
        <f>SUM(C17:G17)-'[3]KMR &amp; HMR'!BZ18</f>
        <v>0</v>
      </c>
      <c r="J17" s="473">
        <f t="shared" si="10"/>
        <v>46243</v>
      </c>
      <c r="K17" s="474">
        <v>0</v>
      </c>
      <c r="L17" s="474">
        <v>0</v>
      </c>
      <c r="M17" s="474">
        <v>4.5999999999999996</v>
      </c>
      <c r="N17" s="474">
        <v>0</v>
      </c>
      <c r="O17" s="474">
        <v>0</v>
      </c>
      <c r="P17" s="474">
        <f>SUM(K17:O17)-'[3]KMR &amp; HMR'!CC18</f>
        <v>5.4534154969587689E-13</v>
      </c>
      <c r="R17" s="473">
        <f t="shared" si="11"/>
        <v>46243</v>
      </c>
      <c r="S17" s="474">
        <v>0</v>
      </c>
      <c r="T17" s="474">
        <v>0</v>
      </c>
      <c r="U17" s="474">
        <v>0</v>
      </c>
      <c r="V17" s="474">
        <v>0</v>
      </c>
      <c r="W17" s="474">
        <v>0</v>
      </c>
      <c r="X17" s="474">
        <f>SUM(S17:W17)-'[3]KMR &amp; HMR'!CR18</f>
        <v>0</v>
      </c>
      <c r="Z17" s="473">
        <f t="shared" si="12"/>
        <v>46243</v>
      </c>
      <c r="AA17" s="474">
        <v>2</v>
      </c>
      <c r="AB17" s="474">
        <v>0</v>
      </c>
      <c r="AC17" s="474">
        <v>7.3</v>
      </c>
      <c r="AD17" s="474">
        <v>0</v>
      </c>
      <c r="AE17" s="474">
        <v>0</v>
      </c>
      <c r="AF17" s="474">
        <f>SUM(AA17:AE17)-'[3]KMR &amp; HMR'!CU18</f>
        <v>7.2830630415410269E-13</v>
      </c>
      <c r="AH17" s="473">
        <f t="shared" si="13"/>
        <v>46243</v>
      </c>
      <c r="AI17" s="474">
        <v>0</v>
      </c>
      <c r="AJ17" s="474">
        <v>0</v>
      </c>
      <c r="AK17" s="474">
        <v>0</v>
      </c>
      <c r="AL17" s="474">
        <v>0</v>
      </c>
      <c r="AM17" s="474">
        <v>0</v>
      </c>
      <c r="AN17" s="474">
        <f>SUM(AI17:AM17)-'[3]KMR &amp; HMR'!CX18</f>
        <v>0</v>
      </c>
      <c r="AP17" s="473">
        <f t="shared" si="14"/>
        <v>46243</v>
      </c>
      <c r="AQ17" s="474">
        <v>5</v>
      </c>
      <c r="AR17" s="474">
        <v>0</v>
      </c>
      <c r="AS17" s="474">
        <v>1.5</v>
      </c>
      <c r="AT17" s="474">
        <v>0</v>
      </c>
      <c r="AU17" s="474">
        <v>0</v>
      </c>
      <c r="AV17" s="474">
        <f>SUM(AQ17:AU17)-'[3]KMR &amp; HMR'!DA18</f>
        <v>0</v>
      </c>
      <c r="AX17" s="473">
        <f t="shared" si="15"/>
        <v>46243</v>
      </c>
      <c r="AY17" s="474">
        <v>0</v>
      </c>
      <c r="AZ17" s="474">
        <v>0</v>
      </c>
      <c r="BA17" s="474">
        <v>3.9</v>
      </c>
      <c r="BB17" s="474">
        <v>0</v>
      </c>
      <c r="BC17" s="474">
        <v>0</v>
      </c>
      <c r="BD17" s="474">
        <f>SUM(AY17:BC17)-'[3]KMR &amp; HMR'!CG18</f>
        <v>-9.1038288019262836E-14</v>
      </c>
      <c r="BF17" s="473">
        <f t="shared" si="16"/>
        <v>46243</v>
      </c>
      <c r="BG17" s="474">
        <v>0</v>
      </c>
      <c r="BH17" s="474">
        <v>0</v>
      </c>
      <c r="BI17" s="474">
        <v>5.5</v>
      </c>
      <c r="BJ17" s="474">
        <v>0</v>
      </c>
      <c r="BK17" s="474">
        <v>0</v>
      </c>
      <c r="BL17" s="474">
        <f>SUM(BG17:BK17)-'[3]KMR &amp; HMR'!DE18</f>
        <v>0</v>
      </c>
      <c r="BP17" s="473">
        <f t="shared" si="17"/>
        <v>46243</v>
      </c>
      <c r="BQ17" s="474">
        <f t="shared" si="9"/>
        <v>7</v>
      </c>
      <c r="BR17" s="474">
        <f t="shared" si="9"/>
        <v>8.5</v>
      </c>
      <c r="BS17" s="474">
        <f t="shared" si="9"/>
        <v>13.399999999999999</v>
      </c>
      <c r="BT17" s="474">
        <f t="shared" si="9"/>
        <v>0</v>
      </c>
      <c r="BU17" s="474">
        <f t="shared" si="9"/>
        <v>0</v>
      </c>
      <c r="BV17" s="474">
        <f t="shared" si="9"/>
        <v>1.2736478538499796E-12</v>
      </c>
    </row>
    <row r="18" spans="1:74" x14ac:dyDescent="0.3">
      <c r="B18" s="473">
        <v>46244</v>
      </c>
      <c r="C18" s="474">
        <v>0</v>
      </c>
      <c r="D18" s="474">
        <v>6.4</v>
      </c>
      <c r="E18" s="474">
        <v>0</v>
      </c>
      <c r="F18" s="474">
        <v>0</v>
      </c>
      <c r="G18" s="474">
        <v>0</v>
      </c>
      <c r="H18" s="474">
        <f>SUM(C18:G18)-'[3]KMR &amp; HMR'!BZ19</f>
        <v>3.6415315207705135E-13</v>
      </c>
      <c r="J18" s="473">
        <f t="shared" si="10"/>
        <v>46244</v>
      </c>
      <c r="K18" s="474">
        <v>0</v>
      </c>
      <c r="L18" s="474">
        <v>0</v>
      </c>
      <c r="M18" s="474">
        <v>2.7</v>
      </c>
      <c r="N18" s="474">
        <v>0</v>
      </c>
      <c r="O18" s="474">
        <v>0</v>
      </c>
      <c r="P18" s="474">
        <f>SUM(K18:O18)-'[3]KMR &amp; HMR'!CC19</f>
        <v>1.8207657603852567E-13</v>
      </c>
      <c r="R18" s="473">
        <f t="shared" si="11"/>
        <v>46244</v>
      </c>
      <c r="S18" s="474">
        <v>0</v>
      </c>
      <c r="T18" s="474">
        <v>0</v>
      </c>
      <c r="U18" s="474">
        <v>0</v>
      </c>
      <c r="V18" s="474">
        <v>0</v>
      </c>
      <c r="W18" s="474">
        <v>0</v>
      </c>
      <c r="X18" s="474">
        <f>SUM(S18:W18)-'[3]KMR &amp; HMR'!CR19</f>
        <v>0</v>
      </c>
      <c r="Z18" s="473">
        <f t="shared" si="12"/>
        <v>46244</v>
      </c>
      <c r="AA18" s="474">
        <v>0</v>
      </c>
      <c r="AB18" s="474">
        <v>0</v>
      </c>
      <c r="AC18" s="474">
        <v>1.8</v>
      </c>
      <c r="AD18" s="474">
        <v>0</v>
      </c>
      <c r="AE18" s="474">
        <v>0</v>
      </c>
      <c r="AF18" s="474">
        <f>SUM(AA18:AE18)-'[3]KMR &amp; HMR'!CU19</f>
        <v>-1.0913492332065289E-12</v>
      </c>
      <c r="AH18" s="473">
        <f t="shared" si="13"/>
        <v>46244</v>
      </c>
      <c r="AI18" s="474">
        <v>0</v>
      </c>
      <c r="AJ18" s="474">
        <v>2.6</v>
      </c>
      <c r="AK18" s="474">
        <v>0</v>
      </c>
      <c r="AL18" s="474">
        <v>0</v>
      </c>
      <c r="AM18" s="474">
        <v>0</v>
      </c>
      <c r="AN18" s="474">
        <f>SUM(AI18:AM18)-'[3]KMR &amp; HMR'!CX19</f>
        <v>-3.6370906286720128E-13</v>
      </c>
      <c r="AP18" s="473">
        <f t="shared" si="14"/>
        <v>46244</v>
      </c>
      <c r="AQ18" s="474">
        <v>0</v>
      </c>
      <c r="AR18" s="474">
        <v>0</v>
      </c>
      <c r="AS18" s="474">
        <v>6.5</v>
      </c>
      <c r="AT18" s="474">
        <v>0</v>
      </c>
      <c r="AU18" s="474">
        <v>0</v>
      </c>
      <c r="AV18" s="474">
        <f>SUM(AQ18:AU18)-'[3]KMR &amp; HMR'!DA19</f>
        <v>0</v>
      </c>
      <c r="AX18" s="473">
        <f t="shared" si="15"/>
        <v>46244</v>
      </c>
      <c r="AY18" s="474">
        <v>0</v>
      </c>
      <c r="AZ18" s="474">
        <v>0</v>
      </c>
      <c r="BA18" s="474">
        <v>2.9</v>
      </c>
      <c r="BB18" s="474">
        <v>0</v>
      </c>
      <c r="BC18" s="474">
        <v>0</v>
      </c>
      <c r="BD18" s="474">
        <f>SUM(AY18:BC18)-'[3]KMR &amp; HMR'!CG19</f>
        <v>-9.1038288019262836E-14</v>
      </c>
      <c r="BF18" s="473">
        <f t="shared" si="16"/>
        <v>46244</v>
      </c>
      <c r="BG18" s="474">
        <v>0</v>
      </c>
      <c r="BH18" s="474">
        <v>0</v>
      </c>
      <c r="BI18" s="474">
        <v>3.8</v>
      </c>
      <c r="BJ18" s="474">
        <v>0</v>
      </c>
      <c r="BK18" s="474">
        <v>0</v>
      </c>
      <c r="BL18" s="474">
        <f>SUM(BG18:BK18)-'[3]KMR &amp; HMR'!DE19</f>
        <v>-6.8389738316909643E-14</v>
      </c>
      <c r="BP18" s="473">
        <f t="shared" si="17"/>
        <v>46244</v>
      </c>
      <c r="BQ18" s="474">
        <f t="shared" si="9"/>
        <v>0</v>
      </c>
      <c r="BR18" s="474">
        <f t="shared" si="9"/>
        <v>9</v>
      </c>
      <c r="BS18" s="474">
        <f t="shared" si="9"/>
        <v>11</v>
      </c>
      <c r="BT18" s="474">
        <f t="shared" si="9"/>
        <v>0</v>
      </c>
      <c r="BU18" s="474">
        <f t="shared" si="9"/>
        <v>0</v>
      </c>
      <c r="BV18" s="474">
        <f t="shared" si="9"/>
        <v>-9.0882856795815314E-13</v>
      </c>
    </row>
    <row r="19" spans="1:74" x14ac:dyDescent="0.3">
      <c r="B19" s="473">
        <v>46245</v>
      </c>
      <c r="C19" s="474">
        <v>0</v>
      </c>
      <c r="D19" s="474">
        <v>4.4000000000000004</v>
      </c>
      <c r="E19" s="474">
        <v>0</v>
      </c>
      <c r="F19" s="474">
        <v>0</v>
      </c>
      <c r="G19" s="474">
        <v>1</v>
      </c>
      <c r="H19" s="474">
        <f>SUM(C19:G19)-'[3]KMR &amp; HMR'!BZ20</f>
        <v>3.6415315207705135E-13</v>
      </c>
      <c r="J19" s="473">
        <f t="shared" si="10"/>
        <v>46245</v>
      </c>
      <c r="K19" s="474">
        <v>0</v>
      </c>
      <c r="L19" s="474">
        <v>0</v>
      </c>
      <c r="M19" s="474">
        <v>7.3</v>
      </c>
      <c r="N19" s="474">
        <v>0</v>
      </c>
      <c r="O19" s="474">
        <v>0</v>
      </c>
      <c r="P19" s="474">
        <f>SUM(K19:O19)-'[3]KMR &amp; HMR'!CC20</f>
        <v>-1.8207657603852567E-13</v>
      </c>
      <c r="R19" s="473">
        <f t="shared" si="11"/>
        <v>46245</v>
      </c>
      <c r="S19" s="474">
        <v>0</v>
      </c>
      <c r="T19" s="474">
        <v>0</v>
      </c>
      <c r="U19" s="474">
        <v>0</v>
      </c>
      <c r="V19" s="474">
        <v>0</v>
      </c>
      <c r="W19" s="474">
        <v>0</v>
      </c>
      <c r="X19" s="474">
        <f>SUM(S19:W19)-'[3]KMR &amp; HMR'!CR20</f>
        <v>0</v>
      </c>
      <c r="Z19" s="473">
        <f t="shared" si="12"/>
        <v>46245</v>
      </c>
      <c r="AA19" s="474">
        <v>5</v>
      </c>
      <c r="AB19" s="474">
        <v>0</v>
      </c>
      <c r="AC19" s="474">
        <v>3.4</v>
      </c>
      <c r="AD19" s="474">
        <v>0</v>
      </c>
      <c r="AE19" s="474">
        <v>0</v>
      </c>
      <c r="AF19" s="474">
        <f>SUM(AA19:AE19)-'[3]KMR &amp; HMR'!CU20</f>
        <v>3.6415315207705135E-13</v>
      </c>
      <c r="AH19" s="473">
        <f t="shared" si="13"/>
        <v>46245</v>
      </c>
      <c r="AI19" s="474">
        <v>0</v>
      </c>
      <c r="AJ19" s="474">
        <v>7.2</v>
      </c>
      <c r="AK19" s="474">
        <v>0</v>
      </c>
      <c r="AL19" s="474">
        <v>0</v>
      </c>
      <c r="AM19" s="474">
        <v>0</v>
      </c>
      <c r="AN19" s="474">
        <f>SUM(AI19:AM19)-'[3]KMR &amp; HMR'!CX20</f>
        <v>-7.2741812573440257E-13</v>
      </c>
      <c r="AP19" s="473">
        <f t="shared" si="14"/>
        <v>46245</v>
      </c>
      <c r="AQ19" s="474">
        <v>5</v>
      </c>
      <c r="AR19" s="474">
        <v>0</v>
      </c>
      <c r="AS19" s="474">
        <v>3</v>
      </c>
      <c r="AT19" s="474">
        <v>0</v>
      </c>
      <c r="AU19" s="474">
        <v>0</v>
      </c>
      <c r="AV19" s="474">
        <f>SUM(AQ19:AU19)-'[3]KMR &amp; HMR'!DA20</f>
        <v>0</v>
      </c>
      <c r="AX19" s="473">
        <f t="shared" si="15"/>
        <v>46245</v>
      </c>
      <c r="AY19" s="474">
        <v>0</v>
      </c>
      <c r="AZ19" s="474">
        <v>0</v>
      </c>
      <c r="BA19" s="474">
        <v>1.2</v>
      </c>
      <c r="BB19" s="474">
        <v>0</v>
      </c>
      <c r="BC19" s="474">
        <v>0</v>
      </c>
      <c r="BD19" s="474">
        <f>SUM(AY19:BC19)-'[3]KMR &amp; HMR'!CG20</f>
        <v>1.8185453143360064E-13</v>
      </c>
      <c r="BF19" s="473">
        <f t="shared" si="16"/>
        <v>46245</v>
      </c>
      <c r="BG19" s="474">
        <v>0</v>
      </c>
      <c r="BH19" s="474">
        <v>0</v>
      </c>
      <c r="BI19" s="474">
        <v>0</v>
      </c>
      <c r="BJ19" s="474">
        <v>0</v>
      </c>
      <c r="BK19" s="474">
        <v>0</v>
      </c>
      <c r="BL19" s="474">
        <f>SUM(BG19:BK19)-'[3]KMR &amp; HMR'!DE20</f>
        <v>0</v>
      </c>
      <c r="BP19" s="473">
        <f t="shared" si="17"/>
        <v>46245</v>
      </c>
      <c r="BQ19" s="474">
        <f t="shared" si="9"/>
        <v>10</v>
      </c>
      <c r="BR19" s="474">
        <f t="shared" si="9"/>
        <v>11.600000000000001</v>
      </c>
      <c r="BS19" s="474">
        <f t="shared" si="9"/>
        <v>13.7</v>
      </c>
      <c r="BT19" s="474">
        <f t="shared" si="9"/>
        <v>0</v>
      </c>
      <c r="BU19" s="474">
        <f t="shared" si="9"/>
        <v>1</v>
      </c>
      <c r="BV19" s="474">
        <f t="shared" si="9"/>
        <v>-1.8118839761882555E-13</v>
      </c>
    </row>
    <row r="20" spans="1:74" x14ac:dyDescent="0.3">
      <c r="B20" s="473">
        <v>46246</v>
      </c>
      <c r="C20" s="474">
        <v>0</v>
      </c>
      <c r="D20" s="474">
        <v>8.5</v>
      </c>
      <c r="E20" s="474">
        <v>0</v>
      </c>
      <c r="F20" s="474">
        <v>1</v>
      </c>
      <c r="G20" s="474">
        <v>0</v>
      </c>
      <c r="H20" s="474">
        <f>SUM(C20:G20)-'[3]KMR &amp; HMR'!BZ21</f>
        <v>0</v>
      </c>
      <c r="J20" s="473">
        <f t="shared" si="10"/>
        <v>46246</v>
      </c>
      <c r="K20" s="474">
        <v>0</v>
      </c>
      <c r="L20" s="474">
        <v>0</v>
      </c>
      <c r="M20" s="474">
        <v>5.4</v>
      </c>
      <c r="N20" s="474">
        <v>0</v>
      </c>
      <c r="O20" s="474">
        <v>0</v>
      </c>
      <c r="P20" s="474">
        <f>SUM(K20:O20)-'[3]KMR &amp; HMR'!CC21</f>
        <v>-5.4534154969587689E-13</v>
      </c>
      <c r="R20" s="473">
        <f t="shared" si="11"/>
        <v>46246</v>
      </c>
      <c r="S20" s="474">
        <v>0</v>
      </c>
      <c r="T20" s="474">
        <v>0</v>
      </c>
      <c r="U20" s="474">
        <v>0</v>
      </c>
      <c r="V20" s="474">
        <v>0</v>
      </c>
      <c r="W20" s="474">
        <v>0</v>
      </c>
      <c r="X20" s="474">
        <f>SUM(S20:W20)-'[3]KMR &amp; HMR'!CR21</f>
        <v>0</v>
      </c>
      <c r="Z20" s="473">
        <f t="shared" si="12"/>
        <v>46246</v>
      </c>
      <c r="AA20" s="474">
        <v>6</v>
      </c>
      <c r="AB20" s="474">
        <v>0</v>
      </c>
      <c r="AC20" s="474">
        <v>7.1</v>
      </c>
      <c r="AD20" s="474">
        <v>1</v>
      </c>
      <c r="AE20" s="474">
        <v>0</v>
      </c>
      <c r="AF20" s="474">
        <f>SUM(AA20:AE20)-'[3]KMR &amp; HMR'!CU21</f>
        <v>-3.6415315207705135E-13</v>
      </c>
      <c r="AH20" s="473">
        <f t="shared" si="13"/>
        <v>46246</v>
      </c>
      <c r="AI20" s="474">
        <v>0</v>
      </c>
      <c r="AJ20" s="474">
        <v>6.8</v>
      </c>
      <c r="AK20" s="474">
        <v>0</v>
      </c>
      <c r="AL20" s="474">
        <v>1</v>
      </c>
      <c r="AM20" s="474">
        <v>0</v>
      </c>
      <c r="AN20" s="474">
        <f>SUM(AI20:AM20)-'[3]KMR &amp; HMR'!CX21</f>
        <v>7.2741812573440257E-13</v>
      </c>
      <c r="AP20" s="473">
        <f t="shared" si="14"/>
        <v>46246</v>
      </c>
      <c r="AQ20" s="474">
        <v>8</v>
      </c>
      <c r="AR20" s="474">
        <v>0</v>
      </c>
      <c r="AS20" s="474">
        <v>5.7</v>
      </c>
      <c r="AT20" s="474">
        <v>1</v>
      </c>
      <c r="AU20" s="474">
        <v>0</v>
      </c>
      <c r="AV20" s="474">
        <f>SUM(AQ20:AU20)-'[3]KMR &amp; HMR'!DA21</f>
        <v>-4.6185277824406512E-14</v>
      </c>
      <c r="AX20" s="473">
        <f t="shared" si="15"/>
        <v>46246</v>
      </c>
      <c r="AY20" s="474">
        <v>0</v>
      </c>
      <c r="AZ20" s="474">
        <v>0</v>
      </c>
      <c r="BA20" s="474">
        <v>3.5</v>
      </c>
      <c r="BB20" s="474">
        <v>0</v>
      </c>
      <c r="BC20" s="474">
        <v>0</v>
      </c>
      <c r="BD20" s="474">
        <f>SUM(AY20:BC20)-'[3]KMR &amp; HMR'!CG21</f>
        <v>0</v>
      </c>
      <c r="BF20" s="473">
        <f t="shared" si="16"/>
        <v>46246</v>
      </c>
      <c r="BG20" s="474">
        <v>0</v>
      </c>
      <c r="BH20" s="474">
        <v>0</v>
      </c>
      <c r="BI20" s="474">
        <v>6.4</v>
      </c>
      <c r="BJ20" s="474">
        <v>0</v>
      </c>
      <c r="BK20" s="474">
        <v>0</v>
      </c>
      <c r="BL20" s="474">
        <f>SUM(BG20:BK20)-'[3]KMR &amp; HMR'!DE21</f>
        <v>2.3092638912203256E-14</v>
      </c>
      <c r="BP20" s="473">
        <f t="shared" si="17"/>
        <v>46246</v>
      </c>
      <c r="BQ20" s="474">
        <f t="shared" si="9"/>
        <v>14</v>
      </c>
      <c r="BR20" s="474">
        <f t="shared" si="9"/>
        <v>15.3</v>
      </c>
      <c r="BS20" s="474">
        <f t="shared" si="9"/>
        <v>18.2</v>
      </c>
      <c r="BT20" s="474">
        <f t="shared" si="9"/>
        <v>4</v>
      </c>
      <c r="BU20" s="474">
        <f t="shared" si="9"/>
        <v>0</v>
      </c>
      <c r="BV20" s="474">
        <f t="shared" si="9"/>
        <v>-2.2826185386293218E-13</v>
      </c>
    </row>
    <row r="21" spans="1:74" x14ac:dyDescent="0.3">
      <c r="B21" s="473">
        <v>46247</v>
      </c>
      <c r="C21" s="474">
        <v>0</v>
      </c>
      <c r="D21" s="474">
        <v>11</v>
      </c>
      <c r="E21" s="474">
        <v>0</v>
      </c>
      <c r="F21" s="474">
        <v>1</v>
      </c>
      <c r="G21" s="474">
        <v>0</v>
      </c>
      <c r="H21" s="474">
        <f>SUM(C21:G21)-'[3]KMR &amp; HMR'!BZ22</f>
        <v>0</v>
      </c>
      <c r="J21" s="473">
        <f t="shared" si="10"/>
        <v>46247</v>
      </c>
      <c r="K21" s="474">
        <v>0</v>
      </c>
      <c r="L21" s="474">
        <v>0</v>
      </c>
      <c r="M21" s="474">
        <v>10.8</v>
      </c>
      <c r="N21" s="474">
        <v>0</v>
      </c>
      <c r="O21" s="474">
        <v>0</v>
      </c>
      <c r="P21" s="474">
        <f>SUM(K21:O21)-'[3]KMR &amp; HMR'!CC22</f>
        <v>7.2830630415410269E-13</v>
      </c>
      <c r="R21" s="473">
        <f t="shared" si="11"/>
        <v>46247</v>
      </c>
      <c r="S21" s="474">
        <v>0</v>
      </c>
      <c r="T21" s="474">
        <v>0</v>
      </c>
      <c r="U21" s="474">
        <v>0</v>
      </c>
      <c r="V21" s="474">
        <v>0</v>
      </c>
      <c r="W21" s="474">
        <v>0</v>
      </c>
      <c r="X21" s="474">
        <f>SUM(S21:W21)-'[3]KMR &amp; HMR'!CR22</f>
        <v>0</v>
      </c>
      <c r="Z21" s="473">
        <f t="shared" si="12"/>
        <v>46247</v>
      </c>
      <c r="AA21" s="474">
        <v>8</v>
      </c>
      <c r="AB21" s="474">
        <v>0</v>
      </c>
      <c r="AC21" s="474">
        <v>7.2</v>
      </c>
      <c r="AD21" s="474">
        <v>1</v>
      </c>
      <c r="AE21" s="474">
        <v>0</v>
      </c>
      <c r="AF21" s="474">
        <f>SUM(AA21:AE21)-'[3]KMR &amp; HMR'!CU22</f>
        <v>1.0906830993917538E-12</v>
      </c>
      <c r="AH21" s="473">
        <f t="shared" si="13"/>
        <v>46247</v>
      </c>
      <c r="AI21" s="474">
        <v>0</v>
      </c>
      <c r="AJ21" s="474">
        <v>7.4</v>
      </c>
      <c r="AK21" s="474">
        <v>0</v>
      </c>
      <c r="AL21" s="474">
        <v>1</v>
      </c>
      <c r="AM21" s="474">
        <v>0</v>
      </c>
      <c r="AN21" s="474">
        <f>SUM(AI21:AM21)-'[3]KMR &amp; HMR'!CX22</f>
        <v>3.6415315207705135E-13</v>
      </c>
      <c r="AP21" s="473">
        <f t="shared" si="14"/>
        <v>46247</v>
      </c>
      <c r="AQ21" s="474">
        <v>9.3000000000000007</v>
      </c>
      <c r="AR21" s="474">
        <v>0</v>
      </c>
      <c r="AS21" s="474">
        <v>6</v>
      </c>
      <c r="AT21" s="474">
        <v>1</v>
      </c>
      <c r="AU21" s="474">
        <v>0</v>
      </c>
      <c r="AV21" s="474">
        <f>SUM(AQ21:AU21)-'[3]KMR &amp; HMR'!DA22</f>
        <v>4.6185277824406512E-14</v>
      </c>
      <c r="AX21" s="473">
        <f t="shared" si="15"/>
        <v>46247</v>
      </c>
      <c r="AY21" s="474">
        <v>0</v>
      </c>
      <c r="AZ21" s="474">
        <v>0</v>
      </c>
      <c r="BA21" s="474">
        <v>1.1000000000000001</v>
      </c>
      <c r="BB21" s="474">
        <v>0</v>
      </c>
      <c r="BC21" s="474">
        <v>0</v>
      </c>
      <c r="BD21" s="474">
        <f>SUM(AY21:BC21)-'[3]KMR &amp; HMR'!CG22</f>
        <v>9.1038288019262836E-14</v>
      </c>
      <c r="BF21" s="473">
        <f t="shared" si="16"/>
        <v>46247</v>
      </c>
      <c r="BG21" s="474">
        <v>0</v>
      </c>
      <c r="BH21" s="474">
        <v>0</v>
      </c>
      <c r="BI21" s="474">
        <v>3.8</v>
      </c>
      <c r="BJ21" s="474">
        <v>0</v>
      </c>
      <c r="BK21" s="474">
        <v>0</v>
      </c>
      <c r="BL21" s="474">
        <f>SUM(BG21:BK21)-'[3]KMR &amp; HMR'!DE22</f>
        <v>4.5297099404706387E-14</v>
      </c>
      <c r="BP21" s="473">
        <f t="shared" si="17"/>
        <v>46247</v>
      </c>
      <c r="BQ21" s="474">
        <f t="shared" si="9"/>
        <v>17.3</v>
      </c>
      <c r="BR21" s="474">
        <f t="shared" si="9"/>
        <v>18.399999999999999</v>
      </c>
      <c r="BS21" s="474">
        <f t="shared" si="9"/>
        <v>24</v>
      </c>
      <c r="BT21" s="474">
        <f t="shared" si="9"/>
        <v>4</v>
      </c>
      <c r="BU21" s="474">
        <f t="shared" si="9"/>
        <v>0</v>
      </c>
      <c r="BV21" s="474">
        <f t="shared" si="9"/>
        <v>2.2293278334473143E-12</v>
      </c>
    </row>
    <row r="22" spans="1:74" x14ac:dyDescent="0.3">
      <c r="A22" s="475"/>
      <c r="B22" s="473">
        <v>46248</v>
      </c>
      <c r="C22" s="476">
        <v>0</v>
      </c>
      <c r="D22" s="476">
        <v>7.6</v>
      </c>
      <c r="E22" s="476">
        <v>0</v>
      </c>
      <c r="F22" s="474">
        <v>1</v>
      </c>
      <c r="G22" s="474">
        <v>0</v>
      </c>
      <c r="H22" s="474">
        <f>SUM(C22:G22)-'[3]KMR &amp; HMR'!BZ23</f>
        <v>-3.6415315207705135E-13</v>
      </c>
      <c r="I22" s="475"/>
      <c r="J22" s="473">
        <f t="shared" si="10"/>
        <v>46248</v>
      </c>
      <c r="K22" s="476">
        <v>0</v>
      </c>
      <c r="L22" s="476">
        <v>0</v>
      </c>
      <c r="M22" s="476">
        <v>14.6</v>
      </c>
      <c r="N22" s="474">
        <v>0</v>
      </c>
      <c r="O22" s="474">
        <v>0</v>
      </c>
      <c r="P22" s="474">
        <f>SUM(K22:O22)-'[3]KMR &amp; HMR'!CC23</f>
        <v>-3.6415315207705135E-13</v>
      </c>
      <c r="Q22" s="475"/>
      <c r="R22" s="473">
        <f t="shared" si="11"/>
        <v>46248</v>
      </c>
      <c r="S22" s="476">
        <v>0</v>
      </c>
      <c r="T22" s="476">
        <v>0</v>
      </c>
      <c r="U22" s="476">
        <v>0</v>
      </c>
      <c r="V22" s="474">
        <v>0</v>
      </c>
      <c r="W22" s="474">
        <v>0</v>
      </c>
      <c r="X22" s="474">
        <f>SUM(S22:W22)-'[3]KMR &amp; HMR'!CR23</f>
        <v>0</v>
      </c>
      <c r="Y22" s="475"/>
      <c r="Z22" s="473">
        <f t="shared" si="12"/>
        <v>46248</v>
      </c>
      <c r="AA22" s="476">
        <v>0</v>
      </c>
      <c r="AB22" s="476">
        <v>0</v>
      </c>
      <c r="AC22" s="476">
        <v>0</v>
      </c>
      <c r="AD22" s="474">
        <v>0</v>
      </c>
      <c r="AE22" s="474">
        <v>0</v>
      </c>
      <c r="AF22" s="474">
        <f>SUM(AA22:AE22)-'[3]KMR &amp; HMR'!CU23</f>
        <v>0</v>
      </c>
      <c r="AG22" s="475"/>
      <c r="AH22" s="473">
        <f t="shared" si="13"/>
        <v>46248</v>
      </c>
      <c r="AI22" s="476">
        <v>0</v>
      </c>
      <c r="AJ22" s="476">
        <v>10.4</v>
      </c>
      <c r="AK22" s="476">
        <v>0</v>
      </c>
      <c r="AL22" s="474">
        <v>1</v>
      </c>
      <c r="AM22" s="474">
        <v>0</v>
      </c>
      <c r="AN22" s="474">
        <f>SUM(AI22:AM22)-'[3]KMR &amp; HMR'!CX23</f>
        <v>3.6415315207705135E-13</v>
      </c>
      <c r="AO22" s="475"/>
      <c r="AP22" s="473">
        <f t="shared" si="14"/>
        <v>46248</v>
      </c>
      <c r="AQ22" s="476">
        <v>17</v>
      </c>
      <c r="AR22" s="476">
        <v>0</v>
      </c>
      <c r="AS22" s="476">
        <v>1.3</v>
      </c>
      <c r="AT22" s="474">
        <v>1</v>
      </c>
      <c r="AU22" s="474">
        <v>0</v>
      </c>
      <c r="AV22" s="474">
        <f>SUM(AQ22:AU22)-'[3]KMR &amp; HMR'!DA23</f>
        <v>4.6185277824406512E-14</v>
      </c>
      <c r="AW22" s="475"/>
      <c r="AX22" s="473">
        <f t="shared" si="15"/>
        <v>46248</v>
      </c>
      <c r="AY22" s="476">
        <v>0</v>
      </c>
      <c r="AZ22" s="476">
        <v>0</v>
      </c>
      <c r="BA22" s="476">
        <v>1.6</v>
      </c>
      <c r="BB22" s="474">
        <v>0</v>
      </c>
      <c r="BC22" s="474">
        <v>0</v>
      </c>
      <c r="BD22" s="474">
        <f>SUM(AY22:BC22)-'[3]KMR &amp; HMR'!CG23</f>
        <v>9.1038288019262836E-14</v>
      </c>
      <c r="BE22" s="475"/>
      <c r="BF22" s="473">
        <f t="shared" si="16"/>
        <v>46248</v>
      </c>
      <c r="BG22" s="474">
        <v>0</v>
      </c>
      <c r="BH22" s="474">
        <v>0</v>
      </c>
      <c r="BI22" s="476">
        <v>5.3</v>
      </c>
      <c r="BJ22" s="474">
        <v>0</v>
      </c>
      <c r="BK22" s="474">
        <v>0</v>
      </c>
      <c r="BL22" s="474">
        <f>SUM(BG22:BK22)-'[3]KMR &amp; HMR'!DE23</f>
        <v>-6.8389738316909643E-14</v>
      </c>
      <c r="BP22" s="473">
        <f t="shared" si="17"/>
        <v>46248</v>
      </c>
      <c r="BQ22" s="474">
        <f t="shared" si="9"/>
        <v>17</v>
      </c>
      <c r="BR22" s="474">
        <f t="shared" si="9"/>
        <v>18</v>
      </c>
      <c r="BS22" s="474">
        <f t="shared" si="9"/>
        <v>15.9</v>
      </c>
      <c r="BT22" s="474">
        <f t="shared" si="9"/>
        <v>3</v>
      </c>
      <c r="BU22" s="474">
        <f t="shared" si="9"/>
        <v>0</v>
      </c>
      <c r="BV22" s="474">
        <f t="shared" si="9"/>
        <v>-3.1796787425264483E-13</v>
      </c>
    </row>
    <row r="23" spans="1:74" x14ac:dyDescent="0.3">
      <c r="A23" s="475"/>
      <c r="B23" s="473">
        <v>46249</v>
      </c>
      <c r="C23" s="476">
        <v>0</v>
      </c>
      <c r="D23" s="476">
        <v>3.5</v>
      </c>
      <c r="E23" s="476">
        <v>0</v>
      </c>
      <c r="F23" s="474">
        <v>0</v>
      </c>
      <c r="G23" s="474">
        <v>0</v>
      </c>
      <c r="H23" s="474">
        <f>SUM(C23:G23)-'[3]KMR &amp; HMR'!BZ24</f>
        <v>0</v>
      </c>
      <c r="I23" s="475"/>
      <c r="J23" s="473">
        <f t="shared" si="10"/>
        <v>46249</v>
      </c>
      <c r="K23" s="476">
        <v>0</v>
      </c>
      <c r="L23" s="476">
        <v>0</v>
      </c>
      <c r="M23" s="476">
        <v>4</v>
      </c>
      <c r="N23" s="474">
        <v>0</v>
      </c>
      <c r="O23" s="474">
        <v>0</v>
      </c>
      <c r="P23" s="474">
        <f>SUM(K23:O23)-'[3]KMR &amp; HMR'!CC24</f>
        <v>0</v>
      </c>
      <c r="Q23" s="475"/>
      <c r="R23" s="473">
        <f t="shared" si="11"/>
        <v>46249</v>
      </c>
      <c r="S23" s="476">
        <v>0</v>
      </c>
      <c r="T23" s="476">
        <v>0</v>
      </c>
      <c r="U23" s="476">
        <v>0</v>
      </c>
      <c r="V23" s="474">
        <v>0</v>
      </c>
      <c r="W23" s="474">
        <v>0</v>
      </c>
      <c r="X23" s="474">
        <f>SUM(S23:W23)-'[3]KMR &amp; HMR'!CR24</f>
        <v>0</v>
      </c>
      <c r="Y23" s="475"/>
      <c r="Z23" s="473">
        <f t="shared" si="12"/>
        <v>46249</v>
      </c>
      <c r="AA23" s="476">
        <v>0</v>
      </c>
      <c r="AB23" s="476">
        <v>0</v>
      </c>
      <c r="AC23" s="476">
        <v>0</v>
      </c>
      <c r="AD23" s="474">
        <v>0</v>
      </c>
      <c r="AE23" s="474">
        <v>0</v>
      </c>
      <c r="AF23" s="474">
        <f>SUM(AA23:AE23)-'[3]KMR &amp; HMR'!CU24</f>
        <v>0</v>
      </c>
      <c r="AG23" s="475"/>
      <c r="AH23" s="473">
        <f t="shared" si="13"/>
        <v>46249</v>
      </c>
      <c r="AI23" s="476">
        <v>0</v>
      </c>
      <c r="AJ23" s="476">
        <v>0</v>
      </c>
      <c r="AK23" s="476">
        <v>0</v>
      </c>
      <c r="AL23" s="474">
        <v>0</v>
      </c>
      <c r="AM23" s="474">
        <v>0</v>
      </c>
      <c r="AN23" s="474">
        <f>SUM(AI23:AM23)-'[3]KMR &amp; HMR'!CX24</f>
        <v>0</v>
      </c>
      <c r="AO23" s="475"/>
      <c r="AP23" s="473">
        <f t="shared" si="14"/>
        <v>46249</v>
      </c>
      <c r="AQ23" s="476">
        <v>2</v>
      </c>
      <c r="AR23" s="476">
        <v>0</v>
      </c>
      <c r="AS23" s="476">
        <v>1</v>
      </c>
      <c r="AT23" s="474">
        <v>0</v>
      </c>
      <c r="AU23" s="474">
        <v>0</v>
      </c>
      <c r="AV23" s="474">
        <f>SUM(AQ23:AU23)-'[3]KMR &amp; HMR'!DA24</f>
        <v>0</v>
      </c>
      <c r="AW23" s="475"/>
      <c r="AX23" s="473">
        <f t="shared" si="15"/>
        <v>46249</v>
      </c>
      <c r="AY23" s="476">
        <v>0</v>
      </c>
      <c r="AZ23" s="476">
        <v>0</v>
      </c>
      <c r="BA23" s="476">
        <v>0</v>
      </c>
      <c r="BB23" s="474">
        <v>0</v>
      </c>
      <c r="BC23" s="474">
        <v>0</v>
      </c>
      <c r="BD23" s="474">
        <f>SUM(AY23:BC23)-'[3]KMR &amp; HMR'!CG24</f>
        <v>0</v>
      </c>
      <c r="BE23" s="475"/>
      <c r="BF23" s="473">
        <f t="shared" si="16"/>
        <v>46249</v>
      </c>
      <c r="BG23" s="474">
        <v>0</v>
      </c>
      <c r="BH23" s="474">
        <v>0</v>
      </c>
      <c r="BI23" s="476">
        <v>0</v>
      </c>
      <c r="BJ23" s="474">
        <v>0</v>
      </c>
      <c r="BK23" s="474">
        <v>0</v>
      </c>
      <c r="BL23" s="474">
        <f>SUM(BG23:BK23)-'[3]KMR &amp; HMR'!DE24</f>
        <v>0</v>
      </c>
      <c r="BP23" s="473">
        <f t="shared" si="17"/>
        <v>46249</v>
      </c>
      <c r="BQ23" s="474">
        <f t="shared" si="9"/>
        <v>2</v>
      </c>
      <c r="BR23" s="474">
        <f t="shared" si="9"/>
        <v>3.5</v>
      </c>
      <c r="BS23" s="474">
        <f t="shared" si="9"/>
        <v>5</v>
      </c>
      <c r="BT23" s="474">
        <f t="shared" si="9"/>
        <v>0</v>
      </c>
      <c r="BU23" s="474">
        <f t="shared" si="9"/>
        <v>0</v>
      </c>
      <c r="BV23" s="474">
        <f t="shared" si="9"/>
        <v>0</v>
      </c>
    </row>
    <row r="24" spans="1:74" x14ac:dyDescent="0.3">
      <c r="B24" s="473">
        <v>46250</v>
      </c>
      <c r="C24" s="474">
        <v>0</v>
      </c>
      <c r="D24" s="474">
        <v>0</v>
      </c>
      <c r="E24" s="474">
        <v>0</v>
      </c>
      <c r="F24" s="474">
        <v>1.1000000000000001</v>
      </c>
      <c r="G24" s="474">
        <v>0</v>
      </c>
      <c r="H24" s="474">
        <f>SUM(C24:G24)-'[3]KMR &amp; HMR'!BZ25</f>
        <v>-3.6370906286720128E-13</v>
      </c>
      <c r="J24" s="473">
        <f t="shared" si="10"/>
        <v>46250</v>
      </c>
      <c r="K24" s="474">
        <v>0</v>
      </c>
      <c r="L24" s="474">
        <v>0</v>
      </c>
      <c r="M24" s="474">
        <v>7</v>
      </c>
      <c r="N24" s="474">
        <v>0</v>
      </c>
      <c r="O24" s="474">
        <v>0</v>
      </c>
      <c r="P24" s="474">
        <f>SUM(K24:O24)-'[3]KMR &amp; HMR'!CC25</f>
        <v>0</v>
      </c>
      <c r="R24" s="473">
        <f t="shared" si="11"/>
        <v>46250</v>
      </c>
      <c r="S24" s="474">
        <v>0</v>
      </c>
      <c r="T24" s="474">
        <v>0</v>
      </c>
      <c r="U24" s="474">
        <v>0</v>
      </c>
      <c r="V24" s="474">
        <v>0</v>
      </c>
      <c r="W24" s="474">
        <v>0</v>
      </c>
      <c r="X24" s="474">
        <f>SUM(S24:W24)-'[3]KMR &amp; HMR'!CR25</f>
        <v>0</v>
      </c>
      <c r="Z24" s="473">
        <f t="shared" si="12"/>
        <v>46250</v>
      </c>
      <c r="AA24" s="474">
        <v>0</v>
      </c>
      <c r="AB24" s="474">
        <v>0</v>
      </c>
      <c r="AC24" s="474">
        <v>0</v>
      </c>
      <c r="AD24" s="474">
        <v>0</v>
      </c>
      <c r="AE24" s="474">
        <v>0</v>
      </c>
      <c r="AF24" s="474">
        <f>SUM(AA24:AE24)-'[3]KMR &amp; HMR'!CU25</f>
        <v>0</v>
      </c>
      <c r="AH24" s="473">
        <f t="shared" si="13"/>
        <v>46250</v>
      </c>
      <c r="AI24" s="474">
        <v>0</v>
      </c>
      <c r="AJ24" s="474">
        <v>1.9</v>
      </c>
      <c r="AK24" s="474">
        <v>0</v>
      </c>
      <c r="AL24" s="474">
        <v>1</v>
      </c>
      <c r="AM24" s="474">
        <v>0</v>
      </c>
      <c r="AN24" s="474">
        <f>SUM(AI24:AM24)-'[3]KMR &amp; HMR'!CX25</f>
        <v>-1.4552803406786552E-12</v>
      </c>
      <c r="AP24" s="473">
        <f t="shared" si="14"/>
        <v>46250</v>
      </c>
      <c r="AQ24" s="474">
        <v>5</v>
      </c>
      <c r="AR24" s="474">
        <v>0</v>
      </c>
      <c r="AS24" s="474">
        <v>0.9</v>
      </c>
      <c r="AT24" s="474">
        <v>1</v>
      </c>
      <c r="AU24" s="474">
        <v>0</v>
      </c>
      <c r="AV24" s="474">
        <f>SUM(AQ24:AU24)-'[3]KMR &amp; HMR'!DA25</f>
        <v>-9.0594198809412774E-14</v>
      </c>
      <c r="AX24" s="473">
        <f t="shared" si="15"/>
        <v>46250</v>
      </c>
      <c r="AY24" s="474">
        <v>0</v>
      </c>
      <c r="AZ24" s="474">
        <v>0</v>
      </c>
      <c r="BA24" s="474">
        <v>0.5</v>
      </c>
      <c r="BB24" s="474">
        <v>0</v>
      </c>
      <c r="BC24" s="474">
        <v>0</v>
      </c>
      <c r="BD24" s="474">
        <f>SUM(AY24:BC24)-'[3]KMR &amp; HMR'!CG25</f>
        <v>0</v>
      </c>
      <c r="BF24" s="473">
        <f t="shared" si="16"/>
        <v>46250</v>
      </c>
      <c r="BG24" s="474">
        <v>0</v>
      </c>
      <c r="BH24" s="474">
        <v>0</v>
      </c>
      <c r="BI24" s="474">
        <v>2</v>
      </c>
      <c r="BJ24" s="474">
        <v>0</v>
      </c>
      <c r="BK24" s="474">
        <v>0</v>
      </c>
      <c r="BL24" s="474">
        <f>SUM(BG24:BK24)-'[3]KMR &amp; HMR'!DE25</f>
        <v>0</v>
      </c>
      <c r="BP24" s="473">
        <f t="shared" si="17"/>
        <v>46250</v>
      </c>
      <c r="BQ24" s="474">
        <f t="shared" si="9"/>
        <v>5</v>
      </c>
      <c r="BR24" s="474">
        <f t="shared" si="9"/>
        <v>1.9</v>
      </c>
      <c r="BS24" s="474">
        <f t="shared" si="9"/>
        <v>7.9</v>
      </c>
      <c r="BT24" s="474">
        <f t="shared" si="9"/>
        <v>3.1</v>
      </c>
      <c r="BU24" s="474">
        <f t="shared" si="9"/>
        <v>0</v>
      </c>
      <c r="BV24" s="474">
        <f t="shared" si="9"/>
        <v>-1.9095836023552692E-12</v>
      </c>
    </row>
    <row r="25" spans="1:74" x14ac:dyDescent="0.3">
      <c r="B25" s="473">
        <v>46251</v>
      </c>
      <c r="C25" s="474">
        <v>0</v>
      </c>
      <c r="D25" s="474">
        <v>4.2</v>
      </c>
      <c r="E25" s="474">
        <v>0</v>
      </c>
      <c r="F25" s="474">
        <v>1</v>
      </c>
      <c r="G25" s="474">
        <v>0</v>
      </c>
      <c r="H25" s="474">
        <f>SUM(C25:G25)-'[3]KMR &amp; HMR'!BZ26</f>
        <v>-7.2741812573440257E-13</v>
      </c>
      <c r="J25" s="473">
        <f t="shared" si="10"/>
        <v>46251</v>
      </c>
      <c r="K25" s="474">
        <v>0</v>
      </c>
      <c r="L25" s="474">
        <v>0</v>
      </c>
      <c r="M25" s="474">
        <v>7.5</v>
      </c>
      <c r="N25" s="474">
        <v>0</v>
      </c>
      <c r="O25" s="474">
        <v>0</v>
      </c>
      <c r="P25" s="474">
        <f>SUM(K25:O25)-'[3]KMR &amp; HMR'!CC26</f>
        <v>0</v>
      </c>
      <c r="R25" s="473">
        <f t="shared" si="11"/>
        <v>46251</v>
      </c>
      <c r="S25" s="474">
        <v>0</v>
      </c>
      <c r="T25" s="474">
        <v>0</v>
      </c>
      <c r="U25" s="474">
        <v>0</v>
      </c>
      <c r="V25" s="474">
        <v>0</v>
      </c>
      <c r="W25" s="474">
        <v>0</v>
      </c>
      <c r="X25" s="474">
        <f>SUM(S25:W25)-'[3]KMR &amp; HMR'!CR26</f>
        <v>0</v>
      </c>
      <c r="Z25" s="473">
        <f t="shared" si="12"/>
        <v>46251</v>
      </c>
      <c r="AA25" s="474">
        <v>0</v>
      </c>
      <c r="AB25" s="474">
        <v>0</v>
      </c>
      <c r="AC25" s="474">
        <v>0</v>
      </c>
      <c r="AD25" s="474">
        <v>0</v>
      </c>
      <c r="AE25" s="474">
        <v>0</v>
      </c>
      <c r="AF25" s="474">
        <f>SUM(AA25:AE25)-'[3]KMR &amp; HMR'!CU26</f>
        <v>0</v>
      </c>
      <c r="AH25" s="473">
        <f t="shared" si="13"/>
        <v>46251</v>
      </c>
      <c r="AI25" s="474">
        <v>0</v>
      </c>
      <c r="AJ25" s="474">
        <v>0</v>
      </c>
      <c r="AK25" s="474">
        <v>0</v>
      </c>
      <c r="AL25" s="474">
        <v>0</v>
      </c>
      <c r="AM25" s="474">
        <v>0</v>
      </c>
      <c r="AN25" s="474">
        <f>SUM(AI25:AM25)-'[3]KMR &amp; HMR'!CX26</f>
        <v>0</v>
      </c>
      <c r="AP25" s="473">
        <f t="shared" si="14"/>
        <v>46251</v>
      </c>
      <c r="AQ25" s="474">
        <v>8</v>
      </c>
      <c r="AR25" s="474">
        <v>0</v>
      </c>
      <c r="AS25" s="474">
        <v>2.4</v>
      </c>
      <c r="AT25" s="474">
        <v>1</v>
      </c>
      <c r="AU25" s="474">
        <v>0</v>
      </c>
      <c r="AV25" s="474">
        <f>SUM(AQ25:AU25)-'[3]KMR &amp; HMR'!DA26</f>
        <v>-9.0594198809412774E-14</v>
      </c>
      <c r="AX25" s="473">
        <f t="shared" si="15"/>
        <v>46251</v>
      </c>
      <c r="AY25" s="474">
        <v>0</v>
      </c>
      <c r="AZ25" s="474">
        <v>0</v>
      </c>
      <c r="BA25" s="474">
        <v>0</v>
      </c>
      <c r="BB25" s="474">
        <v>0</v>
      </c>
      <c r="BC25" s="474">
        <v>0</v>
      </c>
      <c r="BD25" s="474">
        <f>SUM(AY25:BC25)-'[3]KMR &amp; HMR'!CG26</f>
        <v>0</v>
      </c>
      <c r="BF25" s="473">
        <f t="shared" si="16"/>
        <v>46251</v>
      </c>
      <c r="BG25" s="474">
        <v>0</v>
      </c>
      <c r="BH25" s="474">
        <v>0</v>
      </c>
      <c r="BI25" s="474">
        <v>0</v>
      </c>
      <c r="BJ25" s="474">
        <v>0</v>
      </c>
      <c r="BK25" s="474">
        <v>0</v>
      </c>
      <c r="BL25" s="474">
        <f>SUM(BG25:BK25)-'[3]KMR &amp; HMR'!DE26</f>
        <v>0</v>
      </c>
      <c r="BP25" s="473">
        <f t="shared" si="17"/>
        <v>46251</v>
      </c>
      <c r="BQ25" s="474">
        <f t="shared" ref="BQ25:BV39" si="18">+C25+K25+S25+AA25+AI25+AQ25</f>
        <v>8</v>
      </c>
      <c r="BR25" s="474">
        <f t="shared" si="18"/>
        <v>4.2</v>
      </c>
      <c r="BS25" s="474">
        <f t="shared" si="18"/>
        <v>9.9</v>
      </c>
      <c r="BT25" s="474">
        <f t="shared" si="18"/>
        <v>2</v>
      </c>
      <c r="BU25" s="474">
        <f t="shared" si="18"/>
        <v>0</v>
      </c>
      <c r="BV25" s="474">
        <f t="shared" si="18"/>
        <v>-8.1801232454381534E-13</v>
      </c>
    </row>
    <row r="26" spans="1:74" x14ac:dyDescent="0.3">
      <c r="B26" s="473">
        <v>46252</v>
      </c>
      <c r="C26" s="474">
        <v>0</v>
      </c>
      <c r="D26" s="474">
        <v>4.7</v>
      </c>
      <c r="E26" s="474">
        <v>0</v>
      </c>
      <c r="F26" s="474">
        <v>1</v>
      </c>
      <c r="G26" s="474">
        <v>0</v>
      </c>
      <c r="H26" s="474">
        <f>SUM(C26:G26)-'[3]KMR &amp; HMR'!BZ27</f>
        <v>1.0915712778114539E-12</v>
      </c>
      <c r="J26" s="473">
        <f t="shared" si="10"/>
        <v>46252</v>
      </c>
      <c r="K26" s="474">
        <v>0</v>
      </c>
      <c r="L26" s="474">
        <v>0</v>
      </c>
      <c r="M26" s="474">
        <v>3.1</v>
      </c>
      <c r="N26" s="474">
        <v>0</v>
      </c>
      <c r="O26" s="474">
        <v>0</v>
      </c>
      <c r="P26" s="474">
        <f>SUM(K26:O26)-'[3]KMR &amp; HMR'!CC27</f>
        <v>-3.6370906286720128E-13</v>
      </c>
      <c r="R26" s="473">
        <f t="shared" si="11"/>
        <v>46252</v>
      </c>
      <c r="S26" s="474">
        <v>0</v>
      </c>
      <c r="T26" s="474">
        <v>0</v>
      </c>
      <c r="U26" s="474">
        <v>0</v>
      </c>
      <c r="V26" s="474">
        <v>0</v>
      </c>
      <c r="W26" s="474">
        <v>0</v>
      </c>
      <c r="X26" s="474">
        <f>SUM(S26:W26)-'[3]KMR &amp; HMR'!CR27</f>
        <v>0</v>
      </c>
      <c r="Z26" s="473">
        <f t="shared" si="12"/>
        <v>46252</v>
      </c>
      <c r="AA26" s="474">
        <v>5.6</v>
      </c>
      <c r="AB26" s="474">
        <v>0</v>
      </c>
      <c r="AC26" s="474">
        <v>2</v>
      </c>
      <c r="AD26" s="474">
        <v>1</v>
      </c>
      <c r="AE26" s="474">
        <v>0</v>
      </c>
      <c r="AF26" s="474">
        <f>SUM(AA26:AE26)-'[3]KMR &amp; HMR'!CU27</f>
        <v>-3.6415315207705135E-13</v>
      </c>
      <c r="AH26" s="473">
        <f t="shared" si="13"/>
        <v>46252</v>
      </c>
      <c r="AI26" s="474">
        <v>0</v>
      </c>
      <c r="AJ26" s="474">
        <v>4.4000000000000004</v>
      </c>
      <c r="AK26" s="474">
        <v>0</v>
      </c>
      <c r="AL26" s="474">
        <v>1</v>
      </c>
      <c r="AM26" s="474">
        <v>0</v>
      </c>
      <c r="AN26" s="474">
        <f>SUM(AI26:AM26)-'[3]KMR &amp; HMR'!CX27</f>
        <v>3.6415315207705135E-13</v>
      </c>
      <c r="AP26" s="473">
        <f t="shared" si="14"/>
        <v>46252</v>
      </c>
      <c r="AQ26" s="474">
        <v>5</v>
      </c>
      <c r="AR26" s="474">
        <v>0</v>
      </c>
      <c r="AS26" s="474">
        <v>5.9</v>
      </c>
      <c r="AT26" s="474">
        <v>1</v>
      </c>
      <c r="AU26" s="474">
        <v>0</v>
      </c>
      <c r="AV26" s="474">
        <f>SUM(AQ26:AU26)-'[3]KMR &amp; HMR'!DA27</f>
        <v>1.3677947663381929E-13</v>
      </c>
      <c r="AX26" s="473">
        <f t="shared" si="15"/>
        <v>46252</v>
      </c>
      <c r="AY26" s="474">
        <v>0</v>
      </c>
      <c r="AZ26" s="474">
        <v>0</v>
      </c>
      <c r="BA26" s="474">
        <v>5.5</v>
      </c>
      <c r="BB26" s="474">
        <v>0</v>
      </c>
      <c r="BC26" s="474">
        <v>0</v>
      </c>
      <c r="BD26" s="474">
        <f>SUM(AY26:BC26)-'[3]KMR &amp; HMR'!CG27</f>
        <v>0</v>
      </c>
      <c r="BF26" s="473">
        <f t="shared" si="16"/>
        <v>46252</v>
      </c>
      <c r="BG26" s="474">
        <v>0</v>
      </c>
      <c r="BH26" s="474">
        <v>0</v>
      </c>
      <c r="BI26" s="474">
        <v>6.4</v>
      </c>
      <c r="BJ26" s="474">
        <v>0</v>
      </c>
      <c r="BK26" s="474">
        <v>0</v>
      </c>
      <c r="BL26" s="474">
        <f>SUM(BG26:BK26)-'[3]KMR &amp; HMR'!DE27</f>
        <v>2.3092638912203256E-14</v>
      </c>
      <c r="BP26" s="473">
        <f t="shared" si="17"/>
        <v>46252</v>
      </c>
      <c r="BQ26" s="474">
        <f t="shared" si="18"/>
        <v>10.6</v>
      </c>
      <c r="BR26" s="474">
        <f t="shared" si="18"/>
        <v>9.1000000000000014</v>
      </c>
      <c r="BS26" s="474">
        <f t="shared" si="18"/>
        <v>11</v>
      </c>
      <c r="BT26" s="474">
        <f t="shared" si="18"/>
        <v>4</v>
      </c>
      <c r="BU26" s="474">
        <f t="shared" si="18"/>
        <v>0</v>
      </c>
      <c r="BV26" s="474">
        <f t="shared" si="18"/>
        <v>8.6464169157807191E-13</v>
      </c>
    </row>
    <row r="27" spans="1:74" x14ac:dyDescent="0.3">
      <c r="B27" s="473">
        <v>46253</v>
      </c>
      <c r="C27" s="474">
        <v>0</v>
      </c>
      <c r="D27" s="474">
        <v>1</v>
      </c>
      <c r="E27" s="474">
        <v>0</v>
      </c>
      <c r="F27" s="474">
        <v>0</v>
      </c>
      <c r="G27" s="474">
        <v>0</v>
      </c>
      <c r="H27" s="474">
        <f>SUM(C27:G27)-'[3]KMR &amp; HMR'!BZ28</f>
        <v>0</v>
      </c>
      <c r="J27" s="473">
        <f t="shared" si="10"/>
        <v>46253</v>
      </c>
      <c r="K27" s="474">
        <v>0</v>
      </c>
      <c r="L27" s="474">
        <v>0</v>
      </c>
      <c r="M27" s="474">
        <v>10.4</v>
      </c>
      <c r="N27" s="474">
        <v>0</v>
      </c>
      <c r="O27" s="474">
        <v>0</v>
      </c>
      <c r="P27" s="474">
        <f>SUM(K27:O27)-'[3]KMR &amp; HMR'!CC28</f>
        <v>3.6415315207705135E-13</v>
      </c>
      <c r="R27" s="473">
        <f t="shared" si="11"/>
        <v>46253</v>
      </c>
      <c r="S27" s="474">
        <v>0</v>
      </c>
      <c r="T27" s="474">
        <v>0</v>
      </c>
      <c r="U27" s="474">
        <v>0</v>
      </c>
      <c r="V27" s="474">
        <v>0</v>
      </c>
      <c r="W27" s="474">
        <v>0</v>
      </c>
      <c r="X27" s="474">
        <f>SUM(S27:W27)-'[3]KMR &amp; HMR'!CR28</f>
        <v>0</v>
      </c>
      <c r="Z27" s="473">
        <f t="shared" si="12"/>
        <v>46253</v>
      </c>
      <c r="AA27" s="474">
        <v>0</v>
      </c>
      <c r="AB27" s="474">
        <v>0</v>
      </c>
      <c r="AC27" s="474">
        <v>0</v>
      </c>
      <c r="AD27" s="474">
        <v>0</v>
      </c>
      <c r="AE27" s="474">
        <v>0</v>
      </c>
      <c r="AF27" s="474">
        <f>SUM(AA27:AE27)-'[3]KMR &amp; HMR'!CU28</f>
        <v>0</v>
      </c>
      <c r="AH27" s="473">
        <f t="shared" si="13"/>
        <v>46253</v>
      </c>
      <c r="AI27" s="474">
        <v>0</v>
      </c>
      <c r="AJ27" s="474">
        <v>0</v>
      </c>
      <c r="AK27" s="474">
        <v>0</v>
      </c>
      <c r="AL27" s="474">
        <v>0</v>
      </c>
      <c r="AM27" s="474">
        <v>0</v>
      </c>
      <c r="AN27" s="474">
        <f>SUM(AI27:AM27)-'[3]KMR &amp; HMR'!CX28</f>
        <v>0</v>
      </c>
      <c r="AP27" s="473">
        <f t="shared" si="14"/>
        <v>46253</v>
      </c>
      <c r="AQ27" s="474">
        <v>3</v>
      </c>
      <c r="AR27" s="474">
        <v>0</v>
      </c>
      <c r="AS27" s="474">
        <v>2.5</v>
      </c>
      <c r="AT27" s="474">
        <v>0</v>
      </c>
      <c r="AU27" s="474">
        <v>0</v>
      </c>
      <c r="AV27" s="474">
        <f>SUM(AQ27:AU27)-'[3]KMR &amp; HMR'!DA28</f>
        <v>0</v>
      </c>
      <c r="AX27" s="473">
        <f t="shared" si="15"/>
        <v>46253</v>
      </c>
      <c r="AY27" s="474">
        <v>0</v>
      </c>
      <c r="AZ27" s="474">
        <v>0</v>
      </c>
      <c r="BA27" s="474">
        <v>2.5</v>
      </c>
      <c r="BB27" s="474">
        <v>0</v>
      </c>
      <c r="BC27" s="474">
        <v>0</v>
      </c>
      <c r="BD27" s="474">
        <f>SUM(AY27:BC27)-'[3]KMR &amp; HMR'!CG28</f>
        <v>0</v>
      </c>
      <c r="BF27" s="473">
        <f t="shared" si="16"/>
        <v>46253</v>
      </c>
      <c r="BG27" s="474">
        <v>0</v>
      </c>
      <c r="BH27" s="474">
        <v>0</v>
      </c>
      <c r="BI27" s="474">
        <v>2.6</v>
      </c>
      <c r="BJ27" s="474">
        <v>0</v>
      </c>
      <c r="BK27" s="474">
        <v>0</v>
      </c>
      <c r="BL27" s="474">
        <f>SUM(BG27:BK27)-'[3]KMR &amp; HMR'!DE28</f>
        <v>-2.2648549702353193E-14</v>
      </c>
      <c r="BP27" s="473">
        <f t="shared" si="17"/>
        <v>46253</v>
      </c>
      <c r="BQ27" s="474">
        <f t="shared" si="18"/>
        <v>3</v>
      </c>
      <c r="BR27" s="474">
        <f t="shared" si="18"/>
        <v>1</v>
      </c>
      <c r="BS27" s="474">
        <f t="shared" si="18"/>
        <v>12.9</v>
      </c>
      <c r="BT27" s="474">
        <f t="shared" si="18"/>
        <v>0</v>
      </c>
      <c r="BU27" s="474">
        <f t="shared" si="18"/>
        <v>0</v>
      </c>
      <c r="BV27" s="474">
        <f t="shared" si="18"/>
        <v>3.6415315207705135E-13</v>
      </c>
    </row>
    <row r="28" spans="1:74" x14ac:dyDescent="0.3">
      <c r="B28" s="473">
        <v>46254</v>
      </c>
      <c r="C28" s="474">
        <v>0</v>
      </c>
      <c r="D28" s="474">
        <v>0</v>
      </c>
      <c r="E28" s="474">
        <v>0</v>
      </c>
      <c r="F28" s="474">
        <v>0</v>
      </c>
      <c r="G28" s="474">
        <v>0</v>
      </c>
      <c r="H28" s="474">
        <f>SUM(C28:G28)-'[3]KMR &amp; HMR'!BZ29</f>
        <v>0</v>
      </c>
      <c r="J28" s="473">
        <f t="shared" si="10"/>
        <v>46254</v>
      </c>
      <c r="K28" s="474">
        <v>0</v>
      </c>
      <c r="L28" s="474">
        <v>0</v>
      </c>
      <c r="M28" s="474">
        <v>1</v>
      </c>
      <c r="N28" s="474">
        <v>0</v>
      </c>
      <c r="O28" s="474">
        <v>0</v>
      </c>
      <c r="P28" s="474">
        <f>SUM(K28:O28)-'[3]KMR &amp; HMR'!CC29</f>
        <v>0</v>
      </c>
      <c r="R28" s="473">
        <f t="shared" si="11"/>
        <v>46254</v>
      </c>
      <c r="S28" s="474">
        <v>0.6</v>
      </c>
      <c r="T28" s="474">
        <v>0</v>
      </c>
      <c r="U28" s="474">
        <v>2</v>
      </c>
      <c r="V28" s="474">
        <v>0</v>
      </c>
      <c r="W28" s="474">
        <v>0</v>
      </c>
      <c r="X28" s="474">
        <f>SUM(S28:W28)-'[3]KMR &amp; HMR'!CR29</f>
        <v>-3.6370906286720128E-13</v>
      </c>
      <c r="Z28" s="473">
        <f t="shared" si="12"/>
        <v>46254</v>
      </c>
      <c r="AA28" s="474">
        <v>0</v>
      </c>
      <c r="AB28" s="474">
        <v>0</v>
      </c>
      <c r="AC28" s="474">
        <v>0</v>
      </c>
      <c r="AD28" s="474">
        <v>0</v>
      </c>
      <c r="AE28" s="474">
        <v>0</v>
      </c>
      <c r="AF28" s="474">
        <f>SUM(AA28:AE28)-'[3]KMR &amp; HMR'!CU29</f>
        <v>0</v>
      </c>
      <c r="AH28" s="473">
        <f t="shared" si="13"/>
        <v>46254</v>
      </c>
      <c r="AI28" s="474">
        <v>0</v>
      </c>
      <c r="AJ28" s="474">
        <v>0</v>
      </c>
      <c r="AK28" s="474">
        <v>0</v>
      </c>
      <c r="AL28" s="474">
        <v>0</v>
      </c>
      <c r="AM28" s="474">
        <v>0</v>
      </c>
      <c r="AN28" s="474">
        <f>SUM(AI28:AM28)-'[3]KMR &amp; HMR'!CX29</f>
        <v>0</v>
      </c>
      <c r="AP28" s="473">
        <f t="shared" si="14"/>
        <v>46254</v>
      </c>
      <c r="AQ28" s="474">
        <v>0</v>
      </c>
      <c r="AR28" s="474">
        <v>0</v>
      </c>
      <c r="AS28" s="474">
        <v>0</v>
      </c>
      <c r="AT28" s="474">
        <v>0</v>
      </c>
      <c r="AU28" s="474">
        <v>0</v>
      </c>
      <c r="AV28" s="474">
        <f>SUM(AQ28:AU28)-'[3]KMR &amp; HMR'!DA29</f>
        <v>0</v>
      </c>
      <c r="AX28" s="473">
        <f t="shared" si="15"/>
        <v>46254</v>
      </c>
      <c r="AY28" s="474">
        <v>0</v>
      </c>
      <c r="AZ28" s="474">
        <v>0</v>
      </c>
      <c r="BA28" s="474">
        <v>0</v>
      </c>
      <c r="BB28" s="474">
        <v>0</v>
      </c>
      <c r="BC28" s="474">
        <v>0</v>
      </c>
      <c r="BD28" s="474">
        <f>SUM(AY28:BC28)-'[3]KMR &amp; HMR'!CG29</f>
        <v>0</v>
      </c>
      <c r="BF28" s="473">
        <f t="shared" si="16"/>
        <v>46254</v>
      </c>
      <c r="BG28" s="474">
        <v>0</v>
      </c>
      <c r="BH28" s="474">
        <v>0</v>
      </c>
      <c r="BI28" s="474">
        <v>0</v>
      </c>
      <c r="BJ28" s="474">
        <v>0</v>
      </c>
      <c r="BK28" s="474">
        <v>0</v>
      </c>
      <c r="BL28" s="474">
        <f>SUM(BG28:BK28)-'[3]KMR &amp; HMR'!DE29</f>
        <v>0</v>
      </c>
      <c r="BP28" s="473">
        <f t="shared" si="17"/>
        <v>46254</v>
      </c>
      <c r="BQ28" s="474">
        <f t="shared" si="18"/>
        <v>0.6</v>
      </c>
      <c r="BR28" s="474">
        <f t="shared" si="18"/>
        <v>0</v>
      </c>
      <c r="BS28" s="474">
        <f t="shared" si="18"/>
        <v>3</v>
      </c>
      <c r="BT28" s="474">
        <f t="shared" si="18"/>
        <v>0</v>
      </c>
      <c r="BU28" s="474">
        <f t="shared" si="18"/>
        <v>0</v>
      </c>
      <c r="BV28" s="474">
        <f t="shared" si="18"/>
        <v>-3.6370906286720128E-13</v>
      </c>
    </row>
    <row r="29" spans="1:74" x14ac:dyDescent="0.3">
      <c r="B29" s="473">
        <v>46255</v>
      </c>
      <c r="C29" s="474">
        <v>0</v>
      </c>
      <c r="D29" s="474">
        <v>0</v>
      </c>
      <c r="E29" s="474">
        <v>0</v>
      </c>
      <c r="F29" s="474">
        <v>0</v>
      </c>
      <c r="G29" s="474">
        <v>0</v>
      </c>
      <c r="H29" s="474">
        <f>SUM(C29:G29)-'[3]KMR &amp; HMR'!BZ30</f>
        <v>0</v>
      </c>
      <c r="J29" s="473">
        <f t="shared" si="10"/>
        <v>46255</v>
      </c>
      <c r="K29" s="474">
        <v>0</v>
      </c>
      <c r="L29" s="474">
        <v>0</v>
      </c>
      <c r="M29" s="474">
        <v>1.6</v>
      </c>
      <c r="N29" s="474">
        <v>0</v>
      </c>
      <c r="O29" s="474">
        <v>0</v>
      </c>
      <c r="P29" s="474">
        <f>SUM(K29:O29)-'[3]KMR &amp; HMR'!CC30</f>
        <v>-3.6370906286720128E-13</v>
      </c>
      <c r="R29" s="473">
        <f t="shared" si="11"/>
        <v>46255</v>
      </c>
      <c r="S29" s="474">
        <v>1.2</v>
      </c>
      <c r="T29" s="474">
        <v>0</v>
      </c>
      <c r="U29" s="474">
        <v>0</v>
      </c>
      <c r="V29" s="474">
        <v>0</v>
      </c>
      <c r="W29" s="474">
        <v>0</v>
      </c>
      <c r="X29" s="474">
        <f>SUM(S29:W29)-'[3]KMR &amp; HMR'!CR30</f>
        <v>1.0913492332065289E-12</v>
      </c>
      <c r="Z29" s="473">
        <f t="shared" si="12"/>
        <v>46255</v>
      </c>
      <c r="AA29" s="474">
        <v>0</v>
      </c>
      <c r="AB29" s="474">
        <v>0</v>
      </c>
      <c r="AC29" s="474">
        <v>0</v>
      </c>
      <c r="AD29" s="474">
        <v>0</v>
      </c>
      <c r="AE29" s="474">
        <v>0</v>
      </c>
      <c r="AF29" s="474">
        <f>SUM(AA29:AE29)-'[3]KMR &amp; HMR'!CU30</f>
        <v>0</v>
      </c>
      <c r="AH29" s="473">
        <f t="shared" si="13"/>
        <v>46255</v>
      </c>
      <c r="AI29" s="474">
        <v>0</v>
      </c>
      <c r="AJ29" s="474">
        <v>0</v>
      </c>
      <c r="AK29" s="474">
        <v>0</v>
      </c>
      <c r="AL29" s="474">
        <v>0</v>
      </c>
      <c r="AM29" s="474">
        <v>0</v>
      </c>
      <c r="AN29" s="474">
        <f>SUM(AI29:AM29)-'[3]KMR &amp; HMR'!CX30</f>
        <v>0</v>
      </c>
      <c r="AP29" s="473">
        <f t="shared" si="14"/>
        <v>46255</v>
      </c>
      <c r="AQ29" s="474">
        <v>0</v>
      </c>
      <c r="AR29" s="474">
        <v>0</v>
      </c>
      <c r="AS29" s="474">
        <v>0</v>
      </c>
      <c r="AT29" s="474">
        <v>0</v>
      </c>
      <c r="AU29" s="474">
        <v>0</v>
      </c>
      <c r="AV29" s="474">
        <f>SUM(AQ29:AU29)-'[3]KMR &amp; HMR'!DA30</f>
        <v>0</v>
      </c>
      <c r="AX29" s="473">
        <f t="shared" si="15"/>
        <v>46255</v>
      </c>
      <c r="AY29" s="474">
        <v>0</v>
      </c>
      <c r="AZ29" s="474">
        <v>0</v>
      </c>
      <c r="BA29" s="474">
        <v>2.2999999999999998</v>
      </c>
      <c r="BB29" s="474">
        <v>0</v>
      </c>
      <c r="BC29" s="474">
        <v>0</v>
      </c>
      <c r="BD29" s="474">
        <f>SUM(AY29:BC29)-'[3]KMR &amp; HMR'!CG30</f>
        <v>-1.8207657603852567E-13</v>
      </c>
      <c r="BF29" s="473">
        <f t="shared" si="16"/>
        <v>46255</v>
      </c>
      <c r="BG29" s="474">
        <v>0</v>
      </c>
      <c r="BH29" s="474">
        <v>0</v>
      </c>
      <c r="BI29" s="474">
        <v>0</v>
      </c>
      <c r="BJ29" s="474">
        <v>0</v>
      </c>
      <c r="BK29" s="474">
        <v>0</v>
      </c>
      <c r="BL29" s="474">
        <f>SUM(BG29:BK29)-'[3]KMR &amp; HMR'!DE30</f>
        <v>0</v>
      </c>
      <c r="BP29" s="473">
        <f t="shared" si="17"/>
        <v>46255</v>
      </c>
      <c r="BQ29" s="474">
        <f t="shared" si="18"/>
        <v>1.2</v>
      </c>
      <c r="BR29" s="474">
        <f t="shared" si="18"/>
        <v>0</v>
      </c>
      <c r="BS29" s="474">
        <f t="shared" si="18"/>
        <v>1.6</v>
      </c>
      <c r="BT29" s="474">
        <f t="shared" si="18"/>
        <v>0</v>
      </c>
      <c r="BU29" s="474">
        <f t="shared" si="18"/>
        <v>0</v>
      </c>
      <c r="BV29" s="474">
        <f t="shared" si="18"/>
        <v>7.276401703393276E-13</v>
      </c>
    </row>
    <row r="30" spans="1:74" x14ac:dyDescent="0.3">
      <c r="B30" s="473">
        <v>46256</v>
      </c>
      <c r="C30" s="474">
        <v>0</v>
      </c>
      <c r="D30" s="474">
        <v>9.1</v>
      </c>
      <c r="E30" s="474">
        <v>0</v>
      </c>
      <c r="F30" s="474">
        <v>0</v>
      </c>
      <c r="G30" s="474">
        <v>0</v>
      </c>
      <c r="H30" s="474">
        <f>SUM(C30:G30)-'[3]KMR &amp; HMR'!BZ31</f>
        <v>-3.6415315207705135E-13</v>
      </c>
      <c r="J30" s="473">
        <f t="shared" si="10"/>
        <v>46256</v>
      </c>
      <c r="K30" s="474">
        <v>0</v>
      </c>
      <c r="L30" s="474">
        <v>0</v>
      </c>
      <c r="M30" s="474">
        <v>6.2</v>
      </c>
      <c r="N30" s="474">
        <v>0</v>
      </c>
      <c r="O30" s="474">
        <v>0</v>
      </c>
      <c r="P30" s="474">
        <f>SUM(K30:O30)-'[3]KMR &amp; HMR'!CC31</f>
        <v>1.8207657603852567E-13</v>
      </c>
      <c r="R30" s="473">
        <f t="shared" si="11"/>
        <v>46256</v>
      </c>
      <c r="S30" s="474">
        <v>3</v>
      </c>
      <c r="T30" s="474">
        <v>0</v>
      </c>
      <c r="U30" s="474">
        <v>2.2999999999999998</v>
      </c>
      <c r="V30" s="474">
        <v>0</v>
      </c>
      <c r="W30" s="474">
        <v>0</v>
      </c>
      <c r="X30" s="474">
        <f>SUM(S30:W30)-'[3]KMR &amp; HMR'!CR31</f>
        <v>-1.0915712778114539E-12</v>
      </c>
      <c r="Z30" s="473">
        <f t="shared" si="12"/>
        <v>46256</v>
      </c>
      <c r="AA30" s="474">
        <v>0</v>
      </c>
      <c r="AB30" s="474">
        <v>0</v>
      </c>
      <c r="AC30" s="474">
        <v>0</v>
      </c>
      <c r="AD30" s="474">
        <v>0</v>
      </c>
      <c r="AE30" s="474">
        <v>0</v>
      </c>
      <c r="AF30" s="474">
        <f>SUM(AA30:AE30)-'[3]KMR &amp; HMR'!CU31</f>
        <v>0</v>
      </c>
      <c r="AH30" s="473">
        <f t="shared" si="13"/>
        <v>46256</v>
      </c>
      <c r="AI30" s="474">
        <v>0</v>
      </c>
      <c r="AJ30" s="474">
        <v>0</v>
      </c>
      <c r="AK30" s="474">
        <v>0</v>
      </c>
      <c r="AL30" s="474">
        <v>0</v>
      </c>
      <c r="AM30" s="474">
        <v>0</v>
      </c>
      <c r="AN30" s="474">
        <f>SUM(AI30:AM30)-'[3]KMR &amp; HMR'!CX31</f>
        <v>0</v>
      </c>
      <c r="AP30" s="473">
        <f t="shared" si="14"/>
        <v>46256</v>
      </c>
      <c r="AQ30" s="474">
        <v>3</v>
      </c>
      <c r="AR30" s="474">
        <v>0</v>
      </c>
      <c r="AS30" s="474">
        <v>2.5</v>
      </c>
      <c r="AT30" s="474">
        <v>0</v>
      </c>
      <c r="AU30" s="474">
        <v>0</v>
      </c>
      <c r="AV30" s="474">
        <f>SUM(AQ30:AU30)-'[3]KMR &amp; HMR'!DA31</f>
        <v>0</v>
      </c>
      <c r="AX30" s="473">
        <f t="shared" si="15"/>
        <v>46256</v>
      </c>
      <c r="AY30" s="474">
        <v>0</v>
      </c>
      <c r="AZ30" s="474">
        <v>0</v>
      </c>
      <c r="BA30" s="474">
        <v>2</v>
      </c>
      <c r="BB30" s="474">
        <v>0</v>
      </c>
      <c r="BC30" s="474">
        <v>0</v>
      </c>
      <c r="BD30" s="474">
        <f>SUM(AY30:BC30)-'[3]KMR &amp; HMR'!CG31</f>
        <v>0</v>
      </c>
      <c r="BF30" s="473">
        <f t="shared" si="16"/>
        <v>46256</v>
      </c>
      <c r="BG30" s="474">
        <v>0</v>
      </c>
      <c r="BH30" s="474">
        <v>0</v>
      </c>
      <c r="BI30" s="474">
        <v>2.1</v>
      </c>
      <c r="BJ30" s="474">
        <v>0</v>
      </c>
      <c r="BK30" s="474">
        <v>0</v>
      </c>
      <c r="BL30" s="474">
        <f>SUM(BG30:BK30)-'[3]KMR &amp; HMR'!DE31</f>
        <v>-2.2648549702353193E-14</v>
      </c>
      <c r="BP30" s="473">
        <f t="shared" si="17"/>
        <v>46256</v>
      </c>
      <c r="BQ30" s="474">
        <f t="shared" si="18"/>
        <v>6</v>
      </c>
      <c r="BR30" s="474">
        <f t="shared" si="18"/>
        <v>9.1</v>
      </c>
      <c r="BS30" s="474">
        <f t="shared" si="18"/>
        <v>11</v>
      </c>
      <c r="BT30" s="474">
        <f t="shared" si="18"/>
        <v>0</v>
      </c>
      <c r="BU30" s="474">
        <f t="shared" si="18"/>
        <v>0</v>
      </c>
      <c r="BV30" s="474">
        <f t="shared" si="18"/>
        <v>-1.2736478538499796E-12</v>
      </c>
    </row>
    <row r="31" spans="1:74" x14ac:dyDescent="0.3">
      <c r="B31" s="473">
        <v>46257</v>
      </c>
      <c r="C31" s="474">
        <v>0</v>
      </c>
      <c r="D31" s="474">
        <v>12.1</v>
      </c>
      <c r="E31" s="474">
        <v>0</v>
      </c>
      <c r="F31" s="474">
        <v>1</v>
      </c>
      <c r="G31" s="474">
        <v>0</v>
      </c>
      <c r="H31" s="474">
        <f>SUM(C31:G31)-'[3]KMR &amp; HMR'!BZ32</f>
        <v>-3.6415315207705135E-13</v>
      </c>
      <c r="J31" s="473">
        <f t="shared" si="10"/>
        <v>46257</v>
      </c>
      <c r="K31" s="474">
        <v>0</v>
      </c>
      <c r="L31" s="474">
        <v>0</v>
      </c>
      <c r="M31" s="474">
        <v>10.9</v>
      </c>
      <c r="N31" s="474">
        <v>0</v>
      </c>
      <c r="O31" s="474">
        <v>0</v>
      </c>
      <c r="P31" s="474">
        <f>SUM(K31:O31)-'[3]KMR &amp; HMR'!CC32</f>
        <v>3.6415315207705135E-13</v>
      </c>
      <c r="R31" s="473">
        <f t="shared" si="11"/>
        <v>46257</v>
      </c>
      <c r="S31" s="474">
        <v>0</v>
      </c>
      <c r="T31" s="474">
        <v>0</v>
      </c>
      <c r="U31" s="474">
        <v>1.7</v>
      </c>
      <c r="V31" s="474">
        <v>1</v>
      </c>
      <c r="W31" s="474">
        <v>0</v>
      </c>
      <c r="X31" s="474">
        <f>SUM(S31:W31)-'[3]KMR &amp; HMR'!CR32</f>
        <v>1.0915712778114539E-12</v>
      </c>
      <c r="Z31" s="473">
        <f t="shared" si="12"/>
        <v>46257</v>
      </c>
      <c r="AA31" s="474">
        <v>5</v>
      </c>
      <c r="AB31" s="474">
        <v>0</v>
      </c>
      <c r="AC31" s="474">
        <v>6.4</v>
      </c>
      <c r="AD31" s="474">
        <v>1</v>
      </c>
      <c r="AE31" s="474">
        <v>0</v>
      </c>
      <c r="AF31" s="474">
        <f>SUM(AA31:AE31)-'[3]KMR &amp; HMR'!CU32</f>
        <v>3.6415315207705135E-13</v>
      </c>
      <c r="AH31" s="473">
        <f t="shared" si="13"/>
        <v>46257</v>
      </c>
      <c r="AI31" s="474">
        <v>0</v>
      </c>
      <c r="AJ31" s="474">
        <v>0</v>
      </c>
      <c r="AK31" s="474">
        <v>0</v>
      </c>
      <c r="AL31" s="474">
        <v>0</v>
      </c>
      <c r="AM31" s="474">
        <v>0</v>
      </c>
      <c r="AN31" s="474">
        <f>SUM(AI31:AM31)-'[3]KMR &amp; HMR'!CX32</f>
        <v>0</v>
      </c>
      <c r="AP31" s="473">
        <f t="shared" si="14"/>
        <v>46257</v>
      </c>
      <c r="AQ31" s="474">
        <v>5.0999999999999996</v>
      </c>
      <c r="AR31" s="474">
        <v>0</v>
      </c>
      <c r="AS31" s="474">
        <v>0</v>
      </c>
      <c r="AT31" s="474">
        <v>1</v>
      </c>
      <c r="AU31" s="474">
        <v>0</v>
      </c>
      <c r="AV31" s="474">
        <f>SUM(AQ31:AU31)-'[3]KMR &amp; HMR'!DA32</f>
        <v>-1.3677947663381929E-13</v>
      </c>
      <c r="AX31" s="473">
        <f t="shared" si="15"/>
        <v>46257</v>
      </c>
      <c r="AY31" s="474">
        <v>0</v>
      </c>
      <c r="AZ31" s="474">
        <v>0</v>
      </c>
      <c r="BA31" s="474">
        <v>0</v>
      </c>
      <c r="BB31" s="474">
        <v>0</v>
      </c>
      <c r="BC31" s="474">
        <v>0</v>
      </c>
      <c r="BD31" s="474">
        <f>SUM(AY31:BC31)-'[3]KMR &amp; HMR'!CG32</f>
        <v>0</v>
      </c>
      <c r="BF31" s="473">
        <f t="shared" si="16"/>
        <v>46257</v>
      </c>
      <c r="BG31" s="474">
        <v>0</v>
      </c>
      <c r="BH31" s="474">
        <v>0</v>
      </c>
      <c r="BI31" s="474">
        <v>4.5999999999999996</v>
      </c>
      <c r="BJ31" s="474">
        <v>0</v>
      </c>
      <c r="BK31" s="474">
        <v>0</v>
      </c>
      <c r="BL31" s="474">
        <f>SUM(BG31:BK31)-'[3]KMR &amp; HMR'!DE32</f>
        <v>9.0594198809412774E-14</v>
      </c>
      <c r="BP31" s="473">
        <f t="shared" si="17"/>
        <v>46257</v>
      </c>
      <c r="BQ31" s="474">
        <f t="shared" si="18"/>
        <v>10.1</v>
      </c>
      <c r="BR31" s="474">
        <f t="shared" si="18"/>
        <v>12.1</v>
      </c>
      <c r="BS31" s="474">
        <f t="shared" si="18"/>
        <v>19</v>
      </c>
      <c r="BT31" s="474">
        <f t="shared" si="18"/>
        <v>4</v>
      </c>
      <c r="BU31" s="474">
        <f t="shared" si="18"/>
        <v>0</v>
      </c>
      <c r="BV31" s="474">
        <f t="shared" si="18"/>
        <v>1.318944953254686E-12</v>
      </c>
    </row>
    <row r="32" spans="1:74" x14ac:dyDescent="0.3">
      <c r="B32" s="473">
        <v>46258</v>
      </c>
      <c r="C32" s="474">
        <v>0</v>
      </c>
      <c r="D32" s="474">
        <v>0</v>
      </c>
      <c r="E32" s="474">
        <v>0</v>
      </c>
      <c r="F32" s="474">
        <v>0</v>
      </c>
      <c r="G32" s="474">
        <v>0</v>
      </c>
      <c r="H32" s="474">
        <f>SUM(C32:G32)-'[3]KMR &amp; HMR'!BZ33</f>
        <v>0</v>
      </c>
      <c r="J32" s="473">
        <f t="shared" si="10"/>
        <v>46258</v>
      </c>
      <c r="K32" s="474">
        <v>0</v>
      </c>
      <c r="L32" s="474">
        <v>0</v>
      </c>
      <c r="M32" s="474">
        <v>0.2</v>
      </c>
      <c r="N32" s="474">
        <v>0</v>
      </c>
      <c r="O32" s="474">
        <v>0</v>
      </c>
      <c r="P32" s="474">
        <f>SUM(K32:O32)-'[3]KMR &amp; HMR'!CC33</f>
        <v>1.819100425848319E-13</v>
      </c>
      <c r="R32" s="473">
        <f t="shared" si="11"/>
        <v>46258</v>
      </c>
      <c r="S32" s="474">
        <v>0</v>
      </c>
      <c r="T32" s="474">
        <v>0</v>
      </c>
      <c r="U32" s="474">
        <v>0</v>
      </c>
      <c r="V32" s="474">
        <v>0</v>
      </c>
      <c r="W32" s="474">
        <v>0</v>
      </c>
      <c r="X32" s="474">
        <f>SUM(S32:W32)-'[3]KMR &amp; HMR'!CR33</f>
        <v>0</v>
      </c>
      <c r="Z32" s="473">
        <f t="shared" si="12"/>
        <v>46258</v>
      </c>
      <c r="AA32" s="474">
        <v>0</v>
      </c>
      <c r="AB32" s="474">
        <v>0</v>
      </c>
      <c r="AC32" s="474">
        <v>0</v>
      </c>
      <c r="AD32" s="474">
        <v>0</v>
      </c>
      <c r="AE32" s="474">
        <v>0</v>
      </c>
      <c r="AF32" s="474">
        <f>SUM(AA32:AE32)-'[3]KMR &amp; HMR'!CU33</f>
        <v>0</v>
      </c>
      <c r="AH32" s="473">
        <f t="shared" si="13"/>
        <v>46258</v>
      </c>
      <c r="AI32" s="474">
        <v>0</v>
      </c>
      <c r="AJ32" s="474">
        <v>0</v>
      </c>
      <c r="AK32" s="474">
        <v>0</v>
      </c>
      <c r="AL32" s="474">
        <v>0</v>
      </c>
      <c r="AM32" s="474">
        <v>0</v>
      </c>
      <c r="AN32" s="474">
        <f>SUM(AI32:AM32)-'[3]KMR &amp; HMR'!CX33</f>
        <v>0</v>
      </c>
      <c r="AP32" s="473">
        <f t="shared" si="14"/>
        <v>46258</v>
      </c>
      <c r="AQ32" s="474">
        <v>0</v>
      </c>
      <c r="AR32" s="474">
        <v>0</v>
      </c>
      <c r="AS32" s="474">
        <v>0</v>
      </c>
      <c r="AT32" s="474">
        <v>0</v>
      </c>
      <c r="AU32" s="474">
        <v>0</v>
      </c>
      <c r="AV32" s="474">
        <f>SUM(AQ32:AU32)-'[3]KMR &amp; HMR'!DA33</f>
        <v>0</v>
      </c>
      <c r="AX32" s="473">
        <f t="shared" si="15"/>
        <v>46258</v>
      </c>
      <c r="AY32" s="474">
        <v>0</v>
      </c>
      <c r="AZ32" s="474">
        <v>0</v>
      </c>
      <c r="BA32" s="474">
        <v>0</v>
      </c>
      <c r="BB32" s="474">
        <v>0</v>
      </c>
      <c r="BC32" s="474">
        <v>0</v>
      </c>
      <c r="BD32" s="474">
        <f>SUM(AY32:BC32)-'[3]KMR &amp; HMR'!CG33</f>
        <v>0</v>
      </c>
      <c r="BF32" s="473">
        <f t="shared" si="16"/>
        <v>46258</v>
      </c>
      <c r="BG32" s="474">
        <v>0</v>
      </c>
      <c r="BH32" s="474">
        <v>0</v>
      </c>
      <c r="BI32" s="474">
        <v>0</v>
      </c>
      <c r="BJ32" s="474">
        <v>0</v>
      </c>
      <c r="BK32" s="474">
        <v>0</v>
      </c>
      <c r="BL32" s="474">
        <f>SUM(BG32:BK32)-'[3]KMR &amp; HMR'!DE33</f>
        <v>0</v>
      </c>
      <c r="BP32" s="473">
        <f t="shared" si="17"/>
        <v>46258</v>
      </c>
      <c r="BQ32" s="474">
        <f t="shared" si="18"/>
        <v>0</v>
      </c>
      <c r="BR32" s="474">
        <f t="shared" si="18"/>
        <v>0</v>
      </c>
      <c r="BS32" s="474">
        <f t="shared" si="18"/>
        <v>0.2</v>
      </c>
      <c r="BT32" s="474">
        <f t="shared" si="18"/>
        <v>0</v>
      </c>
      <c r="BU32" s="474">
        <f t="shared" si="18"/>
        <v>0</v>
      </c>
      <c r="BV32" s="474">
        <f t="shared" si="18"/>
        <v>1.819100425848319E-13</v>
      </c>
    </row>
    <row r="33" spans="2:74" x14ac:dyDescent="0.3">
      <c r="B33" s="473">
        <v>46259</v>
      </c>
      <c r="C33" s="474">
        <v>0</v>
      </c>
      <c r="D33" s="474">
        <v>3.6</v>
      </c>
      <c r="E33" s="474">
        <v>0</v>
      </c>
      <c r="F33" s="474">
        <v>0</v>
      </c>
      <c r="G33" s="474">
        <v>0</v>
      </c>
      <c r="H33" s="474">
        <f>SUM(C33:G33)-'[3]KMR &amp; HMR'!BZ34</f>
        <v>-3.6370906286720128E-13</v>
      </c>
      <c r="J33" s="473">
        <f t="shared" si="10"/>
        <v>46259</v>
      </c>
      <c r="K33" s="474">
        <v>0</v>
      </c>
      <c r="L33" s="474">
        <v>0</v>
      </c>
      <c r="M33" s="474">
        <v>3.2</v>
      </c>
      <c r="N33" s="474">
        <v>0</v>
      </c>
      <c r="O33" s="474">
        <v>0</v>
      </c>
      <c r="P33" s="474">
        <f>SUM(K33:O33)-'[3]KMR &amp; HMR'!CC34</f>
        <v>-7.2741812573440257E-13</v>
      </c>
      <c r="R33" s="473">
        <f t="shared" si="11"/>
        <v>46259</v>
      </c>
      <c r="S33" s="474">
        <v>4</v>
      </c>
      <c r="T33" s="474">
        <v>0</v>
      </c>
      <c r="U33" s="474">
        <v>2</v>
      </c>
      <c r="V33" s="474">
        <v>0</v>
      </c>
      <c r="W33" s="474">
        <v>0</v>
      </c>
      <c r="X33" s="474">
        <f>SUM(S33:W33)-'[3]KMR &amp; HMR'!CR34</f>
        <v>0</v>
      </c>
      <c r="Z33" s="473">
        <f t="shared" si="12"/>
        <v>46259</v>
      </c>
      <c r="AA33" s="474">
        <v>0</v>
      </c>
      <c r="AB33" s="474">
        <v>0</v>
      </c>
      <c r="AC33" s="474">
        <v>0</v>
      </c>
      <c r="AD33" s="474">
        <v>0</v>
      </c>
      <c r="AE33" s="474">
        <v>0</v>
      </c>
      <c r="AF33" s="474">
        <f>SUM(AA33:AE33)-'[3]KMR &amp; HMR'!CU34</f>
        <v>0</v>
      </c>
      <c r="AH33" s="473">
        <f t="shared" si="13"/>
        <v>46259</v>
      </c>
      <c r="AI33" s="474">
        <v>0</v>
      </c>
      <c r="AJ33" s="474">
        <v>0</v>
      </c>
      <c r="AK33" s="474">
        <v>0</v>
      </c>
      <c r="AL33" s="474">
        <v>0</v>
      </c>
      <c r="AM33" s="474">
        <v>0</v>
      </c>
      <c r="AN33" s="474">
        <f>SUM(AI33:AM33)-'[3]KMR &amp; HMR'!CX34</f>
        <v>0</v>
      </c>
      <c r="AP33" s="473">
        <f t="shared" si="14"/>
        <v>46259</v>
      </c>
      <c r="AQ33" s="474">
        <v>3</v>
      </c>
      <c r="AR33" s="474">
        <v>0</v>
      </c>
      <c r="AS33" s="474">
        <v>3.8</v>
      </c>
      <c r="AT33" s="474">
        <v>0</v>
      </c>
      <c r="AU33" s="474">
        <v>0</v>
      </c>
      <c r="AV33" s="474">
        <f>SUM(AQ33:AU33)-'[3]KMR &amp; HMR'!DA34</f>
        <v>4.5297099404706387E-14</v>
      </c>
      <c r="AX33" s="473">
        <f t="shared" si="15"/>
        <v>46259</v>
      </c>
      <c r="AY33" s="474">
        <v>0</v>
      </c>
      <c r="AZ33" s="474">
        <v>0</v>
      </c>
      <c r="BA33" s="474">
        <v>0</v>
      </c>
      <c r="BB33" s="474">
        <v>0</v>
      </c>
      <c r="BC33" s="474">
        <v>0</v>
      </c>
      <c r="BD33" s="474">
        <f>SUM(AY33:BC33)-'[3]KMR &amp; HMR'!CG34</f>
        <v>0</v>
      </c>
      <c r="BF33" s="473">
        <f t="shared" si="16"/>
        <v>46259</v>
      </c>
      <c r="BG33" s="474">
        <v>0</v>
      </c>
      <c r="BH33" s="474">
        <v>0</v>
      </c>
      <c r="BI33" s="474">
        <v>0</v>
      </c>
      <c r="BJ33" s="474">
        <v>0</v>
      </c>
      <c r="BK33" s="474">
        <v>0</v>
      </c>
      <c r="BL33" s="474">
        <f>SUM(BG33:BK33)-'[3]KMR &amp; HMR'!DE34</f>
        <v>0</v>
      </c>
      <c r="BP33" s="473">
        <f t="shared" si="17"/>
        <v>46259</v>
      </c>
      <c r="BQ33" s="474">
        <f t="shared" si="18"/>
        <v>7</v>
      </c>
      <c r="BR33" s="474">
        <f t="shared" si="18"/>
        <v>3.6</v>
      </c>
      <c r="BS33" s="474">
        <f t="shared" si="18"/>
        <v>9</v>
      </c>
      <c r="BT33" s="474">
        <f t="shared" si="18"/>
        <v>0</v>
      </c>
      <c r="BU33" s="474">
        <f t="shared" si="18"/>
        <v>0</v>
      </c>
      <c r="BV33" s="474">
        <f t="shared" si="18"/>
        <v>-1.0458300891968975E-12</v>
      </c>
    </row>
    <row r="34" spans="2:74" x14ac:dyDescent="0.3">
      <c r="B34" s="473">
        <v>46260</v>
      </c>
      <c r="C34" s="474">
        <v>0</v>
      </c>
      <c r="D34" s="474">
        <v>12.8</v>
      </c>
      <c r="E34" s="474">
        <v>0</v>
      </c>
      <c r="F34" s="474">
        <v>1</v>
      </c>
      <c r="G34" s="474">
        <v>0</v>
      </c>
      <c r="H34" s="474">
        <f>SUM(C34:G34)-'[3]KMR &amp; HMR'!BZ35</f>
        <v>7.2830630415410269E-13</v>
      </c>
      <c r="J34" s="473">
        <f t="shared" si="10"/>
        <v>46260</v>
      </c>
      <c r="K34" s="474">
        <v>0</v>
      </c>
      <c r="L34" s="474">
        <v>0</v>
      </c>
      <c r="M34" s="474">
        <v>15.8</v>
      </c>
      <c r="N34" s="474">
        <v>0</v>
      </c>
      <c r="O34" s="474">
        <v>0</v>
      </c>
      <c r="P34" s="474">
        <f>SUM(K34:O34)-'[3]KMR &amp; HMR'!CC35</f>
        <v>7.2830630415410269E-13</v>
      </c>
      <c r="R34" s="473">
        <f t="shared" si="11"/>
        <v>46260</v>
      </c>
      <c r="S34" s="474">
        <v>7</v>
      </c>
      <c r="T34" s="474">
        <v>0</v>
      </c>
      <c r="U34" s="474">
        <v>3.7</v>
      </c>
      <c r="V34" s="474">
        <v>1</v>
      </c>
      <c r="W34" s="474">
        <v>0</v>
      </c>
      <c r="X34" s="474">
        <f>SUM(S34:W34)-'[3]KMR &amp; HMR'!CR35</f>
        <v>-7.2830630415410269E-13</v>
      </c>
      <c r="Z34" s="473">
        <f t="shared" si="12"/>
        <v>46260</v>
      </c>
      <c r="AA34" s="474">
        <v>2</v>
      </c>
      <c r="AB34" s="474">
        <v>0</v>
      </c>
      <c r="AC34" s="474">
        <v>3.3</v>
      </c>
      <c r="AD34" s="474">
        <v>1</v>
      </c>
      <c r="AE34" s="474">
        <v>0</v>
      </c>
      <c r="AF34" s="474">
        <f>SUM(AA34:AE34)-'[3]KMR &amp; HMR'!CU35</f>
        <v>-1.0915712778114539E-12</v>
      </c>
      <c r="AH34" s="473">
        <f t="shared" si="13"/>
        <v>46260</v>
      </c>
      <c r="AI34" s="474">
        <v>0</v>
      </c>
      <c r="AJ34" s="474">
        <v>1.4</v>
      </c>
      <c r="AK34" s="474">
        <v>0</v>
      </c>
      <c r="AL34" s="474">
        <v>2</v>
      </c>
      <c r="AM34" s="474">
        <v>0</v>
      </c>
      <c r="AN34" s="474">
        <f>SUM(AI34:AM34)-'[3]KMR &amp; HMR'!CX35</f>
        <v>3.6370906286720128E-13</v>
      </c>
      <c r="AP34" s="473">
        <f t="shared" si="14"/>
        <v>46260</v>
      </c>
      <c r="AQ34" s="474">
        <v>4</v>
      </c>
      <c r="AR34" s="474">
        <v>0</v>
      </c>
      <c r="AS34" s="474">
        <v>7.5</v>
      </c>
      <c r="AT34" s="474">
        <v>1</v>
      </c>
      <c r="AU34" s="474">
        <v>0</v>
      </c>
      <c r="AV34" s="474">
        <f>SUM(AQ34:AU34)-'[3]KMR &amp; HMR'!DA35</f>
        <v>0</v>
      </c>
      <c r="AX34" s="473">
        <f t="shared" si="15"/>
        <v>46260</v>
      </c>
      <c r="AY34" s="474">
        <v>0</v>
      </c>
      <c r="AZ34" s="474">
        <v>0</v>
      </c>
      <c r="BA34" s="474">
        <v>3.9</v>
      </c>
      <c r="BB34" s="474">
        <v>0</v>
      </c>
      <c r="BC34" s="474">
        <v>0</v>
      </c>
      <c r="BD34" s="474">
        <f>SUM(AY34:BC34)-'[3]KMR &amp; HMR'!CG35</f>
        <v>-9.1038288019262836E-14</v>
      </c>
      <c r="BF34" s="473">
        <f t="shared" si="16"/>
        <v>46260</v>
      </c>
      <c r="BG34" s="474">
        <v>0</v>
      </c>
      <c r="BH34" s="474">
        <v>0</v>
      </c>
      <c r="BI34" s="474">
        <v>6.4</v>
      </c>
      <c r="BJ34" s="474">
        <v>0</v>
      </c>
      <c r="BK34" s="474">
        <v>0</v>
      </c>
      <c r="BL34" s="474">
        <f>SUM(BG34:BK34)-'[3]KMR &amp; HMR'!DE35</f>
        <v>-9.0594198809412774E-14</v>
      </c>
      <c r="BP34" s="473">
        <f t="shared" si="17"/>
        <v>46260</v>
      </c>
      <c r="BQ34" s="474">
        <f t="shared" si="18"/>
        <v>13</v>
      </c>
      <c r="BR34" s="474">
        <f t="shared" si="18"/>
        <v>14.200000000000001</v>
      </c>
      <c r="BS34" s="474">
        <f t="shared" si="18"/>
        <v>30.3</v>
      </c>
      <c r="BT34" s="474">
        <f t="shared" si="18"/>
        <v>6</v>
      </c>
      <c r="BU34" s="474">
        <f t="shared" si="18"/>
        <v>0</v>
      </c>
      <c r="BV34" s="474">
        <f t="shared" si="18"/>
        <v>4.4408920985006262E-16</v>
      </c>
    </row>
    <row r="35" spans="2:74" x14ac:dyDescent="0.3">
      <c r="B35" s="473">
        <v>46261</v>
      </c>
      <c r="C35" s="474">
        <v>0</v>
      </c>
      <c r="D35" s="474">
        <v>5.9</v>
      </c>
      <c r="E35" s="474">
        <v>0</v>
      </c>
      <c r="F35" s="474">
        <v>1</v>
      </c>
      <c r="G35" s="474">
        <v>0</v>
      </c>
      <c r="H35" s="474">
        <f>SUM(C35:G35)-'[3]KMR &amp; HMR'!BZ36</f>
        <v>3.6415315207705135E-13</v>
      </c>
      <c r="J35" s="473">
        <f t="shared" si="10"/>
        <v>46261</v>
      </c>
      <c r="K35" s="474">
        <v>0</v>
      </c>
      <c r="L35" s="474">
        <v>0</v>
      </c>
      <c r="M35" s="474">
        <v>14.7</v>
      </c>
      <c r="N35" s="474">
        <v>0</v>
      </c>
      <c r="O35" s="474">
        <v>0</v>
      </c>
      <c r="P35" s="474">
        <f>SUM(K35:O35)-'[3]KMR &amp; HMR'!CC36</f>
        <v>-7.2830630415410269E-13</v>
      </c>
      <c r="R35" s="473">
        <f t="shared" si="11"/>
        <v>46261</v>
      </c>
      <c r="S35" s="474">
        <v>7.3</v>
      </c>
      <c r="T35" s="474">
        <v>0</v>
      </c>
      <c r="U35" s="474">
        <v>6</v>
      </c>
      <c r="V35" s="474">
        <v>1</v>
      </c>
      <c r="W35" s="474">
        <v>0</v>
      </c>
      <c r="X35" s="474">
        <f>SUM(S35:W35)-'[3]KMR &amp; HMR'!CR36</f>
        <v>7.2830630415410269E-13</v>
      </c>
      <c r="Z35" s="473">
        <f t="shared" si="12"/>
        <v>46261</v>
      </c>
      <c r="AA35" s="474">
        <v>2.5</v>
      </c>
      <c r="AB35" s="474">
        <v>0</v>
      </c>
      <c r="AC35" s="474">
        <v>3.7</v>
      </c>
      <c r="AD35" s="474">
        <v>1</v>
      </c>
      <c r="AE35" s="474">
        <v>0</v>
      </c>
      <c r="AF35" s="474">
        <f>SUM(AA35:AE35)-'[3]KMR &amp; HMR'!CU36</f>
        <v>1.0915712778114539E-12</v>
      </c>
      <c r="AH35" s="473">
        <f t="shared" si="13"/>
        <v>46261</v>
      </c>
      <c r="AI35" s="474">
        <v>0</v>
      </c>
      <c r="AJ35" s="474">
        <v>9.1</v>
      </c>
      <c r="AK35" s="474">
        <v>0</v>
      </c>
      <c r="AL35" s="474">
        <v>1</v>
      </c>
      <c r="AM35" s="474">
        <v>0</v>
      </c>
      <c r="AN35" s="474">
        <f>SUM(AI35:AM35)-'[3]KMR &amp; HMR'!CX36</f>
        <v>-3.6415315207705135E-13</v>
      </c>
      <c r="AP35" s="473">
        <f t="shared" si="14"/>
        <v>46261</v>
      </c>
      <c r="AQ35" s="474">
        <v>8</v>
      </c>
      <c r="AR35" s="474">
        <v>0</v>
      </c>
      <c r="AS35" s="474">
        <v>6</v>
      </c>
      <c r="AT35" s="474">
        <v>1</v>
      </c>
      <c r="AU35" s="474">
        <v>0</v>
      </c>
      <c r="AV35" s="474">
        <f>SUM(AQ35:AU35)-'[3]KMR &amp; HMR'!DA36</f>
        <v>0</v>
      </c>
      <c r="AX35" s="473">
        <f t="shared" si="15"/>
        <v>46261</v>
      </c>
      <c r="AY35" s="474">
        <v>0</v>
      </c>
      <c r="AZ35" s="474">
        <v>0</v>
      </c>
      <c r="BA35" s="474">
        <v>1.8</v>
      </c>
      <c r="BB35" s="474">
        <v>0</v>
      </c>
      <c r="BC35" s="474">
        <v>0</v>
      </c>
      <c r="BD35" s="474">
        <f>SUM(AY35:BC35)-'[3]KMR &amp; HMR'!CG36</f>
        <v>2.7289281945286348E-13</v>
      </c>
      <c r="BF35" s="473">
        <f t="shared" si="16"/>
        <v>46261</v>
      </c>
      <c r="BG35" s="474">
        <v>0</v>
      </c>
      <c r="BH35" s="474">
        <v>0</v>
      </c>
      <c r="BI35" s="474">
        <v>3.2</v>
      </c>
      <c r="BJ35" s="474">
        <v>0</v>
      </c>
      <c r="BK35" s="474">
        <v>0</v>
      </c>
      <c r="BL35" s="474">
        <f>SUM(BG35:BK35)-'[3]KMR &amp; HMR'!DE36</f>
        <v>6.8389738316909643E-14</v>
      </c>
      <c r="BP35" s="473">
        <f t="shared" si="17"/>
        <v>46261</v>
      </c>
      <c r="BQ35" s="474">
        <f t="shared" si="18"/>
        <v>17.8</v>
      </c>
      <c r="BR35" s="474">
        <f t="shared" si="18"/>
        <v>15</v>
      </c>
      <c r="BS35" s="474">
        <f t="shared" si="18"/>
        <v>30.4</v>
      </c>
      <c r="BT35" s="474">
        <f t="shared" si="18"/>
        <v>5</v>
      </c>
      <c r="BU35" s="474">
        <f t="shared" si="18"/>
        <v>0</v>
      </c>
      <c r="BV35" s="474">
        <f t="shared" si="18"/>
        <v>1.0915712778114539E-12</v>
      </c>
    </row>
    <row r="36" spans="2:74" x14ac:dyDescent="0.3">
      <c r="B36" s="473">
        <v>46262</v>
      </c>
      <c r="C36" s="474">
        <v>0</v>
      </c>
      <c r="D36" s="474">
        <v>0.8</v>
      </c>
      <c r="E36" s="474">
        <v>0</v>
      </c>
      <c r="F36" s="474">
        <v>1</v>
      </c>
      <c r="G36" s="474">
        <v>0</v>
      </c>
      <c r="H36" s="474">
        <f>SUM(C36:G36)-'[3]KMR &amp; HMR'!BZ37</f>
        <v>-1.0913492332065289E-12</v>
      </c>
      <c r="J36" s="473">
        <f t="shared" si="10"/>
        <v>46262</v>
      </c>
      <c r="K36" s="474">
        <v>0</v>
      </c>
      <c r="L36" s="474">
        <v>0</v>
      </c>
      <c r="M36" s="474">
        <v>12.8</v>
      </c>
      <c r="N36" s="474">
        <v>0</v>
      </c>
      <c r="O36" s="474">
        <v>0</v>
      </c>
      <c r="P36" s="474">
        <f>SUM(K36:O36)-'[3]KMR &amp; HMR'!CC37</f>
        <v>7.2830630415410269E-13</v>
      </c>
      <c r="R36" s="473">
        <f t="shared" si="11"/>
        <v>46262</v>
      </c>
      <c r="S36" s="474">
        <v>8</v>
      </c>
      <c r="T36" s="474">
        <v>0</v>
      </c>
      <c r="U36" s="474">
        <v>5.0999999999999996</v>
      </c>
      <c r="V36" s="474">
        <v>1</v>
      </c>
      <c r="W36" s="474">
        <v>0</v>
      </c>
      <c r="X36" s="474">
        <f>SUM(S36:W36)-'[3]KMR &amp; HMR'!CR37</f>
        <v>-3.6415315207705135E-13</v>
      </c>
      <c r="Z36" s="473">
        <f t="shared" si="12"/>
        <v>46262</v>
      </c>
      <c r="AA36" s="474">
        <v>4</v>
      </c>
      <c r="AB36" s="474">
        <v>0</v>
      </c>
      <c r="AC36" s="474">
        <v>3.7</v>
      </c>
      <c r="AD36" s="474">
        <v>1</v>
      </c>
      <c r="AE36" s="474">
        <v>0</v>
      </c>
      <c r="AF36" s="474">
        <f>SUM(AA36:AE36)-'[3]KMR &amp; HMR'!CU37</f>
        <v>-7.2830630415410269E-13</v>
      </c>
      <c r="AH36" s="473">
        <f t="shared" si="13"/>
        <v>46262</v>
      </c>
      <c r="AI36" s="474">
        <v>0</v>
      </c>
      <c r="AJ36" s="474">
        <v>7.9</v>
      </c>
      <c r="AK36" s="474">
        <v>0</v>
      </c>
      <c r="AL36" s="474">
        <v>1</v>
      </c>
      <c r="AM36" s="474">
        <v>0</v>
      </c>
      <c r="AN36" s="474">
        <f>SUM(AI36:AM36)-'[3]KMR &amp; HMR'!CX37</f>
        <v>3.6415315207705135E-13</v>
      </c>
      <c r="AP36" s="473">
        <f t="shared" si="14"/>
        <v>46262</v>
      </c>
      <c r="AQ36" s="474">
        <v>0</v>
      </c>
      <c r="AR36" s="474">
        <v>0</v>
      </c>
      <c r="AS36" s="474">
        <v>1</v>
      </c>
      <c r="AT36" s="474">
        <v>0</v>
      </c>
      <c r="AU36" s="474">
        <v>0</v>
      </c>
      <c r="AV36" s="474">
        <f>SUM(AQ36:AU36)-'[3]KMR &amp; HMR'!DA37</f>
        <v>0</v>
      </c>
      <c r="AX36" s="473">
        <f t="shared" si="15"/>
        <v>46262</v>
      </c>
      <c r="AY36" s="474">
        <v>0</v>
      </c>
      <c r="AZ36" s="474">
        <v>0</v>
      </c>
      <c r="BA36" s="474">
        <v>4.5999999999999996</v>
      </c>
      <c r="BB36" s="474">
        <v>0</v>
      </c>
      <c r="BC36" s="474">
        <v>0</v>
      </c>
      <c r="BD36" s="474">
        <f>SUM(AY36:BC36)-'[3]KMR &amp; HMR'!CG37</f>
        <v>-3.6415315207705135E-13</v>
      </c>
      <c r="BF36" s="473">
        <f t="shared" si="16"/>
        <v>46262</v>
      </c>
      <c r="BG36" s="474">
        <v>0</v>
      </c>
      <c r="BH36" s="474">
        <v>0</v>
      </c>
      <c r="BI36" s="474">
        <v>3</v>
      </c>
      <c r="BJ36" s="474">
        <v>0</v>
      </c>
      <c r="BK36" s="474">
        <v>0</v>
      </c>
      <c r="BL36" s="474">
        <f>SUM(BG36:BK36)-'[3]KMR &amp; HMR'!DE37</f>
        <v>0</v>
      </c>
      <c r="BP36" s="473">
        <f t="shared" si="17"/>
        <v>46262</v>
      </c>
      <c r="BQ36" s="474">
        <f t="shared" si="18"/>
        <v>12</v>
      </c>
      <c r="BR36" s="474">
        <f t="shared" si="18"/>
        <v>8.7000000000000011</v>
      </c>
      <c r="BS36" s="474">
        <f t="shared" si="18"/>
        <v>22.599999999999998</v>
      </c>
      <c r="BT36" s="474">
        <f t="shared" si="18"/>
        <v>4</v>
      </c>
      <c r="BU36" s="474">
        <f t="shared" si="18"/>
        <v>0</v>
      </c>
      <c r="BV36" s="474">
        <f t="shared" si="18"/>
        <v>-1.0913492332065289E-12</v>
      </c>
    </row>
    <row r="37" spans="2:74" x14ac:dyDescent="0.3">
      <c r="B37" s="473">
        <v>46263</v>
      </c>
      <c r="C37" s="474">
        <v>0</v>
      </c>
      <c r="D37" s="474">
        <v>0</v>
      </c>
      <c r="E37" s="474">
        <v>0</v>
      </c>
      <c r="F37" s="474">
        <v>0</v>
      </c>
      <c r="G37" s="474">
        <v>0</v>
      </c>
      <c r="H37" s="474">
        <f>SUM(C37:G37)-'[3]KMR &amp; HMR'!BZ38</f>
        <v>0</v>
      </c>
      <c r="J37" s="473">
        <f t="shared" si="10"/>
        <v>46263</v>
      </c>
      <c r="K37" s="474">
        <v>0</v>
      </c>
      <c r="L37" s="474">
        <v>0</v>
      </c>
      <c r="M37" s="474">
        <v>15.5</v>
      </c>
      <c r="N37" s="474">
        <v>0</v>
      </c>
      <c r="O37" s="474">
        <v>0</v>
      </c>
      <c r="P37" s="474">
        <f>SUM(K37:O37)-'[3]KMR &amp; HMR'!CC38</f>
        <v>0</v>
      </c>
      <c r="R37" s="473">
        <f t="shared" si="11"/>
        <v>46263</v>
      </c>
      <c r="S37" s="474">
        <v>7</v>
      </c>
      <c r="T37" s="474">
        <v>0</v>
      </c>
      <c r="U37" s="474">
        <v>6</v>
      </c>
      <c r="V37" s="474">
        <v>1</v>
      </c>
      <c r="W37" s="474">
        <v>0</v>
      </c>
      <c r="X37" s="474">
        <f>SUM(S37:W37)-'[3]KMR &amp; HMR'!CR38</f>
        <v>0</v>
      </c>
      <c r="Z37" s="473">
        <f t="shared" si="12"/>
        <v>46263</v>
      </c>
      <c r="AA37" s="474">
        <v>8</v>
      </c>
      <c r="AB37" s="474">
        <v>0</v>
      </c>
      <c r="AC37" s="474">
        <v>7.7</v>
      </c>
      <c r="AD37" s="474">
        <v>1</v>
      </c>
      <c r="AE37" s="474">
        <v>0</v>
      </c>
      <c r="AF37" s="474">
        <f>SUM(AA37:AE37)-'[3]KMR &amp; HMR'!CU38</f>
        <v>-7.2830630415410269E-13</v>
      </c>
      <c r="AH37" s="473">
        <f t="shared" si="13"/>
        <v>46263</v>
      </c>
      <c r="AI37" s="474">
        <v>0</v>
      </c>
      <c r="AJ37" s="474">
        <v>11.6</v>
      </c>
      <c r="AK37" s="474">
        <v>0</v>
      </c>
      <c r="AL37" s="474">
        <v>1</v>
      </c>
      <c r="AM37" s="474">
        <v>0</v>
      </c>
      <c r="AN37" s="474">
        <f>SUM(AI37:AM37)-'[3]KMR &amp; HMR'!CX38</f>
        <v>-3.6415315207705135E-13</v>
      </c>
      <c r="AP37" s="473">
        <f t="shared" si="14"/>
        <v>46263</v>
      </c>
      <c r="AQ37" s="474">
        <v>0</v>
      </c>
      <c r="AR37" s="474">
        <v>0</v>
      </c>
      <c r="AS37" s="474">
        <v>0</v>
      </c>
      <c r="AT37" s="474">
        <v>0</v>
      </c>
      <c r="AU37" s="474">
        <v>0</v>
      </c>
      <c r="AV37" s="474">
        <f>SUM(AQ37:AU37)-'[3]KMR &amp; HMR'!DA38</f>
        <v>0</v>
      </c>
      <c r="AX37" s="473">
        <f t="shared" si="15"/>
        <v>46263</v>
      </c>
      <c r="AY37" s="474">
        <v>0</v>
      </c>
      <c r="AZ37" s="474">
        <v>0</v>
      </c>
      <c r="BA37" s="474">
        <v>0</v>
      </c>
      <c r="BB37" s="474">
        <v>0</v>
      </c>
      <c r="BC37" s="474">
        <v>0</v>
      </c>
      <c r="BD37" s="474">
        <f>SUM(AY37:BC37)-'[3]KMR &amp; HMR'!CG38</f>
        <v>0</v>
      </c>
      <c r="BF37" s="473">
        <f t="shared" si="16"/>
        <v>46263</v>
      </c>
      <c r="BG37" s="474">
        <v>0</v>
      </c>
      <c r="BH37" s="474">
        <v>0</v>
      </c>
      <c r="BI37" s="474">
        <v>5.9</v>
      </c>
      <c r="BJ37" s="474">
        <v>0</v>
      </c>
      <c r="BK37" s="474">
        <v>0</v>
      </c>
      <c r="BL37" s="474">
        <f>SUM(BG37:BK37)-'[3]KMR &amp; HMR'!DE38</f>
        <v>2.3092638912203256E-14</v>
      </c>
      <c r="BP37" s="473">
        <f t="shared" si="17"/>
        <v>46263</v>
      </c>
      <c r="BQ37" s="474">
        <f t="shared" si="18"/>
        <v>15</v>
      </c>
      <c r="BR37" s="474">
        <f t="shared" si="18"/>
        <v>11.6</v>
      </c>
      <c r="BS37" s="474">
        <f t="shared" si="18"/>
        <v>29.2</v>
      </c>
      <c r="BT37" s="474">
        <f t="shared" si="18"/>
        <v>3</v>
      </c>
      <c r="BU37" s="474">
        <f t="shared" si="18"/>
        <v>0</v>
      </c>
      <c r="BV37" s="474">
        <f t="shared" si="18"/>
        <v>-1.092459456231154E-12</v>
      </c>
    </row>
    <row r="38" spans="2:74" x14ac:dyDescent="0.3">
      <c r="B38" s="473">
        <v>46264</v>
      </c>
      <c r="C38" s="474">
        <v>0</v>
      </c>
      <c r="D38" s="474">
        <v>0</v>
      </c>
      <c r="E38" s="474">
        <v>0</v>
      </c>
      <c r="F38" s="474">
        <v>0</v>
      </c>
      <c r="G38" s="474">
        <v>0</v>
      </c>
      <c r="H38" s="474">
        <f>SUM(C38:G38)-'[3]KMR &amp; HMR'!BZ39</f>
        <v>0</v>
      </c>
      <c r="J38" s="473">
        <f t="shared" si="10"/>
        <v>46264</v>
      </c>
      <c r="K38" s="474">
        <v>0</v>
      </c>
      <c r="L38" s="474">
        <v>0</v>
      </c>
      <c r="M38" s="474">
        <v>14.7</v>
      </c>
      <c r="N38" s="474">
        <v>0</v>
      </c>
      <c r="O38" s="474">
        <v>0</v>
      </c>
      <c r="P38" s="474">
        <f>SUM(K38:O38)-'[3]KMR &amp; HMR'!CC39</f>
        <v>-7.2830630415410269E-13</v>
      </c>
      <c r="R38" s="473">
        <f t="shared" si="11"/>
        <v>46264</v>
      </c>
      <c r="S38" s="474">
        <v>7</v>
      </c>
      <c r="T38" s="474">
        <v>0</v>
      </c>
      <c r="U38" s="474">
        <v>6.1</v>
      </c>
      <c r="V38" s="474">
        <v>1</v>
      </c>
      <c r="W38" s="474">
        <v>0</v>
      </c>
      <c r="X38" s="474">
        <f>SUM(S38:W38)-'[3]KMR &amp; HMR'!CR39</f>
        <v>-3.6415315207705135E-13</v>
      </c>
      <c r="Z38" s="473">
        <f t="shared" si="12"/>
        <v>46264</v>
      </c>
      <c r="AA38" s="474">
        <v>6</v>
      </c>
      <c r="AB38" s="474">
        <v>0</v>
      </c>
      <c r="AC38" s="474">
        <v>3</v>
      </c>
      <c r="AD38" s="474">
        <v>1</v>
      </c>
      <c r="AE38" s="474">
        <v>0</v>
      </c>
      <c r="AF38" s="474">
        <f>SUM(AA38:AE38)-'[3]KMR &amp; HMR'!CU39</f>
        <v>0</v>
      </c>
      <c r="AH38" s="473">
        <f t="shared" si="13"/>
        <v>46264</v>
      </c>
      <c r="AI38" s="474">
        <v>0</v>
      </c>
      <c r="AJ38" s="474">
        <v>0</v>
      </c>
      <c r="AK38" s="474">
        <v>0</v>
      </c>
      <c r="AL38" s="474">
        <v>0</v>
      </c>
      <c r="AM38" s="474">
        <v>0</v>
      </c>
      <c r="AN38" s="474">
        <f>SUM(AI38:AM38)-'[3]KMR &amp; HMR'!CX39</f>
        <v>0</v>
      </c>
      <c r="AP38" s="473">
        <f t="shared" si="14"/>
        <v>46264</v>
      </c>
      <c r="AQ38" s="474">
        <v>0</v>
      </c>
      <c r="AR38" s="474">
        <v>0</v>
      </c>
      <c r="AS38" s="474">
        <v>0</v>
      </c>
      <c r="AT38" s="474">
        <v>0</v>
      </c>
      <c r="AU38" s="474">
        <v>0</v>
      </c>
      <c r="AV38" s="474">
        <f>SUM(AQ38:AU38)-'[3]KMR &amp; HMR'!DA39</f>
        <v>0</v>
      </c>
      <c r="AX38" s="473">
        <f t="shared" si="15"/>
        <v>46264</v>
      </c>
      <c r="AY38" s="474">
        <v>0</v>
      </c>
      <c r="AZ38" s="474">
        <v>0</v>
      </c>
      <c r="BA38" s="474">
        <v>0</v>
      </c>
      <c r="BB38" s="474">
        <v>0</v>
      </c>
      <c r="BC38" s="474">
        <v>0</v>
      </c>
      <c r="BD38" s="474">
        <f>SUM(AY38:BC38)-'[3]KMR &amp; HMR'!CG39</f>
        <v>0</v>
      </c>
      <c r="BF38" s="473">
        <f t="shared" si="16"/>
        <v>46264</v>
      </c>
      <c r="BG38" s="474">
        <v>0</v>
      </c>
      <c r="BH38" s="474">
        <v>0</v>
      </c>
      <c r="BI38" s="474">
        <v>3.2</v>
      </c>
      <c r="BJ38" s="474">
        <v>0</v>
      </c>
      <c r="BK38" s="474">
        <v>0</v>
      </c>
      <c r="BL38" s="474">
        <f>SUM(BG38:BK38)-'[3]KMR &amp; HMR'!DE39</f>
        <v>-4.5297099404706387E-14</v>
      </c>
      <c r="BP38" s="473">
        <f t="shared" si="17"/>
        <v>46264</v>
      </c>
      <c r="BQ38" s="474">
        <f t="shared" si="18"/>
        <v>13</v>
      </c>
      <c r="BR38" s="474">
        <f t="shared" si="18"/>
        <v>0</v>
      </c>
      <c r="BS38" s="474">
        <f t="shared" si="18"/>
        <v>23.799999999999997</v>
      </c>
      <c r="BT38" s="474">
        <f t="shared" si="18"/>
        <v>2</v>
      </c>
      <c r="BU38" s="474">
        <f t="shared" si="18"/>
        <v>0</v>
      </c>
      <c r="BV38" s="474">
        <f t="shared" si="18"/>
        <v>-1.092459456231154E-12</v>
      </c>
    </row>
    <row r="39" spans="2:74" x14ac:dyDescent="0.3">
      <c r="B39" s="473">
        <v>46265</v>
      </c>
      <c r="C39" s="474">
        <v>0</v>
      </c>
      <c r="D39" s="474">
        <v>0</v>
      </c>
      <c r="E39" s="474">
        <v>0</v>
      </c>
      <c r="F39" s="474">
        <v>0</v>
      </c>
      <c r="G39" s="474">
        <v>0</v>
      </c>
      <c r="H39" s="474">
        <f>SUM(C39:G39)-'[3]KMR &amp; HMR'!BZ40</f>
        <v>0</v>
      </c>
      <c r="J39" s="473">
        <f t="shared" si="10"/>
        <v>46265</v>
      </c>
      <c r="K39" s="474">
        <v>0</v>
      </c>
      <c r="L39" s="474">
        <v>0</v>
      </c>
      <c r="M39" s="474">
        <v>1.2</v>
      </c>
      <c r="N39" s="474">
        <v>0</v>
      </c>
      <c r="O39" s="474">
        <v>0</v>
      </c>
      <c r="P39" s="474">
        <f>SUM(K39:O39)-'[3]KMR &amp; HMR'!CC40</f>
        <v>1.8185453143360064E-13</v>
      </c>
      <c r="R39" s="473">
        <f t="shared" si="11"/>
        <v>46265</v>
      </c>
      <c r="S39" s="474">
        <v>8</v>
      </c>
      <c r="T39" s="474">
        <v>0</v>
      </c>
      <c r="U39" s="474">
        <v>6</v>
      </c>
      <c r="V39" s="474">
        <v>1</v>
      </c>
      <c r="W39" s="474">
        <v>0</v>
      </c>
      <c r="X39" s="474">
        <f>SUM(S39:W39)-'[3]KMR &amp; HMR'!CR40</f>
        <v>0</v>
      </c>
      <c r="Z39" s="473">
        <f t="shared" si="12"/>
        <v>46265</v>
      </c>
      <c r="AA39" s="474">
        <v>7</v>
      </c>
      <c r="AB39" s="474">
        <v>0</v>
      </c>
      <c r="AC39" s="474">
        <v>5</v>
      </c>
      <c r="AD39" s="474">
        <v>1</v>
      </c>
      <c r="AE39" s="474">
        <v>0</v>
      </c>
      <c r="AF39" s="474">
        <f>SUM(AA39:AE39)-'[3]KMR &amp; HMR'!CU40</f>
        <v>0</v>
      </c>
      <c r="AH39" s="473">
        <f t="shared" si="13"/>
        <v>46265</v>
      </c>
      <c r="AI39" s="474">
        <v>0</v>
      </c>
      <c r="AJ39" s="474">
        <v>0</v>
      </c>
      <c r="AK39" s="474">
        <v>0</v>
      </c>
      <c r="AL39" s="474">
        <v>0</v>
      </c>
      <c r="AM39" s="474">
        <v>0</v>
      </c>
      <c r="AN39" s="474">
        <f>SUM(AI39:AM39)-'[3]KMR &amp; HMR'!CX40</f>
        <v>0</v>
      </c>
      <c r="AP39" s="473">
        <f t="shared" si="14"/>
        <v>46265</v>
      </c>
      <c r="AQ39" s="474">
        <v>0</v>
      </c>
      <c r="AR39" s="474">
        <v>0</v>
      </c>
      <c r="AS39" s="474">
        <v>0</v>
      </c>
      <c r="AT39" s="474">
        <v>0</v>
      </c>
      <c r="AU39" s="474">
        <v>0</v>
      </c>
      <c r="AV39" s="474">
        <f>SUM(AQ39:AU39)-'[3]KMR &amp; HMR'!DA40</f>
        <v>0</v>
      </c>
      <c r="AX39" s="473">
        <f t="shared" si="15"/>
        <v>46265</v>
      </c>
      <c r="AY39" s="474">
        <v>0</v>
      </c>
      <c r="AZ39" s="474">
        <v>0</v>
      </c>
      <c r="BA39" s="474">
        <v>8.1</v>
      </c>
      <c r="BB39" s="474">
        <v>0</v>
      </c>
      <c r="BC39" s="474">
        <v>0</v>
      </c>
      <c r="BD39" s="474">
        <f>SUM(AY39:BC39)-'[3]KMR &amp; HMR'!CG40</f>
        <v>9.0594198809412774E-14</v>
      </c>
      <c r="BF39" s="473">
        <f t="shared" si="16"/>
        <v>46265</v>
      </c>
      <c r="BG39" s="474">
        <v>0</v>
      </c>
      <c r="BH39" s="474">
        <v>0</v>
      </c>
      <c r="BI39" s="474">
        <v>4.7</v>
      </c>
      <c r="BJ39" s="474">
        <v>0</v>
      </c>
      <c r="BK39" s="474">
        <v>0</v>
      </c>
      <c r="BL39" s="474">
        <f>SUM(BG39:BK39)-'[3]KMR &amp; HMR'!DE40</f>
        <v>-4.5297099404706387E-14</v>
      </c>
      <c r="BP39" s="473">
        <f t="shared" si="17"/>
        <v>46265</v>
      </c>
      <c r="BQ39" s="474">
        <f t="shared" si="18"/>
        <v>15</v>
      </c>
      <c r="BR39" s="474">
        <f t="shared" si="18"/>
        <v>0</v>
      </c>
      <c r="BS39" s="474">
        <f t="shared" si="18"/>
        <v>12.2</v>
      </c>
      <c r="BT39" s="474">
        <f t="shared" si="18"/>
        <v>2</v>
      </c>
      <c r="BU39" s="474">
        <f t="shared" si="18"/>
        <v>0</v>
      </c>
      <c r="BV39" s="474">
        <f t="shared" si="18"/>
        <v>1.8185453143360064E-13</v>
      </c>
    </row>
    <row r="40" spans="2:74" x14ac:dyDescent="0.3">
      <c r="B40" s="457" t="s">
        <v>186</v>
      </c>
      <c r="C40" s="459">
        <f>SUM(C9:C39)</f>
        <v>0</v>
      </c>
      <c r="D40" s="459">
        <f t="shared" ref="D40:G40" si="19">SUM(D9:D39)</f>
        <v>135.20000000000002</v>
      </c>
      <c r="E40" s="459">
        <f t="shared" si="19"/>
        <v>0</v>
      </c>
      <c r="F40" s="459">
        <f t="shared" si="19"/>
        <v>12</v>
      </c>
      <c r="G40" s="459">
        <f t="shared" si="19"/>
        <v>1</v>
      </c>
      <c r="H40" s="459"/>
      <c r="J40" s="457" t="str">
        <f t="shared" si="10"/>
        <v>Total</v>
      </c>
      <c r="K40" s="459">
        <f>SUM(K9:K39)</f>
        <v>0</v>
      </c>
      <c r="L40" s="459">
        <f t="shared" ref="L40:O40" si="20">SUM(L9:L39)</f>
        <v>0</v>
      </c>
      <c r="M40" s="459">
        <f t="shared" si="20"/>
        <v>246.79999999999995</v>
      </c>
      <c r="N40" s="459">
        <f t="shared" si="20"/>
        <v>0</v>
      </c>
      <c r="O40" s="459">
        <f t="shared" si="20"/>
        <v>0</v>
      </c>
      <c r="P40" s="459"/>
      <c r="R40" s="457" t="str">
        <f t="shared" si="11"/>
        <v>Total</v>
      </c>
      <c r="S40" s="459">
        <f>SUM(S9:S39)</f>
        <v>53.1</v>
      </c>
      <c r="T40" s="459">
        <f t="shared" ref="T40:W40" si="21">SUM(T9:T39)</f>
        <v>0</v>
      </c>
      <c r="U40" s="459">
        <f t="shared" si="21"/>
        <v>40.9</v>
      </c>
      <c r="V40" s="459">
        <f t="shared" si="21"/>
        <v>7</v>
      </c>
      <c r="W40" s="459">
        <f t="shared" si="21"/>
        <v>0</v>
      </c>
      <c r="X40" s="459">
        <f>SUM(X27:X39)</f>
        <v>-6.6613381477509392E-16</v>
      </c>
      <c r="Z40" s="457" t="str">
        <f t="shared" si="12"/>
        <v>Total</v>
      </c>
      <c r="AA40" s="459">
        <f>SUM(AA9:AA39)</f>
        <v>84</v>
      </c>
      <c r="AB40" s="459">
        <f t="shared" ref="AB40:AE40" si="22">SUM(AB9:AB39)</f>
        <v>0</v>
      </c>
      <c r="AC40" s="459">
        <f t="shared" si="22"/>
        <v>103</v>
      </c>
      <c r="AD40" s="459">
        <f t="shared" si="22"/>
        <v>12</v>
      </c>
      <c r="AE40" s="459">
        <f t="shared" si="22"/>
        <v>0</v>
      </c>
      <c r="AF40" s="459">
        <f>SUM(AF27:AF39)</f>
        <v>-1.092459456231154E-12</v>
      </c>
      <c r="AH40" s="457" t="str">
        <f t="shared" si="13"/>
        <v>Total</v>
      </c>
      <c r="AI40" s="459">
        <f>SUM(AI9:AI39)</f>
        <v>0</v>
      </c>
      <c r="AJ40" s="459">
        <f t="shared" ref="AJ40:AM40" si="23">SUM(AJ9:AJ39)</f>
        <v>115.90000000000002</v>
      </c>
      <c r="AK40" s="459">
        <f t="shared" si="23"/>
        <v>0</v>
      </c>
      <c r="AL40" s="459">
        <f t="shared" si="23"/>
        <v>12</v>
      </c>
      <c r="AM40" s="459">
        <f t="shared" si="23"/>
        <v>0</v>
      </c>
      <c r="AN40" s="474">
        <f>SUM(AI40:AM40)-'[3]KMR &amp; HMR'!CX41</f>
        <v>127.90000000000002</v>
      </c>
      <c r="AP40" s="457" t="str">
        <f t="shared" si="14"/>
        <v>Total</v>
      </c>
      <c r="AQ40" s="459">
        <f>SUM(AQ9:AQ39)</f>
        <v>122.1</v>
      </c>
      <c r="AR40" s="459">
        <f t="shared" ref="AR40:AU40" si="24">SUM(AR9:AR39)</f>
        <v>0</v>
      </c>
      <c r="AS40" s="459">
        <f t="shared" si="24"/>
        <v>87.7</v>
      </c>
      <c r="AT40" s="459">
        <f t="shared" si="24"/>
        <v>11</v>
      </c>
      <c r="AU40" s="459">
        <f t="shared" si="24"/>
        <v>0</v>
      </c>
      <c r="AV40" s="474">
        <f>SUM(AQ40:AU40)-'[3]KMR &amp; HMR'!DA41</f>
        <v>220.8</v>
      </c>
      <c r="AX40" s="457" t="str">
        <f t="shared" si="15"/>
        <v>Total</v>
      </c>
      <c r="AY40" s="459">
        <f>SUM(AY9:AY39)</f>
        <v>0</v>
      </c>
      <c r="AZ40" s="459">
        <f t="shared" ref="AZ40:BD40" si="25">SUM(AZ9:AZ39)</f>
        <v>0</v>
      </c>
      <c r="BA40" s="459">
        <f t="shared" si="25"/>
        <v>72.499999999999986</v>
      </c>
      <c r="BB40" s="459">
        <f t="shared" si="25"/>
        <v>0</v>
      </c>
      <c r="BC40" s="459">
        <f t="shared" si="25"/>
        <v>0</v>
      </c>
      <c r="BD40" s="459">
        <f t="shared" si="25"/>
        <v>-1.3322676295501878E-15</v>
      </c>
      <c r="BF40" s="457" t="str">
        <f t="shared" si="16"/>
        <v>Total</v>
      </c>
      <c r="BG40" s="459">
        <f>SUM(BG9:BG39)</f>
        <v>0</v>
      </c>
      <c r="BH40" s="459">
        <f t="shared" ref="BH40:BL40" si="26">SUM(BH9:BH39)</f>
        <v>0</v>
      </c>
      <c r="BI40" s="459">
        <f t="shared" si="26"/>
        <v>102.6</v>
      </c>
      <c r="BJ40" s="459">
        <f t="shared" si="26"/>
        <v>0</v>
      </c>
      <c r="BK40" s="459">
        <f t="shared" si="26"/>
        <v>0</v>
      </c>
      <c r="BL40" s="459">
        <f t="shared" si="26"/>
        <v>-2.2204460492503131E-14</v>
      </c>
      <c r="BP40" s="457" t="str">
        <f>+BF40</f>
        <v>Total</v>
      </c>
      <c r="BQ40" s="459">
        <f>SUM(BQ9:BQ39)</f>
        <v>259.19999999999993</v>
      </c>
      <c r="BR40" s="459">
        <f t="shared" ref="BR40:BV40" si="27">SUM(BR9:BR39)</f>
        <v>251.09999999999994</v>
      </c>
      <c r="BS40" s="459">
        <f t="shared" si="27"/>
        <v>478.4</v>
      </c>
      <c r="BT40" s="459">
        <f t="shared" si="27"/>
        <v>54</v>
      </c>
      <c r="BU40" s="459">
        <f t="shared" si="27"/>
        <v>1</v>
      </c>
      <c r="BV40" s="459">
        <f t="shared" si="27"/>
        <v>-4.9121817724540051E-13</v>
      </c>
    </row>
    <row r="41" spans="2:74" x14ac:dyDescent="0.3">
      <c r="C41" s="450">
        <f>SUMIFS(C9:C39,$B$9:$B$39,"&lt;="&amp;$B$2)</f>
        <v>0</v>
      </c>
      <c r="D41" s="450">
        <f>SUMIFS(D9:D39,$B$9:$B$39,"&lt;="&amp;$B$2)</f>
        <v>135.20000000000002</v>
      </c>
      <c r="E41" s="450">
        <f>SUMIFS(E9:E39,$B$9:$B$39,"&lt;="&amp;$B$2)</f>
        <v>0</v>
      </c>
      <c r="F41" s="450">
        <f>SUMIFS(F9:F39,$B$9:$B$39,"&lt;="&amp;$B$2)</f>
        <v>12</v>
      </c>
      <c r="G41" s="450">
        <f>SUMIFS(G9:G39,$B$9:$B$39,"&lt;="&amp;$B$2)</f>
        <v>1</v>
      </c>
      <c r="H41" s="450"/>
      <c r="K41" s="450">
        <f>SUMIFS(K9:K39,$B$9:$B$39,"&lt;="&amp;$B$2)</f>
        <v>0</v>
      </c>
      <c r="L41" s="450">
        <f>SUMIFS(L9:L39,$B$9:$B$39,"&lt;="&amp;$B$2)</f>
        <v>0</v>
      </c>
      <c r="M41" s="450">
        <f>SUMIFS(M9:M39,$B$9:$B$39,"&lt;="&amp;$B$2)</f>
        <v>246.79999999999995</v>
      </c>
      <c r="N41" s="450">
        <f>SUMIFS(N9:N39,$B$9:$B$39,"&lt;="&amp;$B$2)</f>
        <v>0</v>
      </c>
      <c r="O41" s="450">
        <f>SUMIFS(O9:O39,$B$9:$B$39,"&lt;="&amp;$B$2)</f>
        <v>0</v>
      </c>
      <c r="P41" s="450"/>
      <c r="S41" s="450">
        <f t="shared" ref="S41:X41" si="28">SUMIFS(S9:S39,$B$9:$B$39,"&lt;="&amp;$B$2)</f>
        <v>53.1</v>
      </c>
      <c r="T41" s="450">
        <f t="shared" si="28"/>
        <v>0</v>
      </c>
      <c r="U41" s="450">
        <f t="shared" si="28"/>
        <v>40.9</v>
      </c>
      <c r="V41" s="450">
        <f t="shared" si="28"/>
        <v>7</v>
      </c>
      <c r="W41" s="450">
        <f t="shared" si="28"/>
        <v>0</v>
      </c>
      <c r="X41" s="450">
        <f t="shared" si="28"/>
        <v>-6.6613381477509392E-16</v>
      </c>
      <c r="AA41" s="450">
        <f t="shared" ref="AA41:AF41" si="29">SUMIFS(AA9:AA39,$B$9:$B$39,"&lt;="&amp;$B$2)</f>
        <v>84</v>
      </c>
      <c r="AB41" s="450">
        <f t="shared" si="29"/>
        <v>0</v>
      </c>
      <c r="AC41" s="450">
        <f t="shared" si="29"/>
        <v>103</v>
      </c>
      <c r="AD41" s="450">
        <f t="shared" si="29"/>
        <v>12</v>
      </c>
      <c r="AE41" s="450">
        <f t="shared" si="29"/>
        <v>0</v>
      </c>
      <c r="AF41" s="450">
        <f t="shared" si="29"/>
        <v>2.2204460492503131E-16</v>
      </c>
      <c r="AI41" s="450">
        <f>SUMIFS(AI9:AI39,$B$9:$B$39,"&lt;="&amp;$B$2)</f>
        <v>0</v>
      </c>
      <c r="AJ41" s="450">
        <f>SUMIFS(AJ9:AJ39,$B$9:$B$39,"&lt;="&amp;$B$2)</f>
        <v>115.90000000000002</v>
      </c>
      <c r="AK41" s="450">
        <f>SUMIFS(AK9:AK39,$B$9:$B$39,"&lt;="&amp;$B$2)</f>
        <v>0</v>
      </c>
      <c r="AL41" s="450">
        <f>SUMIFS(AL9:AL39,$B$9:$B$39,"&lt;="&amp;$B$2)</f>
        <v>12</v>
      </c>
      <c r="AM41" s="450">
        <f>SUMIFS(AM9:AM39,$B$9:$B$39,"&lt;="&amp;$B$2)</f>
        <v>0</v>
      </c>
      <c r="AN41" s="450"/>
      <c r="AQ41" s="450">
        <f>SUMIFS(AQ9:AQ39,$B$9:$B$39,"&lt;="&amp;$B$2)</f>
        <v>122.1</v>
      </c>
      <c r="AR41" s="450">
        <f>SUMIFS(AR9:AR39,$B$9:$B$39,"&lt;="&amp;$B$2)</f>
        <v>0</v>
      </c>
      <c r="AS41" s="450">
        <f>SUMIFS(AS9:AS39,$B$9:$B$39,"&lt;="&amp;$B$2)</f>
        <v>87.7</v>
      </c>
      <c r="AT41" s="450">
        <f>SUMIFS(AT9:AT39,$B$9:$B$39,"&lt;="&amp;$B$2)</f>
        <v>11</v>
      </c>
      <c r="AU41" s="450">
        <f>SUMIFS(AU9:AU39,$B$9:$B$39,"&lt;="&amp;$B$2)</f>
        <v>0</v>
      </c>
      <c r="AV41" s="450"/>
      <c r="AY41" s="450">
        <f>SUMIFS(AY9:AY39,$B$9:$B$39,"&lt;="&amp;$B$2)</f>
        <v>0</v>
      </c>
      <c r="AZ41" s="450">
        <f>SUMIFS(AZ9:AZ39,$B$9:$B$39,"&lt;="&amp;$B$2)</f>
        <v>0</v>
      </c>
      <c r="BA41" s="450">
        <f>SUMIFS(BA9:BA39,$B$9:$B$39,"&lt;="&amp;$B$2)</f>
        <v>72.499999999999986</v>
      </c>
      <c r="BB41" s="450">
        <f>SUMIFS(BB9:BB39,$B$9:$B$39,"&lt;="&amp;$B$2)</f>
        <v>0</v>
      </c>
      <c r="BC41" s="450">
        <f>SUMIFS(BC9:BC39,$B$9:$B$39,"&lt;="&amp;$B$2)</f>
        <v>0</v>
      </c>
      <c r="BD41" s="450"/>
      <c r="BG41" s="450">
        <f>SUMIFS(BG9:BG39,$B$9:$B$39,"&lt;="&amp;$B$2)</f>
        <v>0</v>
      </c>
      <c r="BH41" s="450">
        <f>SUMIFS(BH9:BH39,$B$9:$B$39,"&lt;="&amp;$B$2)</f>
        <v>0</v>
      </c>
      <c r="BI41" s="450">
        <f>SUMIFS(BI9:BI39,$B$9:$B$39,"&lt;="&amp;$B$2)</f>
        <v>102.6</v>
      </c>
      <c r="BJ41" s="450">
        <f>SUMIFS(BJ9:BJ39,$B$9:$B$39,"&lt;="&amp;$B$2)</f>
        <v>0</v>
      </c>
      <c r="BK41" s="450">
        <f>SUMIFS(BK9:BK39,$B$9:$B$39,"&lt;="&amp;$B$2)</f>
        <v>0</v>
      </c>
      <c r="BL41" s="450"/>
      <c r="BQ41" s="450">
        <f>SUMIFS(BQ9:BQ39,$B$9:$B$39,"&lt;="&amp;$B$2)</f>
        <v>259.19999999999993</v>
      </c>
      <c r="BR41" s="450">
        <f>SUMIFS(BR9:BR39,$B$9:$B$39,"&lt;="&amp;$B$2)</f>
        <v>251.09999999999994</v>
      </c>
      <c r="BS41" s="450">
        <f>SUMIFS(BS9:BS39,$B$9:$B$39,"&lt;="&amp;$B$2)</f>
        <v>478.4</v>
      </c>
      <c r="BT41" s="450">
        <f>SUMIFS(BT9:BT39,$B$9:$B$39,"&lt;="&amp;$B$2)</f>
        <v>54</v>
      </c>
      <c r="BU41" s="450">
        <f>SUMIFS(BU9:BU39,$B$9:$B$39,"&lt;="&amp;$B$2)</f>
        <v>1</v>
      </c>
      <c r="BV41" s="450"/>
    </row>
  </sheetData>
  <mergeCells count="19">
    <mergeCell ref="BQ7:BV7"/>
    <mergeCell ref="AQ7:AV7"/>
    <mergeCell ref="AX7:AX8"/>
    <mergeCell ref="AY7:BD7"/>
    <mergeCell ref="BF7:BF8"/>
    <mergeCell ref="BG7:BL7"/>
    <mergeCell ref="BP7:BP8"/>
    <mergeCell ref="AP7:AP8"/>
    <mergeCell ref="B2:C3"/>
    <mergeCell ref="B7:B8"/>
    <mergeCell ref="C7:H7"/>
    <mergeCell ref="J7:J8"/>
    <mergeCell ref="K7:P7"/>
    <mergeCell ref="R7:R8"/>
    <mergeCell ref="S7:X7"/>
    <mergeCell ref="Z7:Z8"/>
    <mergeCell ref="AA7:AF7"/>
    <mergeCell ref="AH7:AH8"/>
    <mergeCell ref="AI7:AN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7513-C643-4F9E-AABA-7ECE3D9D3FF2}">
  <dimension ref="A1:X49"/>
  <sheetViews>
    <sheetView showGridLines="0" zoomScale="80" zoomScaleNormal="80" workbookViewId="0">
      <pane ySplit="7" topLeftCell="A13" activePane="bottomLeft" state="frozen"/>
      <selection activeCell="W30" sqref="W30"/>
      <selection pane="bottomLeft" activeCell="X39" sqref="X39"/>
    </sheetView>
  </sheetViews>
  <sheetFormatPr defaultRowHeight="14.4" x14ac:dyDescent="0.3"/>
  <cols>
    <col min="1" max="1" width="6.109375" customWidth="1"/>
    <col min="2" max="2" width="5.109375" customWidth="1"/>
    <col min="3" max="3" width="15.33203125" bestFit="1" customWidth="1"/>
    <col min="4" max="4" width="15" bestFit="1" customWidth="1"/>
    <col min="5" max="5" width="14.88671875" bestFit="1" customWidth="1"/>
    <col min="6" max="6" width="12.5546875" bestFit="1" customWidth="1"/>
    <col min="7" max="7" width="15.6640625" customWidth="1"/>
    <col min="8" max="8" width="17.6640625" customWidth="1"/>
    <col min="9" max="9" width="13.109375" bestFit="1" customWidth="1"/>
    <col min="10" max="10" width="13.44140625" bestFit="1" customWidth="1"/>
    <col min="11" max="12" width="10.6640625" customWidth="1"/>
    <col min="13" max="13" width="14.33203125" bestFit="1" customWidth="1"/>
    <col min="14" max="14" width="16.6640625" bestFit="1" customWidth="1"/>
    <col min="15" max="15" width="13.44140625" customWidth="1"/>
    <col min="16" max="16" width="10.5546875" customWidth="1"/>
    <col min="17" max="22" width="12.6640625" customWidth="1"/>
  </cols>
  <sheetData>
    <row r="1" spans="1:24" s="429" customFormat="1" ht="15" thickBot="1" x14ac:dyDescent="0.35">
      <c r="C1" s="430">
        <v>1</v>
      </c>
      <c r="D1" s="430">
        <v>2</v>
      </c>
      <c r="E1" s="430">
        <v>3</v>
      </c>
      <c r="F1" s="430">
        <v>4</v>
      </c>
      <c r="G1" s="430">
        <v>5</v>
      </c>
      <c r="H1" s="430">
        <v>6</v>
      </c>
      <c r="I1" s="430">
        <v>7</v>
      </c>
      <c r="J1" s="430">
        <v>8</v>
      </c>
      <c r="K1" s="430">
        <v>9</v>
      </c>
      <c r="L1" s="430">
        <v>10</v>
      </c>
      <c r="M1" s="430">
        <v>11</v>
      </c>
      <c r="N1" s="430">
        <v>12</v>
      </c>
      <c r="O1" s="430">
        <v>13</v>
      </c>
      <c r="P1" s="430">
        <v>14</v>
      </c>
      <c r="Q1" s="430">
        <v>15</v>
      </c>
      <c r="R1" s="430">
        <v>16</v>
      </c>
      <c r="S1" s="430">
        <v>17</v>
      </c>
      <c r="T1" s="430">
        <v>18</v>
      </c>
      <c r="U1" s="430">
        <v>19</v>
      </c>
      <c r="V1" s="430">
        <v>20</v>
      </c>
    </row>
    <row r="2" spans="1:24" ht="37.5" customHeight="1" thickBot="1" x14ac:dyDescent="0.5">
      <c r="A2" s="628">
        <f>'[3]Agg. Bldr Cost Sheet'!M2</f>
        <v>46265</v>
      </c>
      <c r="B2" s="629"/>
      <c r="C2" s="630" t="s">
        <v>417</v>
      </c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2"/>
      <c r="Q2" s="633" t="s">
        <v>418</v>
      </c>
      <c r="R2" s="634"/>
      <c r="S2" s="634"/>
      <c r="T2" s="634"/>
      <c r="U2" s="634"/>
      <c r="V2" s="635"/>
    </row>
    <row r="3" spans="1:24" s="431" customFormat="1" ht="20.25" customHeight="1" x14ac:dyDescent="0.3">
      <c r="C3" s="432">
        <f>$A$2</f>
        <v>46265</v>
      </c>
      <c r="D3" s="433">
        <f t="shared" ref="D3:O3" si="0">VLOOKUP($C$3,$C$6:$V$38,D1,0)</f>
        <v>16</v>
      </c>
      <c r="E3" s="433">
        <f t="shared" si="0"/>
        <v>1054</v>
      </c>
      <c r="F3" s="433">
        <f t="shared" si="0"/>
        <v>5652.5</v>
      </c>
      <c r="G3" s="433">
        <f t="shared" si="0"/>
        <v>4522</v>
      </c>
      <c r="H3" s="433">
        <f t="shared" si="0"/>
        <v>1391.23</v>
      </c>
      <c r="I3" s="433">
        <f t="shared" si="0"/>
        <v>520</v>
      </c>
      <c r="J3" s="433">
        <f t="shared" si="0"/>
        <v>3165</v>
      </c>
      <c r="K3" s="433">
        <f t="shared" si="0"/>
        <v>13</v>
      </c>
      <c r="L3" s="433">
        <f t="shared" si="0"/>
        <v>6</v>
      </c>
      <c r="M3" s="434">
        <f t="shared" si="0"/>
        <v>17</v>
      </c>
      <c r="N3" s="435">
        <f t="shared" si="0"/>
        <v>0</v>
      </c>
      <c r="O3" s="435">
        <f t="shared" si="0"/>
        <v>0</v>
      </c>
      <c r="P3" s="436"/>
      <c r="Q3" s="435">
        <f t="shared" ref="Q3:V3" si="1">VLOOKUP($C$3,$C$6:$V$38,Q1,0)</f>
        <v>0</v>
      </c>
      <c r="R3" s="435">
        <f t="shared" si="1"/>
        <v>0</v>
      </c>
      <c r="S3" s="435">
        <f t="shared" si="1"/>
        <v>0</v>
      </c>
      <c r="T3" s="435">
        <f t="shared" si="1"/>
        <v>0</v>
      </c>
      <c r="U3" s="435">
        <f t="shared" si="1"/>
        <v>0</v>
      </c>
      <c r="V3" s="435">
        <f t="shared" si="1"/>
        <v>0</v>
      </c>
    </row>
    <row r="4" spans="1:24" s="431" customFormat="1" ht="20.25" customHeight="1" x14ac:dyDescent="0.3">
      <c r="C4" s="437" t="s">
        <v>419</v>
      </c>
      <c r="D4" s="438">
        <f>+D40</f>
        <v>100</v>
      </c>
      <c r="E4" s="438">
        <f t="shared" ref="E4:V4" si="2">+E40</f>
        <v>6464</v>
      </c>
      <c r="F4" s="438">
        <f t="shared" si="2"/>
        <v>34809</v>
      </c>
      <c r="G4" s="438">
        <f t="shared" si="2"/>
        <v>27847.200000000004</v>
      </c>
      <c r="H4" s="438">
        <f t="shared" si="2"/>
        <v>29241.460000000003</v>
      </c>
      <c r="I4" s="438">
        <f t="shared" si="2"/>
        <v>3148</v>
      </c>
      <c r="J4" s="438">
        <f t="shared" si="2"/>
        <v>19077</v>
      </c>
      <c r="K4" s="438">
        <f t="shared" si="2"/>
        <v>97</v>
      </c>
      <c r="L4" s="438">
        <f t="shared" si="2"/>
        <v>39</v>
      </c>
      <c r="M4" s="439">
        <f t="shared" si="2"/>
        <v>106</v>
      </c>
      <c r="N4" s="438">
        <f t="shared" si="2"/>
        <v>0</v>
      </c>
      <c r="O4" s="438">
        <f t="shared" si="2"/>
        <v>17</v>
      </c>
      <c r="P4" s="440"/>
      <c r="Q4" s="441">
        <f t="shared" si="2"/>
        <v>0</v>
      </c>
      <c r="R4" s="441">
        <f t="shared" si="2"/>
        <v>0</v>
      </c>
      <c r="S4" s="441">
        <f t="shared" si="2"/>
        <v>0</v>
      </c>
      <c r="T4" s="441">
        <f t="shared" si="2"/>
        <v>0</v>
      </c>
      <c r="U4" s="441">
        <f t="shared" si="2"/>
        <v>0</v>
      </c>
      <c r="V4" s="441">
        <f t="shared" si="2"/>
        <v>0</v>
      </c>
    </row>
    <row r="5" spans="1:24" s="431" customFormat="1" ht="15.6" x14ac:dyDescent="0.3">
      <c r="C5" s="442"/>
      <c r="D5" s="443"/>
      <c r="E5" s="443"/>
      <c r="F5" s="443"/>
      <c r="G5" s="443"/>
      <c r="H5" s="443"/>
      <c r="I5" s="443"/>
      <c r="J5" s="443"/>
      <c r="K5" s="636" t="s">
        <v>420</v>
      </c>
      <c r="L5" s="636"/>
      <c r="M5" s="444">
        <f>+O4</f>
        <v>17</v>
      </c>
      <c r="N5" s="443"/>
      <c r="O5" s="440"/>
      <c r="P5" s="440"/>
      <c r="Q5" s="445"/>
      <c r="R5" s="445"/>
      <c r="S5" s="445"/>
      <c r="T5" s="445"/>
      <c r="U5" s="445"/>
      <c r="V5" s="445"/>
    </row>
    <row r="6" spans="1:24" ht="18" x14ac:dyDescent="0.3">
      <c r="B6" s="637"/>
      <c r="C6" s="638" t="s">
        <v>380</v>
      </c>
      <c r="D6" s="640">
        <v>45809</v>
      </c>
      <c r="E6" s="641"/>
      <c r="F6" s="641"/>
      <c r="G6" s="641"/>
      <c r="H6" s="641"/>
      <c r="I6" s="641"/>
      <c r="J6" s="641"/>
      <c r="K6" s="641"/>
      <c r="L6" s="641"/>
      <c r="M6" s="641"/>
      <c r="N6" s="641"/>
      <c r="O6" s="642"/>
      <c r="Q6" s="275"/>
      <c r="R6" s="275"/>
      <c r="S6" s="275"/>
      <c r="T6" s="275"/>
      <c r="U6" s="275"/>
      <c r="V6" s="275"/>
    </row>
    <row r="7" spans="1:24" s="446" customFormat="1" ht="36" x14ac:dyDescent="0.3">
      <c r="B7" s="637"/>
      <c r="C7" s="639"/>
      <c r="D7" s="447" t="s">
        <v>421</v>
      </c>
      <c r="E7" s="447" t="s">
        <v>422</v>
      </c>
      <c r="F7" s="447" t="s">
        <v>423</v>
      </c>
      <c r="G7" s="447" t="s">
        <v>424</v>
      </c>
      <c r="H7" s="447" t="s">
        <v>425</v>
      </c>
      <c r="I7" s="447" t="s">
        <v>426</v>
      </c>
      <c r="J7" s="447" t="s">
        <v>427</v>
      </c>
      <c r="K7" s="447" t="s">
        <v>428</v>
      </c>
      <c r="L7" s="447" t="s">
        <v>429</v>
      </c>
      <c r="M7" s="447" t="s">
        <v>430</v>
      </c>
      <c r="N7" s="447" t="s">
        <v>431</v>
      </c>
      <c r="O7" s="447" t="s">
        <v>432</v>
      </c>
      <c r="Q7" s="447" t="s">
        <v>422</v>
      </c>
      <c r="R7" s="447" t="s">
        <v>423</v>
      </c>
      <c r="S7" s="447" t="s">
        <v>426</v>
      </c>
      <c r="T7" s="447" t="s">
        <v>427</v>
      </c>
      <c r="U7" s="448" t="s">
        <v>428</v>
      </c>
      <c r="V7" s="447" t="s">
        <v>430</v>
      </c>
      <c r="X7" s="447" t="s">
        <v>433</v>
      </c>
    </row>
    <row r="8" spans="1:24" ht="15.9" customHeight="1" x14ac:dyDescent="0.3">
      <c r="C8" s="449">
        <v>46235</v>
      </c>
      <c r="D8" s="450">
        <v>0</v>
      </c>
      <c r="E8" s="450">
        <v>0</v>
      </c>
      <c r="F8" s="450">
        <v>0</v>
      </c>
      <c r="G8" s="450">
        <f t="shared" ref="G8:G38" si="3">+F8*80%</f>
        <v>0</v>
      </c>
      <c r="H8" s="450">
        <v>995.12000000000012</v>
      </c>
      <c r="I8" s="450">
        <v>0</v>
      </c>
      <c r="J8" s="450">
        <v>0</v>
      </c>
      <c r="K8" s="450">
        <v>0</v>
      </c>
      <c r="L8" s="450">
        <v>0</v>
      </c>
      <c r="M8" s="450">
        <v>0</v>
      </c>
      <c r="N8" s="450">
        <v>0</v>
      </c>
      <c r="O8" s="450">
        <v>0</v>
      </c>
      <c r="Q8" s="450">
        <v>0</v>
      </c>
      <c r="R8" s="450">
        <v>0</v>
      </c>
      <c r="S8" s="450">
        <v>0</v>
      </c>
      <c r="T8" s="450">
        <v>0</v>
      </c>
      <c r="U8" s="450">
        <v>0</v>
      </c>
      <c r="V8" s="450">
        <v>0</v>
      </c>
      <c r="X8" s="451">
        <v>6</v>
      </c>
    </row>
    <row r="9" spans="1:24" ht="15.9" customHeight="1" x14ac:dyDescent="0.3">
      <c r="C9" s="449">
        <v>46236</v>
      </c>
      <c r="D9" s="450">
        <v>3</v>
      </c>
      <c r="E9" s="450">
        <v>210</v>
      </c>
      <c r="F9" s="450">
        <v>1152.5</v>
      </c>
      <c r="G9" s="450">
        <f t="shared" si="3"/>
        <v>922</v>
      </c>
      <c r="H9" s="450">
        <v>1706.1399999999999</v>
      </c>
      <c r="I9" s="450">
        <v>73</v>
      </c>
      <c r="J9" s="450">
        <v>610</v>
      </c>
      <c r="K9" s="450">
        <v>3</v>
      </c>
      <c r="L9" s="450">
        <v>2</v>
      </c>
      <c r="M9" s="450">
        <v>4</v>
      </c>
      <c r="N9" s="450">
        <v>0</v>
      </c>
      <c r="O9" s="450">
        <v>0</v>
      </c>
      <c r="Q9" s="450">
        <v>0</v>
      </c>
      <c r="R9" s="450">
        <v>0</v>
      </c>
      <c r="S9" s="450">
        <v>0</v>
      </c>
      <c r="T9" s="450">
        <v>0</v>
      </c>
      <c r="U9" s="450">
        <v>0</v>
      </c>
      <c r="V9" s="450">
        <v>0</v>
      </c>
      <c r="X9" s="451">
        <v>18</v>
      </c>
    </row>
    <row r="10" spans="1:24" ht="15.9" customHeight="1" x14ac:dyDescent="0.3">
      <c r="C10" s="449">
        <v>46237</v>
      </c>
      <c r="D10" s="450">
        <v>1</v>
      </c>
      <c r="E10" s="450">
        <v>66</v>
      </c>
      <c r="F10" s="450">
        <v>358</v>
      </c>
      <c r="G10" s="450">
        <f t="shared" si="3"/>
        <v>286.40000000000003</v>
      </c>
      <c r="H10" s="450">
        <v>255.21</v>
      </c>
      <c r="I10" s="450">
        <v>25</v>
      </c>
      <c r="J10" s="450">
        <v>190</v>
      </c>
      <c r="K10" s="450">
        <v>1</v>
      </c>
      <c r="L10" s="450">
        <v>1</v>
      </c>
      <c r="M10" s="450">
        <v>1</v>
      </c>
      <c r="N10" s="450">
        <v>0</v>
      </c>
      <c r="O10" s="450">
        <v>0</v>
      </c>
      <c r="P10" s="452"/>
      <c r="Q10" s="450">
        <v>0</v>
      </c>
      <c r="R10" s="450">
        <v>0</v>
      </c>
      <c r="S10" s="450">
        <v>0</v>
      </c>
      <c r="T10" s="450">
        <v>0</v>
      </c>
      <c r="U10" s="450">
        <v>0</v>
      </c>
      <c r="V10" s="450">
        <v>0</v>
      </c>
      <c r="X10" s="451">
        <v>9</v>
      </c>
    </row>
    <row r="11" spans="1:24" ht="15.9" customHeight="1" x14ac:dyDescent="0.3">
      <c r="C11" s="449">
        <v>46238</v>
      </c>
      <c r="D11" s="450">
        <v>0</v>
      </c>
      <c r="E11" s="450">
        <v>0</v>
      </c>
      <c r="F11" s="450">
        <v>0</v>
      </c>
      <c r="G11" s="450">
        <f t="shared" si="3"/>
        <v>0</v>
      </c>
      <c r="H11" s="450">
        <v>1040.1500000000001</v>
      </c>
      <c r="I11" s="450">
        <v>0</v>
      </c>
      <c r="J11" s="450">
        <v>0</v>
      </c>
      <c r="K11" s="450">
        <v>0</v>
      </c>
      <c r="L11" s="450">
        <v>0</v>
      </c>
      <c r="M11" s="450">
        <v>0</v>
      </c>
      <c r="N11" s="450">
        <v>0</v>
      </c>
      <c r="O11" s="450">
        <v>0</v>
      </c>
      <c r="Q11" s="450">
        <v>0</v>
      </c>
      <c r="R11" s="450">
        <v>0</v>
      </c>
      <c r="S11" s="450">
        <v>0</v>
      </c>
      <c r="T11" s="450">
        <v>0</v>
      </c>
      <c r="U11" s="450">
        <v>0</v>
      </c>
      <c r="V11" s="450">
        <v>0</v>
      </c>
      <c r="X11" s="451">
        <v>0</v>
      </c>
    </row>
    <row r="12" spans="1:24" ht="15.9" customHeight="1" x14ac:dyDescent="0.3">
      <c r="C12" s="449">
        <v>46239</v>
      </c>
      <c r="D12" s="450">
        <v>0</v>
      </c>
      <c r="E12" s="450">
        <v>0</v>
      </c>
      <c r="F12" s="450">
        <v>0</v>
      </c>
      <c r="G12" s="450">
        <f t="shared" si="3"/>
        <v>0</v>
      </c>
      <c r="H12" s="450">
        <v>0</v>
      </c>
      <c r="I12" s="450">
        <v>0</v>
      </c>
      <c r="J12" s="450">
        <v>0</v>
      </c>
      <c r="K12" s="450">
        <v>0</v>
      </c>
      <c r="L12" s="450">
        <v>0</v>
      </c>
      <c r="M12" s="450">
        <v>0</v>
      </c>
      <c r="N12" s="450">
        <v>0</v>
      </c>
      <c r="O12" s="450">
        <v>0</v>
      </c>
      <c r="Q12" s="450">
        <v>0</v>
      </c>
      <c r="R12" s="450">
        <v>0</v>
      </c>
      <c r="S12" s="450">
        <v>0</v>
      </c>
      <c r="T12" s="450">
        <v>0</v>
      </c>
      <c r="U12" s="450">
        <v>0</v>
      </c>
      <c r="V12" s="450">
        <v>0</v>
      </c>
      <c r="X12" s="451">
        <v>0</v>
      </c>
    </row>
    <row r="13" spans="1:24" ht="15.9" customHeight="1" x14ac:dyDescent="0.3">
      <c r="C13" s="449">
        <v>46240</v>
      </c>
      <c r="D13" s="450">
        <v>0</v>
      </c>
      <c r="E13" s="450">
        <v>0</v>
      </c>
      <c r="F13" s="450">
        <v>0</v>
      </c>
      <c r="G13" s="450">
        <f t="shared" si="3"/>
        <v>0</v>
      </c>
      <c r="H13" s="450">
        <v>226.95999999999998</v>
      </c>
      <c r="I13" s="450">
        <v>0</v>
      </c>
      <c r="J13" s="450">
        <v>0</v>
      </c>
      <c r="K13" s="450">
        <v>0</v>
      </c>
      <c r="L13" s="450">
        <v>0</v>
      </c>
      <c r="M13" s="450">
        <v>0</v>
      </c>
      <c r="N13" s="450">
        <v>0</v>
      </c>
      <c r="O13" s="450">
        <v>0</v>
      </c>
      <c r="P13" s="452"/>
      <c r="Q13" s="450">
        <v>0</v>
      </c>
      <c r="R13" s="450">
        <v>0</v>
      </c>
      <c r="S13" s="450">
        <v>0</v>
      </c>
      <c r="T13" s="450">
        <v>0</v>
      </c>
      <c r="U13" s="450">
        <v>0</v>
      </c>
      <c r="V13" s="450">
        <v>0</v>
      </c>
      <c r="W13" s="453"/>
      <c r="X13" s="451">
        <v>0</v>
      </c>
    </row>
    <row r="14" spans="1:24" ht="15.9" customHeight="1" x14ac:dyDescent="0.3">
      <c r="C14" s="449">
        <v>46241</v>
      </c>
      <c r="D14" s="450">
        <v>0</v>
      </c>
      <c r="E14" s="450">
        <v>0</v>
      </c>
      <c r="F14" s="450">
        <v>0</v>
      </c>
      <c r="G14" s="450">
        <f t="shared" si="3"/>
        <v>0</v>
      </c>
      <c r="H14" s="450">
        <v>1164.93</v>
      </c>
      <c r="I14" s="450">
        <v>0</v>
      </c>
      <c r="J14" s="450">
        <v>0</v>
      </c>
      <c r="K14" s="450">
        <v>0</v>
      </c>
      <c r="L14" s="450">
        <v>0</v>
      </c>
      <c r="M14" s="450">
        <v>0</v>
      </c>
      <c r="N14" s="450">
        <v>0</v>
      </c>
      <c r="O14" s="450">
        <v>0</v>
      </c>
      <c r="P14" s="452"/>
      <c r="Q14" s="450">
        <v>0</v>
      </c>
      <c r="R14" s="450">
        <v>0</v>
      </c>
      <c r="S14" s="450">
        <v>0</v>
      </c>
      <c r="T14" s="450">
        <v>0</v>
      </c>
      <c r="U14" s="450">
        <v>0</v>
      </c>
      <c r="V14" s="450">
        <v>0</v>
      </c>
      <c r="X14" s="451">
        <v>22</v>
      </c>
    </row>
    <row r="15" spans="1:24" ht="15.9" customHeight="1" x14ac:dyDescent="0.3">
      <c r="C15" s="449">
        <v>46242</v>
      </c>
      <c r="D15" s="450">
        <v>0</v>
      </c>
      <c r="E15" s="450">
        <v>0</v>
      </c>
      <c r="F15" s="450">
        <v>0</v>
      </c>
      <c r="G15" s="450">
        <f t="shared" si="3"/>
        <v>0</v>
      </c>
      <c r="H15" s="450">
        <v>838.19</v>
      </c>
      <c r="I15" s="450">
        <v>0</v>
      </c>
      <c r="J15" s="450">
        <v>0</v>
      </c>
      <c r="K15" s="450">
        <v>0</v>
      </c>
      <c r="L15" s="450">
        <v>0</v>
      </c>
      <c r="M15" s="450">
        <v>0</v>
      </c>
      <c r="N15" s="450">
        <v>0</v>
      </c>
      <c r="O15" s="450">
        <v>4</v>
      </c>
      <c r="Q15" s="450">
        <v>0</v>
      </c>
      <c r="R15" s="450">
        <v>0</v>
      </c>
      <c r="S15" s="450">
        <v>0</v>
      </c>
      <c r="T15" s="450">
        <v>0</v>
      </c>
      <c r="U15" s="450">
        <v>0</v>
      </c>
      <c r="V15" s="450">
        <v>0</v>
      </c>
      <c r="X15" s="451">
        <v>2</v>
      </c>
    </row>
    <row r="16" spans="1:24" ht="15.9" customHeight="1" x14ac:dyDescent="0.3">
      <c r="C16" s="449">
        <v>46243</v>
      </c>
      <c r="D16" s="450">
        <v>0</v>
      </c>
      <c r="E16" s="450">
        <v>0</v>
      </c>
      <c r="F16" s="450">
        <v>0</v>
      </c>
      <c r="G16" s="450">
        <f t="shared" si="3"/>
        <v>0</v>
      </c>
      <c r="H16" s="450">
        <v>801.36</v>
      </c>
      <c r="I16" s="450">
        <v>0</v>
      </c>
      <c r="J16" s="450">
        <v>0</v>
      </c>
      <c r="K16" s="450">
        <v>0</v>
      </c>
      <c r="L16" s="450">
        <v>0</v>
      </c>
      <c r="M16" s="450">
        <v>0</v>
      </c>
      <c r="N16" s="450">
        <v>0</v>
      </c>
      <c r="O16" s="450">
        <v>3</v>
      </c>
      <c r="P16" s="452"/>
      <c r="Q16" s="450">
        <v>0</v>
      </c>
      <c r="R16" s="450">
        <v>0</v>
      </c>
      <c r="S16" s="450">
        <v>0</v>
      </c>
      <c r="T16" s="450">
        <v>0</v>
      </c>
      <c r="U16" s="450">
        <v>0</v>
      </c>
      <c r="V16" s="450">
        <v>0</v>
      </c>
      <c r="X16" s="451">
        <v>14</v>
      </c>
    </row>
    <row r="17" spans="3:24" ht="15.9" customHeight="1" x14ac:dyDescent="0.3">
      <c r="C17" s="449">
        <v>46244</v>
      </c>
      <c r="D17" s="450">
        <v>0</v>
      </c>
      <c r="E17" s="450">
        <v>0</v>
      </c>
      <c r="F17" s="450">
        <v>0</v>
      </c>
      <c r="G17" s="450">
        <f t="shared" si="3"/>
        <v>0</v>
      </c>
      <c r="H17" s="450">
        <v>113.44999999999999</v>
      </c>
      <c r="I17" s="450">
        <v>0</v>
      </c>
      <c r="J17" s="450">
        <v>0</v>
      </c>
      <c r="K17" s="450">
        <v>0</v>
      </c>
      <c r="L17" s="450">
        <v>0</v>
      </c>
      <c r="M17" s="450">
        <v>0</v>
      </c>
      <c r="N17" s="450">
        <v>0</v>
      </c>
      <c r="O17" s="450">
        <v>3</v>
      </c>
      <c r="Q17" s="450">
        <v>0</v>
      </c>
      <c r="R17" s="450">
        <v>0</v>
      </c>
      <c r="S17" s="450">
        <v>0</v>
      </c>
      <c r="T17" s="450">
        <v>0</v>
      </c>
      <c r="U17" s="450">
        <v>0</v>
      </c>
      <c r="V17" s="450">
        <v>0</v>
      </c>
      <c r="X17" s="451">
        <v>0</v>
      </c>
    </row>
    <row r="18" spans="3:24" ht="15.9" customHeight="1" x14ac:dyDescent="0.3">
      <c r="C18" s="449">
        <v>46245</v>
      </c>
      <c r="D18" s="450">
        <v>0</v>
      </c>
      <c r="E18" s="450">
        <v>0</v>
      </c>
      <c r="F18" s="450">
        <v>0</v>
      </c>
      <c r="G18" s="450">
        <f t="shared" si="3"/>
        <v>0</v>
      </c>
      <c r="H18" s="450">
        <v>1037.81</v>
      </c>
      <c r="I18" s="450">
        <v>0</v>
      </c>
      <c r="J18" s="450">
        <v>0</v>
      </c>
      <c r="K18" s="450">
        <v>0</v>
      </c>
      <c r="L18" s="450">
        <v>0</v>
      </c>
      <c r="M18" s="450">
        <v>0</v>
      </c>
      <c r="N18" s="450">
        <v>0</v>
      </c>
      <c r="O18" s="450">
        <v>0</v>
      </c>
      <c r="P18" s="454"/>
      <c r="Q18" s="450">
        <v>0</v>
      </c>
      <c r="R18" s="450">
        <v>0</v>
      </c>
      <c r="S18" s="450">
        <v>0</v>
      </c>
      <c r="T18" s="450">
        <v>0</v>
      </c>
      <c r="U18" s="450">
        <v>0</v>
      </c>
      <c r="V18" s="450">
        <v>0</v>
      </c>
      <c r="X18" s="451">
        <v>0</v>
      </c>
    </row>
    <row r="19" spans="3:24" ht="15.9" customHeight="1" x14ac:dyDescent="0.3">
      <c r="C19" s="449">
        <v>46246</v>
      </c>
      <c r="D19" s="450">
        <v>6</v>
      </c>
      <c r="E19" s="450">
        <v>384</v>
      </c>
      <c r="F19" s="450">
        <v>2104</v>
      </c>
      <c r="G19" s="450">
        <f t="shared" si="3"/>
        <v>1683.2</v>
      </c>
      <c r="H19" s="450">
        <v>1604.5400000000002</v>
      </c>
      <c r="I19" s="450">
        <v>192</v>
      </c>
      <c r="J19" s="450">
        <v>1113</v>
      </c>
      <c r="K19" s="450">
        <v>8</v>
      </c>
      <c r="L19" s="450">
        <v>2</v>
      </c>
      <c r="M19" s="450">
        <v>6</v>
      </c>
      <c r="N19" s="450">
        <v>0</v>
      </c>
      <c r="O19" s="450">
        <v>0</v>
      </c>
      <c r="Q19" s="450">
        <v>0</v>
      </c>
      <c r="R19" s="450">
        <v>0</v>
      </c>
      <c r="S19" s="450">
        <v>0</v>
      </c>
      <c r="T19" s="450">
        <v>0</v>
      </c>
      <c r="U19" s="450">
        <v>0</v>
      </c>
      <c r="V19" s="450">
        <v>0</v>
      </c>
      <c r="X19" s="451">
        <v>10</v>
      </c>
    </row>
    <row r="20" spans="3:24" ht="15.9" customHeight="1" x14ac:dyDescent="0.3">
      <c r="C20" s="449">
        <v>46247</v>
      </c>
      <c r="D20" s="450">
        <v>9</v>
      </c>
      <c r="E20" s="450">
        <v>625</v>
      </c>
      <c r="F20" s="450">
        <v>3338.5</v>
      </c>
      <c r="G20" s="450">
        <f t="shared" si="3"/>
        <v>2670.8</v>
      </c>
      <c r="H20" s="450">
        <v>1958.65</v>
      </c>
      <c r="I20" s="450">
        <v>305</v>
      </c>
      <c r="J20" s="450">
        <v>1810</v>
      </c>
      <c r="K20" s="450">
        <v>9</v>
      </c>
      <c r="L20" s="450">
        <v>2</v>
      </c>
      <c r="M20" s="450">
        <v>9</v>
      </c>
      <c r="N20" s="450">
        <v>0</v>
      </c>
      <c r="O20" s="450">
        <v>0</v>
      </c>
      <c r="P20" s="452"/>
      <c r="Q20" s="450">
        <v>0</v>
      </c>
      <c r="R20" s="450">
        <v>0</v>
      </c>
      <c r="S20" s="450">
        <v>0</v>
      </c>
      <c r="T20" s="450">
        <v>0</v>
      </c>
      <c r="U20" s="450">
        <v>0</v>
      </c>
      <c r="V20" s="450">
        <v>0</v>
      </c>
      <c r="X20" s="451">
        <v>0</v>
      </c>
    </row>
    <row r="21" spans="3:24" ht="15.9" customHeight="1" x14ac:dyDescent="0.3">
      <c r="C21" s="449">
        <v>46248</v>
      </c>
      <c r="D21" s="450">
        <v>9</v>
      </c>
      <c r="E21" s="450">
        <v>616</v>
      </c>
      <c r="F21" s="450">
        <v>3362.5</v>
      </c>
      <c r="G21" s="450">
        <f t="shared" si="3"/>
        <v>2690</v>
      </c>
      <c r="H21" s="450">
        <v>2015.57</v>
      </c>
      <c r="I21" s="450">
        <v>307</v>
      </c>
      <c r="J21" s="450">
        <v>1850</v>
      </c>
      <c r="K21" s="450">
        <v>7</v>
      </c>
      <c r="L21" s="450">
        <v>2</v>
      </c>
      <c r="M21" s="450">
        <v>9</v>
      </c>
      <c r="N21" s="450">
        <v>0</v>
      </c>
      <c r="O21" s="450">
        <v>0</v>
      </c>
      <c r="Q21" s="450">
        <v>0</v>
      </c>
      <c r="R21" s="450">
        <v>0</v>
      </c>
      <c r="S21" s="450">
        <v>0</v>
      </c>
      <c r="T21" s="450">
        <v>0</v>
      </c>
      <c r="U21" s="450">
        <v>0</v>
      </c>
      <c r="V21" s="450">
        <v>0</v>
      </c>
      <c r="X21" s="451">
        <v>3</v>
      </c>
    </row>
    <row r="22" spans="3:24" ht="15.9" customHeight="1" x14ac:dyDescent="0.3">
      <c r="C22" s="449">
        <v>46249</v>
      </c>
      <c r="D22" s="450">
        <v>0</v>
      </c>
      <c r="E22" s="450">
        <v>0</v>
      </c>
      <c r="F22" s="450">
        <v>0</v>
      </c>
      <c r="G22" s="450">
        <f t="shared" si="3"/>
        <v>0</v>
      </c>
      <c r="H22" s="450">
        <v>230.63</v>
      </c>
      <c r="I22" s="450">
        <v>0</v>
      </c>
      <c r="J22" s="450">
        <v>0</v>
      </c>
      <c r="K22" s="450">
        <v>0</v>
      </c>
      <c r="L22" s="450">
        <v>0</v>
      </c>
      <c r="M22" s="450">
        <v>0</v>
      </c>
      <c r="N22" s="450">
        <v>0</v>
      </c>
      <c r="O22" s="450">
        <v>0</v>
      </c>
      <c r="P22" s="452"/>
      <c r="Q22" s="450">
        <v>0</v>
      </c>
      <c r="R22" s="450">
        <v>0</v>
      </c>
      <c r="S22" s="450">
        <v>0</v>
      </c>
      <c r="T22" s="450">
        <v>0</v>
      </c>
      <c r="U22" s="450">
        <v>0</v>
      </c>
      <c r="V22" s="450">
        <v>0</v>
      </c>
      <c r="X22" s="451">
        <v>0</v>
      </c>
    </row>
    <row r="23" spans="3:24" ht="15.9" customHeight="1" x14ac:dyDescent="0.3">
      <c r="C23" s="449">
        <v>46250</v>
      </c>
      <c r="D23" s="450">
        <v>7</v>
      </c>
      <c r="E23" s="450">
        <v>418</v>
      </c>
      <c r="F23" s="450">
        <v>2208.5</v>
      </c>
      <c r="G23" s="450">
        <f t="shared" si="3"/>
        <v>1766.8000000000002</v>
      </c>
      <c r="H23" s="450">
        <v>586.44000000000005</v>
      </c>
      <c r="I23" s="450">
        <v>206</v>
      </c>
      <c r="J23" s="450">
        <v>1255</v>
      </c>
      <c r="K23" s="450">
        <v>7</v>
      </c>
      <c r="L23" s="450">
        <v>2</v>
      </c>
      <c r="M23" s="450">
        <v>8</v>
      </c>
      <c r="N23" s="450">
        <v>0</v>
      </c>
      <c r="O23" s="450">
        <v>0</v>
      </c>
      <c r="P23" s="452"/>
      <c r="Q23" s="450">
        <v>0</v>
      </c>
      <c r="R23" s="450">
        <v>0</v>
      </c>
      <c r="S23" s="450">
        <v>0</v>
      </c>
      <c r="T23" s="450">
        <v>0</v>
      </c>
      <c r="U23" s="450">
        <v>0</v>
      </c>
      <c r="V23" s="450">
        <v>0</v>
      </c>
      <c r="X23" s="451">
        <v>0</v>
      </c>
    </row>
    <row r="24" spans="3:24" ht="15.9" customHeight="1" x14ac:dyDescent="0.3">
      <c r="C24" s="449">
        <v>46251</v>
      </c>
      <c r="D24" s="450">
        <v>8</v>
      </c>
      <c r="E24" s="450">
        <v>524</v>
      </c>
      <c r="F24" s="450">
        <v>2851.5</v>
      </c>
      <c r="G24" s="450">
        <f t="shared" si="3"/>
        <v>2281.2000000000003</v>
      </c>
      <c r="H24" s="450">
        <v>863.03</v>
      </c>
      <c r="I24" s="450">
        <v>261</v>
      </c>
      <c r="J24" s="450">
        <v>1570</v>
      </c>
      <c r="K24" s="450">
        <v>5</v>
      </c>
      <c r="L24" s="450">
        <v>2</v>
      </c>
      <c r="M24" s="450">
        <v>8</v>
      </c>
      <c r="N24" s="450">
        <v>0</v>
      </c>
      <c r="O24" s="450">
        <v>0</v>
      </c>
      <c r="P24" s="452"/>
      <c r="Q24" s="450">
        <v>0</v>
      </c>
      <c r="R24" s="450">
        <v>0</v>
      </c>
      <c r="S24" s="450">
        <v>0</v>
      </c>
      <c r="T24" s="450">
        <v>0</v>
      </c>
      <c r="U24" s="450">
        <v>0</v>
      </c>
      <c r="V24" s="450">
        <v>0</v>
      </c>
      <c r="X24" s="451">
        <v>0</v>
      </c>
    </row>
    <row r="25" spans="3:24" ht="15.9" customHeight="1" x14ac:dyDescent="0.3">
      <c r="C25" s="449">
        <v>46252</v>
      </c>
      <c r="D25" s="450">
        <v>1</v>
      </c>
      <c r="E25" s="450">
        <v>61</v>
      </c>
      <c r="F25" s="450">
        <v>335.5</v>
      </c>
      <c r="G25" s="450">
        <f t="shared" si="3"/>
        <v>268.40000000000003</v>
      </c>
      <c r="H25" s="450">
        <v>1156.0600000000002</v>
      </c>
      <c r="I25" s="450">
        <v>30</v>
      </c>
      <c r="J25" s="450">
        <v>185</v>
      </c>
      <c r="K25" s="450">
        <v>1</v>
      </c>
      <c r="L25" s="450">
        <v>1</v>
      </c>
      <c r="M25" s="450">
        <v>1</v>
      </c>
      <c r="N25" s="450">
        <v>0</v>
      </c>
      <c r="O25" s="450">
        <v>3</v>
      </c>
      <c r="P25" s="452"/>
      <c r="Q25" s="450">
        <v>0</v>
      </c>
      <c r="R25" s="450">
        <v>0</v>
      </c>
      <c r="S25" s="450">
        <v>0</v>
      </c>
      <c r="T25" s="450">
        <v>0</v>
      </c>
      <c r="U25" s="450">
        <v>0</v>
      </c>
      <c r="V25" s="450">
        <v>0</v>
      </c>
      <c r="X25" s="451">
        <v>17</v>
      </c>
    </row>
    <row r="26" spans="3:24" ht="15.9" customHeight="1" x14ac:dyDescent="0.3">
      <c r="C26" s="449">
        <v>46253</v>
      </c>
      <c r="D26" s="450">
        <v>0</v>
      </c>
      <c r="E26" s="450">
        <v>0</v>
      </c>
      <c r="F26" s="450">
        <v>0</v>
      </c>
      <c r="G26" s="450">
        <f t="shared" si="3"/>
        <v>0</v>
      </c>
      <c r="H26" s="450">
        <v>350.99000000000007</v>
      </c>
      <c r="I26" s="450">
        <v>0</v>
      </c>
      <c r="J26" s="450">
        <v>0</v>
      </c>
      <c r="K26" s="450">
        <v>0</v>
      </c>
      <c r="L26" s="450">
        <v>0</v>
      </c>
      <c r="M26" s="450">
        <v>0</v>
      </c>
      <c r="N26" s="450">
        <v>0</v>
      </c>
      <c r="O26" s="450">
        <v>1</v>
      </c>
      <c r="Q26" s="450">
        <v>0</v>
      </c>
      <c r="R26" s="450">
        <v>0</v>
      </c>
      <c r="S26" s="450">
        <v>0</v>
      </c>
      <c r="T26" s="450">
        <v>0</v>
      </c>
      <c r="U26" s="450">
        <v>0</v>
      </c>
      <c r="V26" s="450">
        <v>0</v>
      </c>
      <c r="X26" s="451">
        <v>0</v>
      </c>
    </row>
    <row r="27" spans="3:24" ht="15.9" customHeight="1" x14ac:dyDescent="0.3">
      <c r="C27" s="449">
        <v>46254</v>
      </c>
      <c r="D27" s="450">
        <v>0</v>
      </c>
      <c r="E27" s="450">
        <v>0</v>
      </c>
      <c r="F27" s="450">
        <v>0</v>
      </c>
      <c r="G27" s="450">
        <f t="shared" si="3"/>
        <v>0</v>
      </c>
      <c r="H27" s="450">
        <v>46.129999999999995</v>
      </c>
      <c r="I27" s="450">
        <v>0</v>
      </c>
      <c r="J27" s="450">
        <v>0</v>
      </c>
      <c r="K27" s="450">
        <v>0</v>
      </c>
      <c r="L27" s="450">
        <v>0</v>
      </c>
      <c r="M27" s="450">
        <v>0</v>
      </c>
      <c r="N27" s="450">
        <v>0</v>
      </c>
      <c r="O27" s="450">
        <v>0</v>
      </c>
      <c r="P27" s="452"/>
      <c r="Q27" s="450">
        <v>0</v>
      </c>
      <c r="R27" s="450">
        <v>0</v>
      </c>
      <c r="S27" s="450">
        <v>0</v>
      </c>
      <c r="T27" s="450">
        <v>0</v>
      </c>
      <c r="U27" s="450">
        <v>0</v>
      </c>
      <c r="V27" s="450">
        <v>0</v>
      </c>
      <c r="X27" s="451">
        <v>0</v>
      </c>
    </row>
    <row r="28" spans="3:24" ht="15.9" customHeight="1" x14ac:dyDescent="0.3">
      <c r="C28" s="449">
        <v>46255</v>
      </c>
      <c r="D28" s="450">
        <v>0</v>
      </c>
      <c r="E28" s="450">
        <v>0</v>
      </c>
      <c r="F28" s="450">
        <v>0</v>
      </c>
      <c r="G28" s="450">
        <f t="shared" si="3"/>
        <v>0</v>
      </c>
      <c r="H28" s="450">
        <v>93.32</v>
      </c>
      <c r="I28" s="450">
        <v>0</v>
      </c>
      <c r="J28" s="450">
        <v>0</v>
      </c>
      <c r="K28" s="450">
        <v>0</v>
      </c>
      <c r="L28" s="450">
        <v>0</v>
      </c>
      <c r="M28" s="450">
        <v>0</v>
      </c>
      <c r="N28" s="450">
        <v>0</v>
      </c>
      <c r="O28" s="450">
        <v>0</v>
      </c>
      <c r="Q28" s="450">
        <v>0</v>
      </c>
      <c r="R28" s="450">
        <v>0</v>
      </c>
      <c r="S28" s="450">
        <v>0</v>
      </c>
      <c r="T28" s="450">
        <v>0</v>
      </c>
      <c r="U28" s="450">
        <v>0</v>
      </c>
      <c r="V28" s="450">
        <v>0</v>
      </c>
      <c r="X28" s="451">
        <v>0</v>
      </c>
    </row>
    <row r="29" spans="3:24" ht="15.9" customHeight="1" x14ac:dyDescent="0.3">
      <c r="C29" s="449">
        <v>46256</v>
      </c>
      <c r="D29" s="450">
        <v>0</v>
      </c>
      <c r="E29" s="450">
        <v>0</v>
      </c>
      <c r="F29" s="450">
        <v>0</v>
      </c>
      <c r="G29" s="450">
        <f t="shared" si="3"/>
        <v>0</v>
      </c>
      <c r="H29" s="450">
        <v>639.39</v>
      </c>
      <c r="I29" s="450">
        <v>0</v>
      </c>
      <c r="J29" s="450">
        <v>0</v>
      </c>
      <c r="K29" s="450">
        <v>0</v>
      </c>
      <c r="L29" s="450">
        <v>0</v>
      </c>
      <c r="M29" s="450">
        <v>0</v>
      </c>
      <c r="N29" s="450">
        <v>0</v>
      </c>
      <c r="O29" s="450">
        <v>0</v>
      </c>
      <c r="Q29" s="450">
        <v>0</v>
      </c>
      <c r="R29" s="450">
        <v>0</v>
      </c>
      <c r="S29" s="450">
        <v>0</v>
      </c>
      <c r="T29" s="450">
        <v>0</v>
      </c>
      <c r="U29" s="450">
        <v>0</v>
      </c>
      <c r="V29" s="450">
        <v>0</v>
      </c>
      <c r="X29" s="451">
        <v>0</v>
      </c>
    </row>
    <row r="30" spans="3:24" ht="15.9" customHeight="1" x14ac:dyDescent="0.3">
      <c r="C30" s="449">
        <v>46257</v>
      </c>
      <c r="D30" s="450">
        <v>5</v>
      </c>
      <c r="E30" s="450">
        <v>318</v>
      </c>
      <c r="F30" s="450">
        <v>1734</v>
      </c>
      <c r="G30" s="450">
        <f t="shared" si="3"/>
        <v>1387.2</v>
      </c>
      <c r="H30" s="450">
        <v>1241.72</v>
      </c>
      <c r="I30" s="450">
        <v>149</v>
      </c>
      <c r="J30" s="450">
        <v>900</v>
      </c>
      <c r="K30" s="450">
        <v>5</v>
      </c>
      <c r="L30" s="450">
        <v>4</v>
      </c>
      <c r="M30" s="450">
        <v>5</v>
      </c>
      <c r="N30" s="450">
        <v>0</v>
      </c>
      <c r="O30" s="450">
        <v>0</v>
      </c>
      <c r="Q30" s="450">
        <v>0</v>
      </c>
      <c r="R30" s="450">
        <v>0</v>
      </c>
      <c r="S30" s="450">
        <v>0</v>
      </c>
      <c r="T30" s="450">
        <v>0</v>
      </c>
      <c r="U30" s="450">
        <v>0</v>
      </c>
      <c r="V30" s="450">
        <v>0</v>
      </c>
      <c r="W30" s="453"/>
      <c r="X30" s="451">
        <v>0</v>
      </c>
    </row>
    <row r="31" spans="3:24" ht="15.9" customHeight="1" x14ac:dyDescent="0.3">
      <c r="C31" s="449">
        <v>46258</v>
      </c>
      <c r="D31" s="450">
        <v>0</v>
      </c>
      <c r="E31" s="450">
        <v>0</v>
      </c>
      <c r="F31" s="450">
        <v>0</v>
      </c>
      <c r="G31" s="450">
        <f t="shared" si="3"/>
        <v>0</v>
      </c>
      <c r="H31" s="450">
        <v>0</v>
      </c>
      <c r="I31" s="450">
        <v>0</v>
      </c>
      <c r="J31" s="450">
        <v>0</v>
      </c>
      <c r="K31" s="450">
        <v>0</v>
      </c>
      <c r="L31" s="450">
        <v>0</v>
      </c>
      <c r="M31" s="450">
        <v>0</v>
      </c>
      <c r="N31" s="450">
        <v>0</v>
      </c>
      <c r="O31" s="450">
        <v>0</v>
      </c>
      <c r="P31" s="452"/>
      <c r="Q31" s="450">
        <v>0</v>
      </c>
      <c r="R31" s="450">
        <v>0</v>
      </c>
      <c r="S31" s="450">
        <v>0</v>
      </c>
      <c r="T31" s="450">
        <v>0</v>
      </c>
      <c r="U31" s="450">
        <v>0</v>
      </c>
      <c r="V31" s="450">
        <v>0</v>
      </c>
      <c r="W31" s="453"/>
      <c r="X31" s="451">
        <v>0</v>
      </c>
    </row>
    <row r="32" spans="3:24" ht="15.9" customHeight="1" x14ac:dyDescent="0.3">
      <c r="C32" s="449">
        <v>46259</v>
      </c>
      <c r="D32" s="450">
        <v>0</v>
      </c>
      <c r="E32" s="450">
        <v>0</v>
      </c>
      <c r="F32" s="450">
        <v>0</v>
      </c>
      <c r="G32" s="450">
        <f t="shared" si="3"/>
        <v>0</v>
      </c>
      <c r="H32" s="450">
        <v>877.73</v>
      </c>
      <c r="I32" s="450">
        <v>0</v>
      </c>
      <c r="J32" s="450">
        <v>0</v>
      </c>
      <c r="K32" s="450">
        <v>0</v>
      </c>
      <c r="L32" s="450">
        <v>0</v>
      </c>
      <c r="M32" s="450">
        <v>0</v>
      </c>
      <c r="N32" s="450">
        <v>0</v>
      </c>
      <c r="O32" s="450">
        <v>2</v>
      </c>
      <c r="Q32" s="450">
        <v>0</v>
      </c>
      <c r="R32" s="450">
        <v>0</v>
      </c>
      <c r="S32" s="450">
        <v>0</v>
      </c>
      <c r="T32" s="450">
        <v>0</v>
      </c>
      <c r="U32" s="450">
        <v>0</v>
      </c>
      <c r="V32" s="450">
        <v>0</v>
      </c>
      <c r="X32" s="451">
        <v>0</v>
      </c>
    </row>
    <row r="33" spans="3:24" ht="15.9" customHeight="1" x14ac:dyDescent="0.3">
      <c r="C33" s="449">
        <v>46260</v>
      </c>
      <c r="D33" s="450">
        <v>8</v>
      </c>
      <c r="E33" s="450">
        <v>462</v>
      </c>
      <c r="F33" s="450">
        <v>2505.5</v>
      </c>
      <c r="G33" s="450">
        <f t="shared" si="3"/>
        <v>2004.4</v>
      </c>
      <c r="H33" s="450">
        <v>1517.6200000000001</v>
      </c>
      <c r="I33" s="450">
        <v>230</v>
      </c>
      <c r="J33" s="450">
        <v>1380</v>
      </c>
      <c r="K33" s="450">
        <v>9</v>
      </c>
      <c r="L33" s="450">
        <v>4</v>
      </c>
      <c r="M33" s="450">
        <v>9</v>
      </c>
      <c r="N33" s="450">
        <v>0</v>
      </c>
      <c r="O33" s="450">
        <v>0</v>
      </c>
      <c r="Q33" s="450">
        <v>0</v>
      </c>
      <c r="R33" s="450">
        <v>0</v>
      </c>
      <c r="S33" s="450">
        <v>0</v>
      </c>
      <c r="T33" s="450">
        <v>0</v>
      </c>
      <c r="U33" s="450">
        <v>0</v>
      </c>
      <c r="V33" s="450">
        <v>0</v>
      </c>
      <c r="X33" s="455">
        <v>8</v>
      </c>
    </row>
    <row r="34" spans="3:24" ht="15.9" customHeight="1" x14ac:dyDescent="0.3">
      <c r="C34" s="449">
        <v>46261</v>
      </c>
      <c r="D34" s="450">
        <v>6</v>
      </c>
      <c r="E34" s="450">
        <v>391</v>
      </c>
      <c r="F34" s="450">
        <v>2098</v>
      </c>
      <c r="G34" s="450">
        <f t="shared" si="3"/>
        <v>1678.4</v>
      </c>
      <c r="H34" s="450">
        <v>2019.05</v>
      </c>
      <c r="I34" s="450">
        <v>195</v>
      </c>
      <c r="J34" s="450">
        <v>1094</v>
      </c>
      <c r="K34" s="450">
        <v>6</v>
      </c>
      <c r="L34" s="450">
        <v>3</v>
      </c>
      <c r="M34" s="450">
        <v>7</v>
      </c>
      <c r="N34" s="450">
        <v>0</v>
      </c>
      <c r="O34" s="450">
        <v>0</v>
      </c>
      <c r="Q34" s="450">
        <v>0</v>
      </c>
      <c r="R34" s="450">
        <v>0</v>
      </c>
      <c r="S34" s="450">
        <v>0</v>
      </c>
      <c r="T34" s="450">
        <v>0</v>
      </c>
      <c r="U34" s="450">
        <v>0</v>
      </c>
      <c r="V34" s="450">
        <v>0</v>
      </c>
      <c r="X34" s="455">
        <v>0</v>
      </c>
    </row>
    <row r="35" spans="3:24" ht="15.9" customHeight="1" x14ac:dyDescent="0.3">
      <c r="C35" s="449">
        <v>46262</v>
      </c>
      <c r="D35" s="450">
        <v>6</v>
      </c>
      <c r="E35" s="450">
        <v>407</v>
      </c>
      <c r="F35" s="450">
        <v>2173.5</v>
      </c>
      <c r="G35" s="450">
        <f t="shared" si="3"/>
        <v>1738.8000000000002</v>
      </c>
      <c r="H35" s="450">
        <v>1454.06</v>
      </c>
      <c r="I35" s="450">
        <v>203</v>
      </c>
      <c r="J35" s="450">
        <v>1180</v>
      </c>
      <c r="K35" s="450">
        <v>7</v>
      </c>
      <c r="L35" s="450">
        <v>3</v>
      </c>
      <c r="M35" s="450">
        <v>6</v>
      </c>
      <c r="N35" s="450">
        <v>0</v>
      </c>
      <c r="O35" s="450">
        <v>0</v>
      </c>
      <c r="Q35" s="450">
        <v>0</v>
      </c>
      <c r="R35" s="450">
        <v>0</v>
      </c>
      <c r="S35" s="450">
        <v>0</v>
      </c>
      <c r="T35" s="450">
        <v>0</v>
      </c>
      <c r="U35" s="450">
        <v>0</v>
      </c>
      <c r="V35" s="450">
        <v>0</v>
      </c>
      <c r="X35" s="455">
        <v>0</v>
      </c>
    </row>
    <row r="36" spans="3:24" ht="15.9" customHeight="1" x14ac:dyDescent="0.3">
      <c r="C36" s="449">
        <v>46263</v>
      </c>
      <c r="D36" s="450">
        <v>7</v>
      </c>
      <c r="E36" s="450">
        <v>406</v>
      </c>
      <c r="F36" s="450">
        <v>2086.5</v>
      </c>
      <c r="G36" s="450">
        <f t="shared" si="3"/>
        <v>1669.2</v>
      </c>
      <c r="H36" s="450">
        <v>1694.98</v>
      </c>
      <c r="I36" s="450">
        <v>191</v>
      </c>
      <c r="J36" s="450">
        <v>1215</v>
      </c>
      <c r="K36" s="450">
        <v>7</v>
      </c>
      <c r="L36" s="450">
        <v>3</v>
      </c>
      <c r="M36" s="450">
        <v>7</v>
      </c>
      <c r="N36" s="450">
        <v>0</v>
      </c>
      <c r="O36" s="450">
        <v>1</v>
      </c>
      <c r="Q36" s="450">
        <v>0</v>
      </c>
      <c r="R36" s="450">
        <v>0</v>
      </c>
      <c r="S36" s="450">
        <v>0</v>
      </c>
      <c r="T36" s="450">
        <v>0</v>
      </c>
      <c r="U36" s="450">
        <v>0</v>
      </c>
      <c r="V36" s="450">
        <v>0</v>
      </c>
      <c r="X36" s="455">
        <v>1</v>
      </c>
    </row>
    <row r="37" spans="3:24" ht="15.9" customHeight="1" x14ac:dyDescent="0.3">
      <c r="C37" s="449">
        <v>46264</v>
      </c>
      <c r="D37" s="450">
        <v>8</v>
      </c>
      <c r="E37" s="450">
        <v>522</v>
      </c>
      <c r="F37" s="450">
        <v>2848</v>
      </c>
      <c r="G37" s="450">
        <f t="shared" si="3"/>
        <v>2278.4</v>
      </c>
      <c r="H37" s="450">
        <v>1321</v>
      </c>
      <c r="I37" s="450">
        <v>261</v>
      </c>
      <c r="J37" s="450">
        <v>1560</v>
      </c>
      <c r="K37" s="450">
        <v>9</v>
      </c>
      <c r="L37" s="450">
        <v>2</v>
      </c>
      <c r="M37" s="450">
        <v>9</v>
      </c>
      <c r="N37" s="450">
        <v>0</v>
      </c>
      <c r="O37" s="450">
        <v>0</v>
      </c>
      <c r="P37" s="452"/>
      <c r="Q37" s="450">
        <v>0</v>
      </c>
      <c r="R37" s="450">
        <v>0</v>
      </c>
      <c r="S37" s="450">
        <v>0</v>
      </c>
      <c r="T37" s="450">
        <v>0</v>
      </c>
      <c r="U37" s="450">
        <v>0</v>
      </c>
      <c r="V37" s="450">
        <v>0</v>
      </c>
      <c r="X37" s="455">
        <v>0</v>
      </c>
    </row>
    <row r="38" spans="3:24" ht="15.9" customHeight="1" x14ac:dyDescent="0.3">
      <c r="C38" s="449">
        <v>46265</v>
      </c>
      <c r="D38" s="456">
        <v>16</v>
      </c>
      <c r="E38" s="456">
        <v>1054</v>
      </c>
      <c r="F38" s="456">
        <v>5652.5</v>
      </c>
      <c r="G38" s="450">
        <f t="shared" si="3"/>
        <v>4522</v>
      </c>
      <c r="H38" s="450">
        <v>1391.23</v>
      </c>
      <c r="I38" s="450">
        <v>520</v>
      </c>
      <c r="J38" s="450">
        <v>3165</v>
      </c>
      <c r="K38" s="456">
        <v>13</v>
      </c>
      <c r="L38" s="456">
        <v>6</v>
      </c>
      <c r="M38" s="456">
        <v>17</v>
      </c>
      <c r="N38" s="450">
        <v>0</v>
      </c>
      <c r="O38" s="450">
        <v>0</v>
      </c>
      <c r="Q38" s="450">
        <v>0</v>
      </c>
      <c r="R38" s="450">
        <v>0</v>
      </c>
      <c r="S38" s="450">
        <v>0</v>
      </c>
      <c r="T38" s="450">
        <v>0</v>
      </c>
      <c r="U38" s="450">
        <v>0</v>
      </c>
      <c r="V38" s="450">
        <v>0</v>
      </c>
      <c r="X38" s="455">
        <v>9</v>
      </c>
    </row>
    <row r="39" spans="3:24" ht="15.9" customHeight="1" x14ac:dyDescent="0.3">
      <c r="C39" s="457" t="s">
        <v>186</v>
      </c>
      <c r="D39" s="458">
        <f>SUM(D8:D38)</f>
        <v>100</v>
      </c>
      <c r="E39" s="458">
        <f>SUM(E8:E38)</f>
        <v>6464</v>
      </c>
      <c r="F39" s="458">
        <f>SUM(F8:F38)</f>
        <v>34809</v>
      </c>
      <c r="G39" s="458">
        <f>SUM(G8:G38)</f>
        <v>27847.200000000004</v>
      </c>
      <c r="H39" s="458">
        <f t="shared" ref="H39:O39" si="4">SUM(H8:H38)</f>
        <v>29241.460000000003</v>
      </c>
      <c r="I39" s="458">
        <f t="shared" si="4"/>
        <v>3148</v>
      </c>
      <c r="J39" s="458">
        <f t="shared" si="4"/>
        <v>19077</v>
      </c>
      <c r="K39" s="458">
        <f t="shared" si="4"/>
        <v>97</v>
      </c>
      <c r="L39" s="458">
        <f t="shared" si="4"/>
        <v>39</v>
      </c>
      <c r="M39" s="458">
        <f t="shared" si="4"/>
        <v>106</v>
      </c>
      <c r="N39" s="458">
        <f t="shared" si="4"/>
        <v>0</v>
      </c>
      <c r="O39" s="458">
        <f t="shared" si="4"/>
        <v>17</v>
      </c>
      <c r="Q39" s="459">
        <f t="shared" ref="Q39" si="5">SUM(Q8:Q38)</f>
        <v>0</v>
      </c>
      <c r="R39" s="459">
        <f>SUM(R8:R38)</f>
        <v>0</v>
      </c>
      <c r="S39" s="459">
        <f t="shared" ref="S39:V39" si="6">SUM(S8:S38)</f>
        <v>0</v>
      </c>
      <c r="T39" s="459">
        <f t="shared" si="6"/>
        <v>0</v>
      </c>
      <c r="U39" s="459">
        <f t="shared" si="6"/>
        <v>0</v>
      </c>
      <c r="V39" s="459">
        <f t="shared" si="6"/>
        <v>0</v>
      </c>
      <c r="X39" s="460">
        <f t="shared" ref="X39" si="7">SUM(X8:X38)</f>
        <v>119</v>
      </c>
    </row>
    <row r="40" spans="3:24" x14ac:dyDescent="0.3">
      <c r="C40" s="457" t="s">
        <v>434</v>
      </c>
      <c r="D40" s="458">
        <f t="shared" ref="D40:O40" si="8">SUMIFS(D8:D38,$C$8:$C$38,"&lt;="&amp;$A$2)</f>
        <v>100</v>
      </c>
      <c r="E40" s="458">
        <f t="shared" si="8"/>
        <v>6464</v>
      </c>
      <c r="F40" s="458">
        <f t="shared" si="8"/>
        <v>34809</v>
      </c>
      <c r="G40" s="458">
        <f t="shared" si="8"/>
        <v>27847.200000000004</v>
      </c>
      <c r="H40" s="458">
        <f t="shared" si="8"/>
        <v>29241.460000000003</v>
      </c>
      <c r="I40" s="458">
        <f t="shared" si="8"/>
        <v>3148</v>
      </c>
      <c r="J40" s="458">
        <f t="shared" si="8"/>
        <v>19077</v>
      </c>
      <c r="K40" s="458">
        <f t="shared" si="8"/>
        <v>97</v>
      </c>
      <c r="L40" s="458">
        <f t="shared" si="8"/>
        <v>39</v>
      </c>
      <c r="M40" s="458">
        <f t="shared" si="8"/>
        <v>106</v>
      </c>
      <c r="N40" s="458">
        <f t="shared" si="8"/>
        <v>0</v>
      </c>
      <c r="O40" s="458">
        <f t="shared" si="8"/>
        <v>17</v>
      </c>
      <c r="Q40" s="459">
        <f t="shared" ref="Q40:V40" si="9">SUMIFS(Q8:Q38,$C$8:$C$38,"&lt;="&amp;$A$2)</f>
        <v>0</v>
      </c>
      <c r="R40" s="459">
        <f t="shared" si="9"/>
        <v>0</v>
      </c>
      <c r="S40" s="459">
        <f t="shared" si="9"/>
        <v>0</v>
      </c>
      <c r="T40" s="459">
        <f t="shared" si="9"/>
        <v>0</v>
      </c>
      <c r="U40" s="459">
        <f t="shared" si="9"/>
        <v>0</v>
      </c>
      <c r="V40" s="459">
        <f t="shared" si="9"/>
        <v>0</v>
      </c>
      <c r="X40" s="460">
        <f>SUMIFS(X8:X38,$C$8:$C$38,"&lt;="&amp;$A$2)</f>
        <v>119</v>
      </c>
    </row>
    <row r="41" spans="3:24" ht="15.6" x14ac:dyDescent="0.3">
      <c r="H41" s="461"/>
    </row>
    <row r="42" spans="3:24" ht="15.6" x14ac:dyDescent="0.3">
      <c r="H42" s="462"/>
    </row>
    <row r="49" spans="10:10" x14ac:dyDescent="0.3">
      <c r="J49" s="463"/>
    </row>
  </sheetData>
  <mergeCells count="7">
    <mergeCell ref="A2:B2"/>
    <mergeCell ref="C2:N2"/>
    <mergeCell ref="Q2:V2"/>
    <mergeCell ref="K5:L5"/>
    <mergeCell ref="B6:B7"/>
    <mergeCell ref="C6:C7"/>
    <mergeCell ref="D6:O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53FD-2536-48DF-9865-6A93B288FB54}">
  <dimension ref="A1:GG41"/>
  <sheetViews>
    <sheetView workbookViewId="0">
      <pane xSplit="1" ySplit="4" topLeftCell="B5" activePane="bottomRight" state="frozen"/>
      <selection pane="topRight"/>
      <selection pane="bottomLeft"/>
      <selection pane="bottomRight" activeCell="K21" sqref="K21"/>
    </sheetView>
  </sheetViews>
  <sheetFormatPr defaultColWidth="9.109375" defaultRowHeight="13.8" x14ac:dyDescent="0.3"/>
  <cols>
    <col min="1" max="1" width="10.109375" style="380" customWidth="1"/>
    <col min="2" max="2" width="5.88671875" style="380" customWidth="1"/>
    <col min="3" max="3" width="7.33203125" style="380" customWidth="1"/>
    <col min="4" max="4" width="4.6640625" style="380" customWidth="1"/>
    <col min="5" max="5" width="7.5546875" style="380" customWidth="1"/>
    <col min="6" max="6" width="4.6640625" style="380" customWidth="1"/>
    <col min="7" max="7" width="7.33203125" style="380" customWidth="1"/>
    <col min="8" max="8" width="4.6640625" style="380" customWidth="1"/>
    <col min="9" max="9" width="7.44140625" style="380" customWidth="1"/>
    <col min="10" max="10" width="4.6640625" style="380" customWidth="1"/>
    <col min="11" max="11" width="7.44140625" style="380" customWidth="1"/>
    <col min="12" max="12" width="4.6640625" style="427" customWidth="1"/>
    <col min="13" max="13" width="7.44140625" style="380" customWidth="1"/>
    <col min="14" max="14" width="4.6640625" style="380" customWidth="1"/>
    <col min="15" max="15" width="7.44140625" style="380" customWidth="1"/>
    <col min="16" max="16" width="4.6640625" style="380" customWidth="1"/>
    <col min="17" max="17" width="7.44140625" style="380" customWidth="1"/>
    <col min="18" max="18" width="4.6640625" style="380" customWidth="1"/>
    <col min="19" max="19" width="7.44140625" style="380" customWidth="1"/>
    <col min="20" max="20" width="4.6640625" style="380" customWidth="1"/>
    <col min="21" max="21" width="7.44140625" style="380" customWidth="1"/>
    <col min="22" max="22" width="4.6640625" style="380" customWidth="1"/>
    <col min="23" max="23" width="7.44140625" style="380" customWidth="1"/>
    <col min="24" max="24" width="4.6640625" style="380" customWidth="1"/>
    <col min="25" max="25" width="7.44140625" style="380" customWidth="1"/>
    <col min="26" max="26" width="4.6640625" style="380" customWidth="1"/>
    <col min="27" max="27" width="7.44140625" style="380" customWidth="1"/>
    <col min="28" max="28" width="4.6640625" style="380" customWidth="1"/>
    <col min="29" max="29" width="7.44140625" style="380" customWidth="1"/>
    <col min="30" max="30" width="4.6640625" style="380" customWidth="1"/>
    <col min="31" max="31" width="7.44140625" style="380" customWidth="1"/>
    <col min="32" max="32" width="4.6640625" style="380" customWidth="1"/>
    <col min="33" max="33" width="7.44140625" style="380" customWidth="1"/>
    <col min="34" max="34" width="4.6640625" style="380" customWidth="1"/>
    <col min="35" max="35" width="7.44140625" style="380" customWidth="1"/>
    <col min="36" max="36" width="4.6640625" style="380" customWidth="1"/>
    <col min="37" max="37" width="7.44140625" style="380" customWidth="1"/>
    <col min="38" max="38" width="4.6640625" style="380" customWidth="1"/>
    <col min="39" max="39" width="7.44140625" style="380" customWidth="1"/>
    <col min="40" max="40" width="4.6640625" style="380" customWidth="1"/>
    <col min="41" max="41" width="7.44140625" style="380" customWidth="1"/>
    <col min="42" max="42" width="4.6640625" style="380" customWidth="1"/>
    <col min="43" max="43" width="7.44140625" style="380" customWidth="1"/>
    <col min="44" max="44" width="4.6640625" style="380" customWidth="1"/>
    <col min="45" max="45" width="7.44140625" style="380" customWidth="1"/>
    <col min="46" max="46" width="4.6640625" style="380" customWidth="1"/>
    <col min="47" max="47" width="7.44140625" style="380" customWidth="1"/>
    <col min="48" max="48" width="4.6640625" style="380" customWidth="1"/>
    <col min="49" max="49" width="7.44140625" style="380" customWidth="1"/>
    <col min="50" max="50" width="4.6640625" style="380" customWidth="1"/>
    <col min="51" max="51" width="7.44140625" style="380" customWidth="1"/>
    <col min="52" max="52" width="4.6640625" style="380" customWidth="1"/>
    <col min="53" max="53" width="7.44140625" style="380" customWidth="1"/>
    <col min="54" max="54" width="4.6640625" style="380" customWidth="1"/>
    <col min="55" max="55" width="7.44140625" style="380" customWidth="1"/>
    <col min="56" max="56" width="4.6640625" style="380" customWidth="1"/>
    <col min="57" max="57" width="7.109375" style="380" customWidth="1"/>
    <col min="58" max="58" width="4.6640625" style="380" customWidth="1"/>
    <col min="59" max="59" width="7.44140625" style="380" customWidth="1"/>
    <col min="60" max="60" width="4.6640625" style="380" customWidth="1"/>
    <col min="61" max="61" width="7.44140625" style="380" customWidth="1"/>
    <col min="62" max="62" width="4.6640625" style="380" customWidth="1"/>
    <col min="63" max="63" width="7.5546875" style="380" customWidth="1"/>
    <col min="64" max="64" width="4.6640625" style="380" customWidth="1"/>
    <col min="65" max="65" width="7.33203125" style="380" customWidth="1"/>
    <col min="66" max="66" width="4.6640625" style="380" customWidth="1"/>
    <col min="67" max="67" width="7.44140625" style="380" customWidth="1"/>
    <col min="68" max="68" width="4.6640625" style="380" customWidth="1"/>
    <col min="69" max="69" width="7.5546875" style="380" customWidth="1"/>
    <col min="70" max="70" width="4.6640625" style="380" customWidth="1"/>
    <col min="71" max="71" width="7.44140625" style="380" customWidth="1"/>
    <col min="72" max="72" width="4.6640625" style="380" customWidth="1"/>
    <col min="73" max="73" width="7.44140625" style="380" customWidth="1"/>
    <col min="74" max="74" width="5" style="380" customWidth="1"/>
    <col min="75" max="75" width="8.6640625" style="380" customWidth="1"/>
    <col min="76" max="76" width="4.6640625" style="380" customWidth="1"/>
    <col min="77" max="77" width="7.5546875" style="380" customWidth="1"/>
    <col min="78" max="78" width="4.6640625" style="380" customWidth="1"/>
    <col min="79" max="79" width="6.5546875" style="380" customWidth="1"/>
    <col min="80" max="80" width="4.6640625" style="380" customWidth="1"/>
    <col min="81" max="81" width="7.44140625" style="380" customWidth="1"/>
    <col min="82" max="82" width="4.6640625" style="380" customWidth="1"/>
    <col min="83" max="83" width="7.44140625" style="380" customWidth="1"/>
    <col min="84" max="84" width="4.6640625" style="380" customWidth="1"/>
    <col min="85" max="85" width="6.5546875" style="380" customWidth="1"/>
    <col min="86" max="86" width="4.6640625" style="380" customWidth="1"/>
    <col min="87" max="87" width="7.44140625" style="380" customWidth="1"/>
    <col min="88" max="88" width="4.6640625" style="380" customWidth="1"/>
    <col min="89" max="89" width="6.5546875" style="380" customWidth="1"/>
    <col min="90" max="90" width="4.6640625" style="380" customWidth="1"/>
    <col min="91" max="91" width="6.5546875" style="380" customWidth="1"/>
    <col min="92" max="92" width="4.6640625" style="380" customWidth="1"/>
    <col min="93" max="93" width="7.44140625" style="380" customWidth="1"/>
    <col min="94" max="94" width="4.6640625" style="380" customWidth="1"/>
    <col min="95" max="95" width="6.5546875" style="380" customWidth="1"/>
    <col min="96" max="96" width="4.6640625" style="380" customWidth="1"/>
    <col min="97" max="97" width="7.44140625" style="380" customWidth="1"/>
    <col min="98" max="98" width="4.6640625" style="380" customWidth="1"/>
    <col min="99" max="99" width="7.44140625" style="380" customWidth="1"/>
    <col min="100" max="100" width="4.6640625" style="380" customWidth="1"/>
    <col min="101" max="101" width="7.44140625" style="380" customWidth="1"/>
    <col min="102" max="102" width="5.33203125" style="380" customWidth="1"/>
    <col min="103" max="103" width="8.44140625" style="380" customWidth="1"/>
    <col min="104" max="104" width="4.6640625" style="380" customWidth="1"/>
    <col min="105" max="105" width="7.33203125" style="380" customWidth="1"/>
    <col min="106" max="106" width="4.6640625" style="380" customWidth="1"/>
    <col min="107" max="107" width="8" style="380" customWidth="1"/>
    <col min="108" max="108" width="4.6640625" style="380" customWidth="1"/>
    <col min="109" max="109" width="7.44140625" style="380" customWidth="1"/>
    <col min="110" max="110" width="4.6640625" style="380" customWidth="1"/>
    <col min="111" max="111" width="7.44140625" style="380" customWidth="1"/>
    <col min="112" max="112" width="4.6640625" style="380" customWidth="1"/>
    <col min="113" max="113" width="6.5546875" style="380" customWidth="1"/>
    <col min="114" max="114" width="4.6640625" style="380" customWidth="1"/>
    <col min="115" max="115" width="6.5546875" style="380" customWidth="1"/>
    <col min="116" max="116" width="4.6640625" style="380" customWidth="1"/>
    <col min="117" max="117" width="7.33203125" style="380" customWidth="1"/>
    <col min="118" max="118" width="4.6640625" style="380" customWidth="1"/>
    <col min="119" max="119" width="7.33203125" style="380" customWidth="1"/>
    <col min="120" max="120" width="4.6640625" style="380" customWidth="1"/>
    <col min="121" max="121" width="6.5546875" style="380" customWidth="1"/>
    <col min="122" max="122" width="4.6640625" style="380" customWidth="1"/>
    <col min="123" max="123" width="7.33203125" style="380" customWidth="1"/>
    <col min="124" max="124" width="4.6640625" style="380" customWidth="1"/>
    <col min="125" max="125" width="6.5546875" style="380" customWidth="1"/>
    <col min="126" max="126" width="4.6640625" style="380" customWidth="1"/>
    <col min="127" max="127" width="6.5546875" style="380" customWidth="1"/>
    <col min="128" max="128" width="4.6640625" style="380" customWidth="1"/>
    <col min="129" max="129" width="7.109375" style="380" customWidth="1"/>
    <col min="130" max="130" width="4.6640625" style="380" customWidth="1"/>
    <col min="131" max="131" width="7.5546875" style="380" customWidth="1"/>
    <col min="132" max="132" width="4.6640625" style="380" customWidth="1"/>
    <col min="133" max="133" width="7.33203125" style="380" customWidth="1"/>
    <col min="134" max="134" width="4.6640625" style="380" customWidth="1"/>
    <col min="135" max="135" width="7.33203125" style="380" customWidth="1"/>
    <col min="136" max="136" width="4.6640625" style="380" customWidth="1"/>
    <col min="137" max="137" width="6.5546875" style="380" customWidth="1"/>
    <col min="138" max="138" width="4.6640625" style="380" customWidth="1"/>
    <col min="139" max="139" width="6.5546875" style="380" customWidth="1"/>
    <col min="140" max="140" width="4.6640625" style="380" customWidth="1"/>
    <col min="141" max="141" width="6.5546875" style="380" customWidth="1"/>
    <col min="142" max="142" width="4.6640625" style="380" customWidth="1"/>
    <col min="143" max="143" width="6.5546875" style="380" customWidth="1"/>
    <col min="144" max="144" width="4.6640625" style="380" customWidth="1"/>
    <col min="145" max="145" width="6.5546875" style="380" customWidth="1"/>
    <col min="146" max="146" width="4.6640625" style="380" customWidth="1"/>
    <col min="147" max="147" width="6.5546875" style="380" customWidth="1"/>
    <col min="148" max="148" width="6.109375" style="380" customWidth="1"/>
    <col min="149" max="149" width="8.33203125" style="380" customWidth="1"/>
    <col min="150" max="150" width="4.6640625" style="380" customWidth="1"/>
    <col min="151" max="151" width="6.5546875" style="380" customWidth="1"/>
    <col min="152" max="152" width="4.6640625" style="380" customWidth="1"/>
    <col min="153" max="153" width="6.5546875" style="380" customWidth="1"/>
    <col min="154" max="154" width="4.6640625" style="380" customWidth="1"/>
    <col min="155" max="155" width="6.5546875" style="380" customWidth="1"/>
    <col min="156" max="156" width="4.6640625" style="380" customWidth="1"/>
    <col min="157" max="157" width="6.5546875" style="380" customWidth="1"/>
    <col min="158" max="158" width="4.6640625" style="380" customWidth="1"/>
    <col min="159" max="159" width="6.5546875" style="380" customWidth="1"/>
    <col min="160" max="160" width="4.6640625" style="380" customWidth="1"/>
    <col min="161" max="161" width="6.5546875" style="380" customWidth="1"/>
    <col min="162" max="162" width="4.6640625" style="380" customWidth="1"/>
    <col min="163" max="163" width="6.5546875" style="380" customWidth="1"/>
    <col min="164" max="164" width="4.6640625" style="380" customWidth="1"/>
    <col min="165" max="165" width="6.5546875" style="380" customWidth="1"/>
    <col min="166" max="166" width="4.6640625" style="380" customWidth="1"/>
    <col min="167" max="167" width="6.5546875" style="380" customWidth="1"/>
    <col min="168" max="168" width="4.6640625" style="380" customWidth="1"/>
    <col min="169" max="169" width="6.5546875" style="380" customWidth="1"/>
    <col min="170" max="170" width="4.6640625" style="380" customWidth="1"/>
    <col min="171" max="171" width="6.5546875" style="380" customWidth="1"/>
    <col min="172" max="172" width="4.6640625" style="380" customWidth="1"/>
    <col min="173" max="173" width="6.5546875" style="380" customWidth="1"/>
    <col min="174" max="174" width="4.6640625" style="380" customWidth="1"/>
    <col min="175" max="175" width="6.5546875" style="380" customWidth="1"/>
    <col min="176" max="176" width="4.6640625" style="380" customWidth="1"/>
    <col min="177" max="177" width="6.5546875" style="380" customWidth="1"/>
    <col min="178" max="178" width="4.6640625" style="380" customWidth="1"/>
    <col min="179" max="179" width="6.5546875" style="380" customWidth="1"/>
    <col min="180" max="180" width="4.6640625" style="380" customWidth="1"/>
    <col min="181" max="181" width="6.5546875" style="380" customWidth="1"/>
    <col min="182" max="182" width="4.6640625" style="380" customWidth="1"/>
    <col min="183" max="183" width="8.44140625" style="380" customWidth="1"/>
    <col min="184" max="184" width="4.6640625" style="380" customWidth="1"/>
    <col min="185" max="185" width="8.44140625" style="380" customWidth="1"/>
    <col min="186" max="186" width="5" style="380" customWidth="1"/>
    <col min="187" max="187" width="8.44140625" style="380" customWidth="1"/>
    <col min="188" max="188" width="5" style="380" customWidth="1"/>
    <col min="189" max="189" width="8.44140625" style="380" customWidth="1"/>
    <col min="190" max="16384" width="9.109375" style="380"/>
  </cols>
  <sheetData>
    <row r="1" spans="1:189" s="378" customFormat="1" ht="18.75" customHeight="1" x14ac:dyDescent="0.35">
      <c r="C1" s="643" t="s">
        <v>402</v>
      </c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43"/>
      <c r="Y1" s="643"/>
      <c r="Z1" s="643"/>
      <c r="AA1" s="643"/>
      <c r="AB1" s="643"/>
      <c r="AC1" s="643"/>
      <c r="AD1" s="643"/>
      <c r="AE1" s="643"/>
      <c r="AF1" s="643"/>
      <c r="AG1" s="643"/>
      <c r="AH1" s="643"/>
      <c r="AI1" s="643"/>
      <c r="AJ1" s="643"/>
      <c r="AK1" s="643"/>
      <c r="AL1" s="643"/>
      <c r="AM1" s="643"/>
      <c r="AN1" s="643"/>
      <c r="AO1" s="643"/>
      <c r="AP1" s="643"/>
      <c r="AQ1" s="643"/>
      <c r="AR1" s="643"/>
      <c r="AS1" s="643"/>
      <c r="AT1" s="643"/>
      <c r="AU1" s="643"/>
      <c r="AV1" s="643"/>
      <c r="AW1" s="643"/>
      <c r="AX1" s="643"/>
      <c r="AY1" s="643"/>
      <c r="AZ1" s="643"/>
      <c r="BA1" s="643"/>
      <c r="BB1" s="643"/>
      <c r="BC1" s="643"/>
      <c r="BD1" s="643"/>
      <c r="BE1" s="643"/>
      <c r="BF1" s="643"/>
      <c r="BG1" s="643"/>
      <c r="BH1" s="643"/>
      <c r="BI1" s="643"/>
      <c r="BJ1" s="643"/>
      <c r="BK1" s="643"/>
      <c r="BL1" s="643"/>
      <c r="BM1" s="643"/>
      <c r="BN1" s="643"/>
      <c r="BO1" s="643"/>
      <c r="BP1" s="643"/>
      <c r="BQ1" s="643"/>
      <c r="BR1" s="643"/>
      <c r="BS1" s="643"/>
      <c r="BT1" s="643"/>
      <c r="BU1" s="643"/>
      <c r="BV1" s="643"/>
      <c r="BW1" s="644"/>
      <c r="BX1" s="645" t="s">
        <v>403</v>
      </c>
      <c r="BY1" s="646"/>
      <c r="BZ1" s="646"/>
      <c r="CA1" s="646"/>
      <c r="CB1" s="646"/>
      <c r="CC1" s="646"/>
      <c r="CD1" s="646"/>
      <c r="CE1" s="646"/>
      <c r="CF1" s="646"/>
      <c r="CG1" s="646"/>
      <c r="CH1" s="646"/>
      <c r="CI1" s="646"/>
      <c r="CJ1" s="646"/>
      <c r="CK1" s="646"/>
      <c r="CL1" s="646"/>
      <c r="CM1" s="646"/>
      <c r="CN1" s="646"/>
      <c r="CO1" s="646"/>
      <c r="CP1" s="646"/>
      <c r="CQ1" s="646"/>
      <c r="CR1" s="646"/>
      <c r="CS1" s="646"/>
      <c r="CT1" s="646"/>
      <c r="CU1" s="646"/>
      <c r="CV1" s="646"/>
      <c r="CW1" s="646"/>
      <c r="CX1" s="646"/>
      <c r="CY1" s="646"/>
      <c r="CZ1" s="646"/>
      <c r="DA1" s="646"/>
      <c r="DB1" s="646"/>
      <c r="DC1" s="646"/>
      <c r="DD1" s="646"/>
      <c r="DE1" s="646"/>
      <c r="DF1" s="646"/>
      <c r="DG1" s="646"/>
      <c r="DH1" s="646"/>
      <c r="DI1" s="646"/>
      <c r="DJ1" s="646"/>
      <c r="DK1" s="646"/>
      <c r="DL1" s="646"/>
      <c r="DM1" s="646"/>
      <c r="DN1" s="646"/>
      <c r="DO1" s="646"/>
      <c r="DP1" s="646"/>
      <c r="DQ1" s="646"/>
      <c r="DR1" s="646"/>
      <c r="DS1" s="646"/>
      <c r="DT1" s="646"/>
      <c r="DU1" s="646"/>
      <c r="DV1" s="646"/>
      <c r="DW1" s="646"/>
      <c r="DX1" s="646"/>
      <c r="DY1" s="646"/>
      <c r="DZ1" s="646"/>
      <c r="EA1" s="646"/>
      <c r="EB1" s="646"/>
      <c r="EC1" s="646"/>
      <c r="ED1" s="646"/>
      <c r="EE1" s="646"/>
      <c r="EF1" s="646"/>
      <c r="EG1" s="646"/>
      <c r="EH1" s="646"/>
      <c r="EI1" s="646"/>
      <c r="EJ1" s="646"/>
      <c r="EK1" s="646"/>
      <c r="EL1" s="646"/>
      <c r="EM1" s="646"/>
      <c r="EN1" s="646"/>
      <c r="EO1" s="646"/>
      <c r="EP1" s="646"/>
      <c r="EQ1" s="646"/>
      <c r="ER1" s="646"/>
      <c r="ES1" s="647"/>
      <c r="ET1" s="645" t="s">
        <v>404</v>
      </c>
      <c r="EU1" s="646"/>
      <c r="EV1" s="646"/>
      <c r="EW1" s="646"/>
      <c r="EX1" s="646"/>
      <c r="EY1" s="646"/>
      <c r="EZ1" s="646"/>
      <c r="FA1" s="646"/>
      <c r="FB1" s="646"/>
      <c r="FC1" s="646"/>
      <c r="FD1" s="646"/>
      <c r="FE1" s="646"/>
      <c r="FF1" s="646"/>
      <c r="FG1" s="646"/>
      <c r="FH1" s="646"/>
      <c r="FI1" s="646"/>
      <c r="FJ1" s="646"/>
      <c r="FK1" s="646"/>
      <c r="FL1" s="646"/>
      <c r="FM1" s="646"/>
      <c r="FN1" s="646"/>
      <c r="FO1" s="646"/>
      <c r="FP1" s="646"/>
      <c r="FQ1" s="646"/>
      <c r="FR1" s="646"/>
      <c r="FS1" s="646"/>
      <c r="FT1" s="646"/>
      <c r="FU1" s="646"/>
      <c r="FV1" s="646"/>
      <c r="FW1" s="646"/>
      <c r="FX1" s="646"/>
      <c r="FY1" s="647"/>
      <c r="FZ1" s="648" t="s">
        <v>405</v>
      </c>
      <c r="GA1" s="649"/>
      <c r="GB1" s="648" t="s">
        <v>406</v>
      </c>
      <c r="GC1" s="649"/>
      <c r="GD1" s="654" t="s">
        <v>407</v>
      </c>
      <c r="GE1" s="655"/>
      <c r="GF1" s="676" t="s">
        <v>408</v>
      </c>
      <c r="GG1" s="677"/>
    </row>
    <row r="2" spans="1:189" ht="15.75" customHeight="1" x14ac:dyDescent="0.3">
      <c r="A2" s="379"/>
      <c r="B2" s="670" t="s">
        <v>86</v>
      </c>
      <c r="C2" s="671"/>
      <c r="D2" s="671"/>
      <c r="E2" s="671"/>
      <c r="F2" s="671"/>
      <c r="G2" s="672"/>
      <c r="H2" s="673" t="s">
        <v>88</v>
      </c>
      <c r="I2" s="674"/>
      <c r="J2" s="674"/>
      <c r="K2" s="674"/>
      <c r="L2" s="674"/>
      <c r="M2" s="675"/>
      <c r="N2" s="670" t="s">
        <v>89</v>
      </c>
      <c r="O2" s="671"/>
      <c r="P2" s="671"/>
      <c r="Q2" s="671"/>
      <c r="R2" s="671"/>
      <c r="S2" s="672"/>
      <c r="T2" s="660" t="s">
        <v>91</v>
      </c>
      <c r="U2" s="661"/>
      <c r="V2" s="661"/>
      <c r="W2" s="661"/>
      <c r="X2" s="661"/>
      <c r="Y2" s="662"/>
      <c r="Z2" s="663" t="s">
        <v>93</v>
      </c>
      <c r="AA2" s="664"/>
      <c r="AB2" s="664"/>
      <c r="AC2" s="664"/>
      <c r="AD2" s="664"/>
      <c r="AE2" s="665"/>
      <c r="AF2" s="660" t="s">
        <v>95</v>
      </c>
      <c r="AG2" s="661"/>
      <c r="AH2" s="661"/>
      <c r="AI2" s="661"/>
      <c r="AJ2" s="661"/>
      <c r="AK2" s="662"/>
      <c r="AL2" s="663" t="s">
        <v>97</v>
      </c>
      <c r="AM2" s="664"/>
      <c r="AN2" s="664"/>
      <c r="AO2" s="664"/>
      <c r="AP2" s="664"/>
      <c r="AQ2" s="665"/>
      <c r="AR2" s="660" t="s">
        <v>98</v>
      </c>
      <c r="AS2" s="661"/>
      <c r="AT2" s="661"/>
      <c r="AU2" s="661"/>
      <c r="AV2" s="661"/>
      <c r="AW2" s="662"/>
      <c r="AX2" s="663" t="s">
        <v>99</v>
      </c>
      <c r="AY2" s="664"/>
      <c r="AZ2" s="664"/>
      <c r="BA2" s="664"/>
      <c r="BB2" s="664"/>
      <c r="BC2" s="665"/>
      <c r="BD2" s="660" t="s">
        <v>100</v>
      </c>
      <c r="BE2" s="661"/>
      <c r="BF2" s="661"/>
      <c r="BG2" s="661"/>
      <c r="BH2" s="661"/>
      <c r="BI2" s="662"/>
      <c r="BJ2" s="663" t="s">
        <v>101</v>
      </c>
      <c r="BK2" s="664"/>
      <c r="BL2" s="664"/>
      <c r="BM2" s="664"/>
      <c r="BN2" s="664"/>
      <c r="BO2" s="665"/>
      <c r="BP2" s="660" t="s">
        <v>102</v>
      </c>
      <c r="BQ2" s="661"/>
      <c r="BR2" s="661"/>
      <c r="BS2" s="661"/>
      <c r="BT2" s="661"/>
      <c r="BU2" s="662"/>
      <c r="BV2" s="666" t="s">
        <v>128</v>
      </c>
      <c r="BW2" s="667"/>
      <c r="BX2" s="673" t="s">
        <v>86</v>
      </c>
      <c r="BY2" s="674"/>
      <c r="BZ2" s="674"/>
      <c r="CA2" s="674"/>
      <c r="CB2" s="674"/>
      <c r="CC2" s="675"/>
      <c r="CD2" s="670" t="s">
        <v>88</v>
      </c>
      <c r="CE2" s="671"/>
      <c r="CF2" s="671"/>
      <c r="CG2" s="671"/>
      <c r="CH2" s="671"/>
      <c r="CI2" s="672"/>
      <c r="CJ2" s="673" t="s">
        <v>89</v>
      </c>
      <c r="CK2" s="674"/>
      <c r="CL2" s="674"/>
      <c r="CM2" s="674"/>
      <c r="CN2" s="674"/>
      <c r="CO2" s="675"/>
      <c r="CP2" s="663" t="s">
        <v>91</v>
      </c>
      <c r="CQ2" s="664"/>
      <c r="CR2" s="664"/>
      <c r="CS2" s="664"/>
      <c r="CT2" s="664"/>
      <c r="CU2" s="665"/>
      <c r="CV2" s="660" t="s">
        <v>93</v>
      </c>
      <c r="CW2" s="661"/>
      <c r="CX2" s="661"/>
      <c r="CY2" s="661"/>
      <c r="CZ2" s="661"/>
      <c r="DA2" s="662"/>
      <c r="DB2" s="663" t="s">
        <v>95</v>
      </c>
      <c r="DC2" s="664"/>
      <c r="DD2" s="664"/>
      <c r="DE2" s="664"/>
      <c r="DF2" s="664"/>
      <c r="DG2" s="665"/>
      <c r="DH2" s="660" t="s">
        <v>97</v>
      </c>
      <c r="DI2" s="661"/>
      <c r="DJ2" s="661"/>
      <c r="DK2" s="661"/>
      <c r="DL2" s="661"/>
      <c r="DM2" s="662"/>
      <c r="DN2" s="663" t="s">
        <v>98</v>
      </c>
      <c r="DO2" s="664"/>
      <c r="DP2" s="664"/>
      <c r="DQ2" s="664"/>
      <c r="DR2" s="664"/>
      <c r="DS2" s="665"/>
      <c r="DT2" s="692" t="s">
        <v>99</v>
      </c>
      <c r="DU2" s="692"/>
      <c r="DV2" s="692"/>
      <c r="DW2" s="692"/>
      <c r="DX2" s="692"/>
      <c r="DY2" s="692"/>
      <c r="DZ2" s="663" t="s">
        <v>100</v>
      </c>
      <c r="EA2" s="664"/>
      <c r="EB2" s="664"/>
      <c r="EC2" s="664"/>
      <c r="ED2" s="664"/>
      <c r="EE2" s="665"/>
      <c r="EF2" s="660" t="s">
        <v>101</v>
      </c>
      <c r="EG2" s="661"/>
      <c r="EH2" s="661"/>
      <c r="EI2" s="661"/>
      <c r="EJ2" s="661"/>
      <c r="EK2" s="662"/>
      <c r="EL2" s="663" t="s">
        <v>102</v>
      </c>
      <c r="EM2" s="664"/>
      <c r="EN2" s="664"/>
      <c r="EO2" s="664"/>
      <c r="EP2" s="664"/>
      <c r="EQ2" s="665"/>
      <c r="ER2" s="688" t="s">
        <v>128</v>
      </c>
      <c r="ES2" s="667"/>
      <c r="ET2" s="670" t="s">
        <v>409</v>
      </c>
      <c r="EU2" s="671"/>
      <c r="EV2" s="671"/>
      <c r="EW2" s="671"/>
      <c r="EX2" s="671"/>
      <c r="EY2" s="672"/>
      <c r="EZ2" s="673" t="s">
        <v>410</v>
      </c>
      <c r="FA2" s="674"/>
      <c r="FB2" s="674"/>
      <c r="FC2" s="674"/>
      <c r="FD2" s="674"/>
      <c r="FE2" s="675"/>
      <c r="FF2" s="670" t="s">
        <v>411</v>
      </c>
      <c r="FG2" s="671"/>
      <c r="FH2" s="671"/>
      <c r="FI2" s="671"/>
      <c r="FJ2" s="671"/>
      <c r="FK2" s="672"/>
      <c r="FL2" s="673" t="s">
        <v>412</v>
      </c>
      <c r="FM2" s="674"/>
      <c r="FN2" s="674"/>
      <c r="FO2" s="674"/>
      <c r="FP2" s="674"/>
      <c r="FQ2" s="675"/>
      <c r="FR2" s="670" t="s">
        <v>413</v>
      </c>
      <c r="FS2" s="671"/>
      <c r="FT2" s="671"/>
      <c r="FU2" s="671"/>
      <c r="FV2" s="671"/>
      <c r="FW2" s="672"/>
      <c r="FX2" s="666" t="s">
        <v>128</v>
      </c>
      <c r="FY2" s="667"/>
      <c r="FZ2" s="650"/>
      <c r="GA2" s="651"/>
      <c r="GB2" s="650"/>
      <c r="GC2" s="651"/>
      <c r="GD2" s="656"/>
      <c r="GE2" s="657"/>
      <c r="GF2" s="678"/>
      <c r="GG2" s="679"/>
    </row>
    <row r="3" spans="1:189" ht="15.75" customHeight="1" x14ac:dyDescent="0.3">
      <c r="A3" s="379"/>
      <c r="B3" s="682" t="s">
        <v>126</v>
      </c>
      <c r="C3" s="682"/>
      <c r="D3" s="682" t="s">
        <v>414</v>
      </c>
      <c r="E3" s="682"/>
      <c r="F3" s="683" t="s">
        <v>128</v>
      </c>
      <c r="G3" s="684"/>
      <c r="H3" s="685" t="s">
        <v>126</v>
      </c>
      <c r="I3" s="685"/>
      <c r="J3" s="685" t="s">
        <v>414</v>
      </c>
      <c r="K3" s="685"/>
      <c r="L3" s="686" t="s">
        <v>128</v>
      </c>
      <c r="M3" s="687"/>
      <c r="N3" s="682" t="s">
        <v>126</v>
      </c>
      <c r="O3" s="682"/>
      <c r="P3" s="682" t="s">
        <v>414</v>
      </c>
      <c r="Q3" s="682"/>
      <c r="R3" s="683" t="s">
        <v>128</v>
      </c>
      <c r="S3" s="684"/>
      <c r="T3" s="685" t="s">
        <v>126</v>
      </c>
      <c r="U3" s="685"/>
      <c r="V3" s="685" t="s">
        <v>414</v>
      </c>
      <c r="W3" s="685"/>
      <c r="X3" s="686" t="s">
        <v>128</v>
      </c>
      <c r="Y3" s="687"/>
      <c r="Z3" s="682" t="s">
        <v>126</v>
      </c>
      <c r="AA3" s="682"/>
      <c r="AB3" s="682" t="s">
        <v>414</v>
      </c>
      <c r="AC3" s="682"/>
      <c r="AD3" s="683" t="s">
        <v>128</v>
      </c>
      <c r="AE3" s="684"/>
      <c r="AF3" s="685" t="s">
        <v>126</v>
      </c>
      <c r="AG3" s="685"/>
      <c r="AH3" s="685" t="s">
        <v>414</v>
      </c>
      <c r="AI3" s="685"/>
      <c r="AJ3" s="690" t="s">
        <v>128</v>
      </c>
      <c r="AK3" s="691"/>
      <c r="AL3" s="682" t="s">
        <v>126</v>
      </c>
      <c r="AM3" s="682"/>
      <c r="AN3" s="682" t="s">
        <v>414</v>
      </c>
      <c r="AO3" s="682"/>
      <c r="AP3" s="693" t="s">
        <v>128</v>
      </c>
      <c r="AQ3" s="694"/>
      <c r="AR3" s="685" t="s">
        <v>126</v>
      </c>
      <c r="AS3" s="685"/>
      <c r="AT3" s="685" t="s">
        <v>414</v>
      </c>
      <c r="AU3" s="685"/>
      <c r="AV3" s="690" t="s">
        <v>128</v>
      </c>
      <c r="AW3" s="691"/>
      <c r="AX3" s="682" t="s">
        <v>126</v>
      </c>
      <c r="AY3" s="682"/>
      <c r="AZ3" s="682" t="s">
        <v>414</v>
      </c>
      <c r="BA3" s="682"/>
      <c r="BB3" s="693" t="s">
        <v>128</v>
      </c>
      <c r="BC3" s="694"/>
      <c r="BD3" s="685" t="s">
        <v>126</v>
      </c>
      <c r="BE3" s="685"/>
      <c r="BF3" s="685" t="s">
        <v>414</v>
      </c>
      <c r="BG3" s="685"/>
      <c r="BH3" s="690" t="s">
        <v>128</v>
      </c>
      <c r="BI3" s="691"/>
      <c r="BJ3" s="682" t="s">
        <v>126</v>
      </c>
      <c r="BK3" s="682"/>
      <c r="BL3" s="682" t="s">
        <v>414</v>
      </c>
      <c r="BM3" s="682"/>
      <c r="BN3" s="693" t="s">
        <v>128</v>
      </c>
      <c r="BO3" s="694"/>
      <c r="BP3" s="685" t="s">
        <v>126</v>
      </c>
      <c r="BQ3" s="685"/>
      <c r="BR3" s="685" t="s">
        <v>414</v>
      </c>
      <c r="BS3" s="685"/>
      <c r="BT3" s="690" t="s">
        <v>128</v>
      </c>
      <c r="BU3" s="691"/>
      <c r="BV3" s="668"/>
      <c r="BW3" s="669"/>
      <c r="BX3" s="685" t="s">
        <v>126</v>
      </c>
      <c r="BY3" s="685"/>
      <c r="BZ3" s="685" t="s">
        <v>414</v>
      </c>
      <c r="CA3" s="685"/>
      <c r="CB3" s="690" t="s">
        <v>128</v>
      </c>
      <c r="CC3" s="691"/>
      <c r="CD3" s="682" t="s">
        <v>126</v>
      </c>
      <c r="CE3" s="682"/>
      <c r="CF3" s="682" t="s">
        <v>414</v>
      </c>
      <c r="CG3" s="682"/>
      <c r="CH3" s="693" t="s">
        <v>128</v>
      </c>
      <c r="CI3" s="694"/>
      <c r="CJ3" s="685" t="s">
        <v>126</v>
      </c>
      <c r="CK3" s="685"/>
      <c r="CL3" s="685" t="s">
        <v>414</v>
      </c>
      <c r="CM3" s="685"/>
      <c r="CN3" s="690" t="s">
        <v>128</v>
      </c>
      <c r="CO3" s="691"/>
      <c r="CP3" s="682" t="s">
        <v>126</v>
      </c>
      <c r="CQ3" s="682"/>
      <c r="CR3" s="682" t="s">
        <v>414</v>
      </c>
      <c r="CS3" s="682"/>
      <c r="CT3" s="693" t="s">
        <v>128</v>
      </c>
      <c r="CU3" s="694"/>
      <c r="CV3" s="685" t="s">
        <v>126</v>
      </c>
      <c r="CW3" s="685"/>
      <c r="CX3" s="685" t="s">
        <v>414</v>
      </c>
      <c r="CY3" s="685"/>
      <c r="CZ3" s="690" t="s">
        <v>128</v>
      </c>
      <c r="DA3" s="691"/>
      <c r="DB3" s="682" t="s">
        <v>126</v>
      </c>
      <c r="DC3" s="682"/>
      <c r="DD3" s="682" t="s">
        <v>414</v>
      </c>
      <c r="DE3" s="682"/>
      <c r="DF3" s="693" t="s">
        <v>128</v>
      </c>
      <c r="DG3" s="694"/>
      <c r="DH3" s="685" t="s">
        <v>126</v>
      </c>
      <c r="DI3" s="685"/>
      <c r="DJ3" s="685" t="s">
        <v>414</v>
      </c>
      <c r="DK3" s="685"/>
      <c r="DL3" s="690" t="s">
        <v>128</v>
      </c>
      <c r="DM3" s="691"/>
      <c r="DN3" s="682" t="s">
        <v>126</v>
      </c>
      <c r="DO3" s="682"/>
      <c r="DP3" s="682" t="s">
        <v>414</v>
      </c>
      <c r="DQ3" s="682"/>
      <c r="DR3" s="693" t="s">
        <v>128</v>
      </c>
      <c r="DS3" s="694"/>
      <c r="DT3" s="685" t="s">
        <v>126</v>
      </c>
      <c r="DU3" s="685"/>
      <c r="DV3" s="685" t="s">
        <v>414</v>
      </c>
      <c r="DW3" s="685"/>
      <c r="DX3" s="690" t="s">
        <v>128</v>
      </c>
      <c r="DY3" s="691"/>
      <c r="DZ3" s="682" t="s">
        <v>126</v>
      </c>
      <c r="EA3" s="682"/>
      <c r="EB3" s="682" t="s">
        <v>414</v>
      </c>
      <c r="EC3" s="682"/>
      <c r="ED3" s="693" t="s">
        <v>128</v>
      </c>
      <c r="EE3" s="694"/>
      <c r="EF3" s="685" t="s">
        <v>126</v>
      </c>
      <c r="EG3" s="685"/>
      <c r="EH3" s="685" t="s">
        <v>414</v>
      </c>
      <c r="EI3" s="685"/>
      <c r="EJ3" s="690" t="s">
        <v>128</v>
      </c>
      <c r="EK3" s="691"/>
      <c r="EL3" s="682" t="s">
        <v>126</v>
      </c>
      <c r="EM3" s="682"/>
      <c r="EN3" s="682" t="s">
        <v>414</v>
      </c>
      <c r="EO3" s="682"/>
      <c r="EP3" s="693" t="s">
        <v>128</v>
      </c>
      <c r="EQ3" s="694"/>
      <c r="ER3" s="689"/>
      <c r="ES3" s="669"/>
      <c r="ET3" s="682" t="s">
        <v>126</v>
      </c>
      <c r="EU3" s="682"/>
      <c r="EV3" s="682" t="s">
        <v>414</v>
      </c>
      <c r="EW3" s="682"/>
      <c r="EX3" s="693" t="s">
        <v>128</v>
      </c>
      <c r="EY3" s="694"/>
      <c r="EZ3" s="685" t="s">
        <v>126</v>
      </c>
      <c r="FA3" s="685"/>
      <c r="FB3" s="685" t="s">
        <v>414</v>
      </c>
      <c r="FC3" s="685"/>
      <c r="FD3" s="690" t="s">
        <v>128</v>
      </c>
      <c r="FE3" s="691"/>
      <c r="FF3" s="682" t="s">
        <v>126</v>
      </c>
      <c r="FG3" s="682"/>
      <c r="FH3" s="682" t="s">
        <v>414</v>
      </c>
      <c r="FI3" s="682"/>
      <c r="FJ3" s="693" t="s">
        <v>128</v>
      </c>
      <c r="FK3" s="694"/>
      <c r="FL3" s="685" t="s">
        <v>126</v>
      </c>
      <c r="FM3" s="685"/>
      <c r="FN3" s="685" t="s">
        <v>414</v>
      </c>
      <c r="FO3" s="685"/>
      <c r="FP3" s="690" t="s">
        <v>128</v>
      </c>
      <c r="FQ3" s="691"/>
      <c r="FR3" s="682" t="s">
        <v>126</v>
      </c>
      <c r="FS3" s="682"/>
      <c r="FT3" s="682" t="s">
        <v>414</v>
      </c>
      <c r="FU3" s="682"/>
      <c r="FV3" s="693" t="s">
        <v>128</v>
      </c>
      <c r="FW3" s="694"/>
      <c r="FX3" s="668"/>
      <c r="FY3" s="669"/>
      <c r="FZ3" s="652"/>
      <c r="GA3" s="653"/>
      <c r="GB3" s="652"/>
      <c r="GC3" s="653"/>
      <c r="GD3" s="658"/>
      <c r="GE3" s="659"/>
      <c r="GF3" s="680"/>
      <c r="GG3" s="681"/>
    </row>
    <row r="4" spans="1:189" ht="15" customHeight="1" x14ac:dyDescent="0.3">
      <c r="A4" s="379"/>
      <c r="B4" s="381" t="s">
        <v>415</v>
      </c>
      <c r="C4" s="381" t="s">
        <v>416</v>
      </c>
      <c r="D4" s="381" t="s">
        <v>415</v>
      </c>
      <c r="E4" s="381" t="s">
        <v>416</v>
      </c>
      <c r="F4" s="382" t="s">
        <v>415</v>
      </c>
      <c r="G4" s="381" t="s">
        <v>416</v>
      </c>
      <c r="H4" s="383" t="s">
        <v>415</v>
      </c>
      <c r="I4" s="383" t="s">
        <v>416</v>
      </c>
      <c r="J4" s="383" t="s">
        <v>415</v>
      </c>
      <c r="K4" s="383" t="s">
        <v>416</v>
      </c>
      <c r="L4" s="383" t="s">
        <v>415</v>
      </c>
      <c r="M4" s="383" t="s">
        <v>416</v>
      </c>
      <c r="N4" s="381" t="s">
        <v>415</v>
      </c>
      <c r="O4" s="381" t="s">
        <v>416</v>
      </c>
      <c r="P4" s="381" t="s">
        <v>415</v>
      </c>
      <c r="Q4" s="381" t="s">
        <v>416</v>
      </c>
      <c r="R4" s="381" t="s">
        <v>415</v>
      </c>
      <c r="S4" s="381" t="s">
        <v>416</v>
      </c>
      <c r="T4" s="383" t="s">
        <v>415</v>
      </c>
      <c r="U4" s="383" t="s">
        <v>416</v>
      </c>
      <c r="V4" s="383" t="s">
        <v>415</v>
      </c>
      <c r="W4" s="383" t="s">
        <v>416</v>
      </c>
      <c r="X4" s="383" t="s">
        <v>415</v>
      </c>
      <c r="Y4" s="383" t="s">
        <v>416</v>
      </c>
      <c r="Z4" s="381" t="s">
        <v>415</v>
      </c>
      <c r="AA4" s="381" t="s">
        <v>416</v>
      </c>
      <c r="AB4" s="381" t="s">
        <v>415</v>
      </c>
      <c r="AC4" s="381" t="s">
        <v>416</v>
      </c>
      <c r="AD4" s="381" t="s">
        <v>415</v>
      </c>
      <c r="AE4" s="381" t="s">
        <v>416</v>
      </c>
      <c r="AF4" s="383" t="s">
        <v>415</v>
      </c>
      <c r="AG4" s="383" t="s">
        <v>416</v>
      </c>
      <c r="AH4" s="383" t="s">
        <v>415</v>
      </c>
      <c r="AI4" s="383" t="s">
        <v>416</v>
      </c>
      <c r="AJ4" s="383" t="s">
        <v>415</v>
      </c>
      <c r="AK4" s="383" t="s">
        <v>416</v>
      </c>
      <c r="AL4" s="381" t="s">
        <v>415</v>
      </c>
      <c r="AM4" s="381" t="s">
        <v>416</v>
      </c>
      <c r="AN4" s="381" t="s">
        <v>415</v>
      </c>
      <c r="AO4" s="381" t="s">
        <v>416</v>
      </c>
      <c r="AP4" s="381" t="s">
        <v>415</v>
      </c>
      <c r="AQ4" s="381" t="s">
        <v>416</v>
      </c>
      <c r="AR4" s="383" t="s">
        <v>415</v>
      </c>
      <c r="AS4" s="383" t="s">
        <v>416</v>
      </c>
      <c r="AT4" s="383" t="s">
        <v>415</v>
      </c>
      <c r="AU4" s="383" t="s">
        <v>416</v>
      </c>
      <c r="AV4" s="383" t="s">
        <v>415</v>
      </c>
      <c r="AW4" s="383" t="s">
        <v>416</v>
      </c>
      <c r="AX4" s="381" t="s">
        <v>415</v>
      </c>
      <c r="AY4" s="381" t="s">
        <v>416</v>
      </c>
      <c r="AZ4" s="381" t="s">
        <v>415</v>
      </c>
      <c r="BA4" s="381" t="s">
        <v>416</v>
      </c>
      <c r="BB4" s="381" t="s">
        <v>415</v>
      </c>
      <c r="BC4" s="381" t="s">
        <v>416</v>
      </c>
      <c r="BD4" s="383" t="s">
        <v>415</v>
      </c>
      <c r="BE4" s="383" t="s">
        <v>416</v>
      </c>
      <c r="BF4" s="383" t="s">
        <v>415</v>
      </c>
      <c r="BG4" s="383" t="s">
        <v>416</v>
      </c>
      <c r="BH4" s="383" t="s">
        <v>415</v>
      </c>
      <c r="BI4" s="383" t="s">
        <v>416</v>
      </c>
      <c r="BJ4" s="381" t="s">
        <v>415</v>
      </c>
      <c r="BK4" s="381" t="s">
        <v>416</v>
      </c>
      <c r="BL4" s="381" t="s">
        <v>415</v>
      </c>
      <c r="BM4" s="381" t="s">
        <v>416</v>
      </c>
      <c r="BN4" s="381" t="s">
        <v>415</v>
      </c>
      <c r="BO4" s="381" t="s">
        <v>416</v>
      </c>
      <c r="BP4" s="383" t="s">
        <v>415</v>
      </c>
      <c r="BQ4" s="383" t="s">
        <v>416</v>
      </c>
      <c r="BR4" s="383" t="s">
        <v>415</v>
      </c>
      <c r="BS4" s="383" t="s">
        <v>416</v>
      </c>
      <c r="BT4" s="383" t="s">
        <v>415</v>
      </c>
      <c r="BU4" s="383" t="s">
        <v>416</v>
      </c>
      <c r="BV4" s="384" t="s">
        <v>415</v>
      </c>
      <c r="BW4" s="384" t="s">
        <v>416</v>
      </c>
      <c r="BX4" s="383" t="s">
        <v>415</v>
      </c>
      <c r="BY4" s="383" t="s">
        <v>416</v>
      </c>
      <c r="BZ4" s="383" t="s">
        <v>415</v>
      </c>
      <c r="CA4" s="383" t="s">
        <v>416</v>
      </c>
      <c r="CB4" s="383" t="s">
        <v>415</v>
      </c>
      <c r="CC4" s="383" t="s">
        <v>416</v>
      </c>
      <c r="CD4" s="381" t="s">
        <v>415</v>
      </c>
      <c r="CE4" s="381" t="s">
        <v>416</v>
      </c>
      <c r="CF4" s="381" t="s">
        <v>415</v>
      </c>
      <c r="CG4" s="381" t="s">
        <v>416</v>
      </c>
      <c r="CH4" s="381" t="s">
        <v>415</v>
      </c>
      <c r="CI4" s="381" t="s">
        <v>416</v>
      </c>
      <c r="CJ4" s="383" t="s">
        <v>415</v>
      </c>
      <c r="CK4" s="383" t="s">
        <v>416</v>
      </c>
      <c r="CL4" s="383" t="s">
        <v>415</v>
      </c>
      <c r="CM4" s="383" t="s">
        <v>416</v>
      </c>
      <c r="CN4" s="383" t="s">
        <v>415</v>
      </c>
      <c r="CO4" s="383" t="s">
        <v>416</v>
      </c>
      <c r="CP4" s="381" t="s">
        <v>415</v>
      </c>
      <c r="CQ4" s="381" t="s">
        <v>416</v>
      </c>
      <c r="CR4" s="381" t="s">
        <v>415</v>
      </c>
      <c r="CS4" s="381" t="s">
        <v>416</v>
      </c>
      <c r="CT4" s="381" t="s">
        <v>415</v>
      </c>
      <c r="CU4" s="381" t="s">
        <v>416</v>
      </c>
      <c r="CV4" s="383" t="s">
        <v>415</v>
      </c>
      <c r="CW4" s="383" t="s">
        <v>416</v>
      </c>
      <c r="CX4" s="383" t="s">
        <v>415</v>
      </c>
      <c r="CY4" s="383" t="s">
        <v>416</v>
      </c>
      <c r="CZ4" s="383" t="s">
        <v>415</v>
      </c>
      <c r="DA4" s="383" t="s">
        <v>416</v>
      </c>
      <c r="DB4" s="381" t="s">
        <v>415</v>
      </c>
      <c r="DC4" s="381" t="s">
        <v>416</v>
      </c>
      <c r="DD4" s="381" t="s">
        <v>415</v>
      </c>
      <c r="DE4" s="381" t="s">
        <v>416</v>
      </c>
      <c r="DF4" s="381" t="s">
        <v>415</v>
      </c>
      <c r="DG4" s="381" t="s">
        <v>416</v>
      </c>
      <c r="DH4" s="383" t="s">
        <v>415</v>
      </c>
      <c r="DI4" s="383" t="s">
        <v>416</v>
      </c>
      <c r="DJ4" s="383" t="s">
        <v>415</v>
      </c>
      <c r="DK4" s="383" t="s">
        <v>416</v>
      </c>
      <c r="DL4" s="383" t="s">
        <v>415</v>
      </c>
      <c r="DM4" s="383" t="s">
        <v>416</v>
      </c>
      <c r="DN4" s="381" t="s">
        <v>415</v>
      </c>
      <c r="DO4" s="381" t="s">
        <v>416</v>
      </c>
      <c r="DP4" s="381" t="s">
        <v>415</v>
      </c>
      <c r="DQ4" s="381" t="s">
        <v>416</v>
      </c>
      <c r="DR4" s="381" t="s">
        <v>415</v>
      </c>
      <c r="DS4" s="381" t="s">
        <v>416</v>
      </c>
      <c r="DT4" s="383" t="s">
        <v>415</v>
      </c>
      <c r="DU4" s="383" t="s">
        <v>416</v>
      </c>
      <c r="DV4" s="383" t="s">
        <v>415</v>
      </c>
      <c r="DW4" s="383" t="s">
        <v>416</v>
      </c>
      <c r="DX4" s="383" t="s">
        <v>415</v>
      </c>
      <c r="DY4" s="383" t="s">
        <v>416</v>
      </c>
      <c r="DZ4" s="381" t="s">
        <v>415</v>
      </c>
      <c r="EA4" s="381" t="s">
        <v>416</v>
      </c>
      <c r="EB4" s="381" t="s">
        <v>415</v>
      </c>
      <c r="EC4" s="381" t="s">
        <v>416</v>
      </c>
      <c r="ED4" s="381" t="s">
        <v>415</v>
      </c>
      <c r="EE4" s="381" t="s">
        <v>416</v>
      </c>
      <c r="EF4" s="383" t="s">
        <v>415</v>
      </c>
      <c r="EG4" s="383" t="s">
        <v>416</v>
      </c>
      <c r="EH4" s="383" t="s">
        <v>415</v>
      </c>
      <c r="EI4" s="383" t="s">
        <v>416</v>
      </c>
      <c r="EJ4" s="383" t="s">
        <v>415</v>
      </c>
      <c r="EK4" s="383" t="s">
        <v>416</v>
      </c>
      <c r="EL4" s="381" t="s">
        <v>415</v>
      </c>
      <c r="EM4" s="381" t="s">
        <v>416</v>
      </c>
      <c r="EN4" s="381" t="s">
        <v>415</v>
      </c>
      <c r="EO4" s="381" t="s">
        <v>416</v>
      </c>
      <c r="EP4" s="381" t="s">
        <v>415</v>
      </c>
      <c r="EQ4" s="381" t="s">
        <v>416</v>
      </c>
      <c r="ER4" s="384" t="s">
        <v>415</v>
      </c>
      <c r="ES4" s="384" t="s">
        <v>416</v>
      </c>
      <c r="ET4" s="381" t="s">
        <v>415</v>
      </c>
      <c r="EU4" s="381" t="s">
        <v>416</v>
      </c>
      <c r="EV4" s="381" t="s">
        <v>415</v>
      </c>
      <c r="EW4" s="381" t="s">
        <v>416</v>
      </c>
      <c r="EX4" s="385" t="s">
        <v>415</v>
      </c>
      <c r="EY4" s="385" t="s">
        <v>416</v>
      </c>
      <c r="EZ4" s="383" t="s">
        <v>415</v>
      </c>
      <c r="FA4" s="383" t="s">
        <v>416</v>
      </c>
      <c r="FB4" s="383" t="s">
        <v>415</v>
      </c>
      <c r="FC4" s="383" t="s">
        <v>416</v>
      </c>
      <c r="FD4" s="386" t="s">
        <v>415</v>
      </c>
      <c r="FE4" s="386" t="s">
        <v>416</v>
      </c>
      <c r="FF4" s="381" t="s">
        <v>415</v>
      </c>
      <c r="FG4" s="381" t="s">
        <v>416</v>
      </c>
      <c r="FH4" s="381" t="s">
        <v>415</v>
      </c>
      <c r="FI4" s="381" t="s">
        <v>416</v>
      </c>
      <c r="FJ4" s="385" t="s">
        <v>415</v>
      </c>
      <c r="FK4" s="385" t="s">
        <v>416</v>
      </c>
      <c r="FL4" s="383" t="s">
        <v>415</v>
      </c>
      <c r="FM4" s="383" t="s">
        <v>416</v>
      </c>
      <c r="FN4" s="383" t="s">
        <v>415</v>
      </c>
      <c r="FO4" s="383" t="s">
        <v>416</v>
      </c>
      <c r="FP4" s="386" t="s">
        <v>415</v>
      </c>
      <c r="FQ4" s="386" t="s">
        <v>416</v>
      </c>
      <c r="FR4" s="381" t="s">
        <v>415</v>
      </c>
      <c r="FS4" s="381" t="s">
        <v>416</v>
      </c>
      <c r="FT4" s="381" t="s">
        <v>415</v>
      </c>
      <c r="FU4" s="381" t="s">
        <v>416</v>
      </c>
      <c r="FV4" s="385" t="s">
        <v>415</v>
      </c>
      <c r="FW4" s="385" t="s">
        <v>416</v>
      </c>
      <c r="FX4" s="384" t="s">
        <v>415</v>
      </c>
      <c r="FY4" s="384" t="s">
        <v>416</v>
      </c>
      <c r="FZ4" s="386" t="s">
        <v>415</v>
      </c>
      <c r="GA4" s="386" t="s">
        <v>416</v>
      </c>
      <c r="GB4" s="386" t="s">
        <v>415</v>
      </c>
      <c r="GC4" s="386" t="s">
        <v>416</v>
      </c>
      <c r="GD4" s="387" t="s">
        <v>415</v>
      </c>
      <c r="GE4" s="387" t="s">
        <v>416</v>
      </c>
      <c r="GF4" s="385" t="s">
        <v>415</v>
      </c>
      <c r="GG4" s="385" t="s">
        <v>416</v>
      </c>
    </row>
    <row r="5" spans="1:189" x14ac:dyDescent="0.3">
      <c r="A5" s="388">
        <v>46266</v>
      </c>
      <c r="B5" s="389">
        <v>3</v>
      </c>
      <c r="C5" s="389">
        <v>65.53</v>
      </c>
      <c r="D5" s="389">
        <v>5</v>
      </c>
      <c r="E5" s="389">
        <v>112.12</v>
      </c>
      <c r="F5" s="389">
        <f t="shared" ref="F5:G20" si="0">B5+D5</f>
        <v>8</v>
      </c>
      <c r="G5" s="389">
        <f t="shared" si="0"/>
        <v>177.65</v>
      </c>
      <c r="H5" s="390">
        <v>1</v>
      </c>
      <c r="I5" s="390">
        <v>22.97</v>
      </c>
      <c r="J5" s="390">
        <v>3</v>
      </c>
      <c r="K5" s="390">
        <v>65.849999999999994</v>
      </c>
      <c r="L5" s="391">
        <f t="shared" ref="L5:M20" si="1">H5+J5</f>
        <v>4</v>
      </c>
      <c r="M5" s="392">
        <f t="shared" si="1"/>
        <v>88.82</v>
      </c>
      <c r="N5" s="389"/>
      <c r="O5" s="389"/>
      <c r="P5" s="389"/>
      <c r="Q5" s="389"/>
      <c r="R5" s="389">
        <f t="shared" ref="R5:S20" si="2">N5+P5</f>
        <v>0</v>
      </c>
      <c r="S5" s="389">
        <f t="shared" si="2"/>
        <v>0</v>
      </c>
      <c r="T5" s="392"/>
      <c r="U5" s="392"/>
      <c r="V5" s="392"/>
      <c r="W5" s="392"/>
      <c r="X5" s="392">
        <f t="shared" ref="X5:Y20" si="3">T5+V5</f>
        <v>0</v>
      </c>
      <c r="Y5" s="392">
        <f t="shared" si="3"/>
        <v>0</v>
      </c>
      <c r="Z5" s="389"/>
      <c r="AA5" s="389"/>
      <c r="AB5" s="389"/>
      <c r="AC5" s="389"/>
      <c r="AD5" s="389">
        <f t="shared" ref="AD5:AE20" si="4">Z5+AB5</f>
        <v>0</v>
      </c>
      <c r="AE5" s="389">
        <f t="shared" si="4"/>
        <v>0</v>
      </c>
      <c r="AF5" s="392">
        <v>1</v>
      </c>
      <c r="AG5" s="392">
        <v>28.01</v>
      </c>
      <c r="AH5" s="392">
        <v>1</v>
      </c>
      <c r="AI5" s="392">
        <v>22.11</v>
      </c>
      <c r="AJ5" s="392">
        <f t="shared" ref="AJ5:AK20" si="5">AF5+AH5</f>
        <v>2</v>
      </c>
      <c r="AK5" s="392">
        <f t="shared" si="5"/>
        <v>50.120000000000005</v>
      </c>
      <c r="AL5" s="389">
        <v>1</v>
      </c>
      <c r="AM5" s="389">
        <v>24.49</v>
      </c>
      <c r="AN5" s="389">
        <v>5</v>
      </c>
      <c r="AO5" s="389">
        <v>123.04</v>
      </c>
      <c r="AP5" s="389">
        <f>AL5+AN5</f>
        <v>6</v>
      </c>
      <c r="AQ5" s="389">
        <f>AM5+AO5</f>
        <v>147.53</v>
      </c>
      <c r="AR5" s="392">
        <v>1</v>
      </c>
      <c r="AS5" s="392">
        <v>26.05</v>
      </c>
      <c r="AT5" s="392">
        <v>5</v>
      </c>
      <c r="AU5" s="392">
        <v>117.57</v>
      </c>
      <c r="AV5" s="392">
        <f t="shared" ref="AV5:AW20" si="6">AR5+AT5</f>
        <v>6</v>
      </c>
      <c r="AW5" s="392">
        <f t="shared" si="6"/>
        <v>143.62</v>
      </c>
      <c r="AX5" s="389">
        <v>1</v>
      </c>
      <c r="AY5" s="389">
        <v>27.46</v>
      </c>
      <c r="AZ5" s="389">
        <v>1</v>
      </c>
      <c r="BA5" s="389">
        <v>27.2</v>
      </c>
      <c r="BB5" s="389">
        <f t="shared" ref="BB5:BC20" si="7">AX5+AZ5</f>
        <v>2</v>
      </c>
      <c r="BC5" s="389">
        <f t="shared" si="7"/>
        <v>54.66</v>
      </c>
      <c r="BD5" s="392">
        <v>1</v>
      </c>
      <c r="BE5" s="392">
        <v>26.74</v>
      </c>
      <c r="BF5" s="392">
        <v>6</v>
      </c>
      <c r="BG5" s="392">
        <v>144.03</v>
      </c>
      <c r="BH5" s="392">
        <f t="shared" ref="BH5:BI20" si="8">BD5+BF5</f>
        <v>7</v>
      </c>
      <c r="BI5" s="392">
        <f t="shared" si="8"/>
        <v>170.77</v>
      </c>
      <c r="BJ5" s="389">
        <v>2</v>
      </c>
      <c r="BK5" s="389">
        <v>48.04</v>
      </c>
      <c r="BL5" s="389">
        <v>5</v>
      </c>
      <c r="BM5" s="389">
        <v>119.52</v>
      </c>
      <c r="BN5" s="389">
        <f t="shared" ref="BN5:BO20" si="9">BJ5+BL5</f>
        <v>7</v>
      </c>
      <c r="BO5" s="389">
        <f t="shared" si="9"/>
        <v>167.56</v>
      </c>
      <c r="BP5" s="392">
        <v>1</v>
      </c>
      <c r="BQ5" s="392">
        <v>25.15</v>
      </c>
      <c r="BR5" s="392">
        <v>6</v>
      </c>
      <c r="BS5" s="392">
        <v>142.31</v>
      </c>
      <c r="BT5" s="392">
        <f t="shared" ref="BT5:BU20" si="10">BP5+BR5</f>
        <v>7</v>
      </c>
      <c r="BU5" s="392">
        <f t="shared" si="10"/>
        <v>167.46</v>
      </c>
      <c r="BV5" s="393">
        <f t="shared" ref="BV5:BW29" si="11">F5+L5+R5+X5+AD5+AJ5+AP5+AV5+BB5+BH5+BN5+BT5</f>
        <v>49</v>
      </c>
      <c r="BW5" s="394">
        <f t="shared" si="11"/>
        <v>1168.19</v>
      </c>
      <c r="BX5" s="390"/>
      <c r="BY5" s="390"/>
      <c r="BZ5" s="390"/>
      <c r="CA5" s="390"/>
      <c r="CB5" s="395">
        <f t="shared" ref="CB5:CC20" si="12">BX5+BZ5</f>
        <v>0</v>
      </c>
      <c r="CC5" s="396">
        <f t="shared" si="12"/>
        <v>0</v>
      </c>
      <c r="CD5" s="397"/>
      <c r="CE5" s="397"/>
      <c r="CF5" s="397"/>
      <c r="CG5" s="397"/>
      <c r="CH5" s="398">
        <f t="shared" ref="CH5:CI20" si="13">CD5+CF5</f>
        <v>0</v>
      </c>
      <c r="CI5" s="398">
        <f t="shared" si="13"/>
        <v>0</v>
      </c>
      <c r="CJ5" s="390"/>
      <c r="CK5" s="390"/>
      <c r="CL5" s="390"/>
      <c r="CM5" s="390"/>
      <c r="CN5" s="395">
        <f t="shared" ref="CN5:CO20" si="14">CJ5+CL5</f>
        <v>0</v>
      </c>
      <c r="CO5" s="395">
        <f t="shared" si="14"/>
        <v>0</v>
      </c>
      <c r="CP5" s="397"/>
      <c r="CQ5" s="397"/>
      <c r="CR5" s="397"/>
      <c r="CS5" s="397"/>
      <c r="CT5" s="398">
        <f t="shared" ref="CT5:CU20" si="15">CP5+CR5</f>
        <v>0</v>
      </c>
      <c r="CU5" s="398">
        <f t="shared" si="15"/>
        <v>0</v>
      </c>
      <c r="CV5" s="390"/>
      <c r="CW5" s="390"/>
      <c r="CX5" s="390"/>
      <c r="CY5" s="390"/>
      <c r="CZ5" s="395">
        <f t="shared" ref="CZ5:DA20" si="16">CV5+CX5</f>
        <v>0</v>
      </c>
      <c r="DA5" s="395">
        <f t="shared" si="16"/>
        <v>0</v>
      </c>
      <c r="DB5" s="397"/>
      <c r="DC5" s="397"/>
      <c r="DD5" s="397"/>
      <c r="DE5" s="397"/>
      <c r="DF5" s="398">
        <f t="shared" ref="DF5:DG20" si="17">DB5+DD5</f>
        <v>0</v>
      </c>
      <c r="DG5" s="398">
        <f t="shared" si="17"/>
        <v>0</v>
      </c>
      <c r="DH5" s="390"/>
      <c r="DI5" s="390"/>
      <c r="DJ5" s="390"/>
      <c r="DK5" s="390"/>
      <c r="DL5" s="395">
        <f t="shared" ref="DL5:DM20" si="18">DH5+DJ5</f>
        <v>0</v>
      </c>
      <c r="DM5" s="395">
        <f t="shared" si="18"/>
        <v>0</v>
      </c>
      <c r="DN5" s="389"/>
      <c r="DO5" s="389"/>
      <c r="DP5" s="389"/>
      <c r="DQ5" s="389"/>
      <c r="DR5" s="398">
        <f t="shared" ref="DR5:DS20" si="19">DN5+DP5</f>
        <v>0</v>
      </c>
      <c r="DS5" s="398">
        <f t="shared" si="19"/>
        <v>0</v>
      </c>
      <c r="DT5" s="390"/>
      <c r="DU5" s="390"/>
      <c r="DV5" s="390"/>
      <c r="DW5" s="390"/>
      <c r="DX5" s="395">
        <f t="shared" ref="DX5:DY20" si="20">DT5+DV5</f>
        <v>0</v>
      </c>
      <c r="DY5" s="395">
        <f t="shared" si="20"/>
        <v>0</v>
      </c>
      <c r="DZ5" s="389"/>
      <c r="EA5" s="389"/>
      <c r="EB5" s="389"/>
      <c r="EC5" s="389"/>
      <c r="ED5" s="398">
        <f t="shared" ref="ED5:EE20" si="21">DZ5+EB5</f>
        <v>0</v>
      </c>
      <c r="EE5" s="398">
        <f t="shared" si="21"/>
        <v>0</v>
      </c>
      <c r="EF5" s="390"/>
      <c r="EG5" s="390"/>
      <c r="EH5" s="390"/>
      <c r="EI5" s="390"/>
      <c r="EJ5" s="395">
        <f t="shared" ref="EJ5:EK20" si="22">EF5+EH5</f>
        <v>0</v>
      </c>
      <c r="EK5" s="391">
        <f t="shared" si="22"/>
        <v>0</v>
      </c>
      <c r="EL5" s="389"/>
      <c r="EM5" s="389"/>
      <c r="EN5" s="389"/>
      <c r="EO5" s="389"/>
      <c r="EP5" s="398">
        <f t="shared" ref="EP5:EQ20" si="23">EL5+EN5</f>
        <v>0</v>
      </c>
      <c r="EQ5" s="398">
        <f t="shared" si="23"/>
        <v>0</v>
      </c>
      <c r="ER5" s="393">
        <f>CB5+CH5+CN5+CT5+CZ5+DF5+DL5+DR5+DX5+ED5+EJ5+EP5</f>
        <v>0</v>
      </c>
      <c r="ES5" s="394">
        <f>CC5+CI5+CO5+CU5+DA5+DG5+DM5+DS5+DY5+EE5+EK5+EQ5</f>
        <v>0</v>
      </c>
      <c r="ET5" s="389">
        <v>0</v>
      </c>
      <c r="EU5" s="389">
        <v>0</v>
      </c>
      <c r="EV5" s="389">
        <v>0</v>
      </c>
      <c r="EW5" s="389">
        <v>0</v>
      </c>
      <c r="EX5" s="389">
        <f>ET5+EV5</f>
        <v>0</v>
      </c>
      <c r="EY5" s="399">
        <f>EU5+EW5</f>
        <v>0</v>
      </c>
      <c r="EZ5" s="390">
        <v>0</v>
      </c>
      <c r="FA5" s="390">
        <v>0</v>
      </c>
      <c r="FB5" s="390">
        <v>0</v>
      </c>
      <c r="FC5" s="390">
        <v>0</v>
      </c>
      <c r="FD5" s="390">
        <f>EZ5+FB5</f>
        <v>0</v>
      </c>
      <c r="FE5" s="390">
        <v>0</v>
      </c>
      <c r="FF5" s="389">
        <v>0</v>
      </c>
      <c r="FG5" s="389">
        <v>0</v>
      </c>
      <c r="FH5" s="389">
        <v>0</v>
      </c>
      <c r="FI5" s="389">
        <v>0</v>
      </c>
      <c r="FJ5" s="389">
        <f>FF5+FH5</f>
        <v>0</v>
      </c>
      <c r="FK5" s="389">
        <f>FG5+FI5</f>
        <v>0</v>
      </c>
      <c r="FL5" s="390">
        <v>0</v>
      </c>
      <c r="FM5" s="390">
        <v>0</v>
      </c>
      <c r="FN5" s="390">
        <v>0</v>
      </c>
      <c r="FO5" s="390">
        <v>0</v>
      </c>
      <c r="FP5" s="390">
        <v>0</v>
      </c>
      <c r="FQ5" s="390">
        <v>0</v>
      </c>
      <c r="FR5" s="389">
        <v>0</v>
      </c>
      <c r="FS5" s="389">
        <v>0</v>
      </c>
      <c r="FT5" s="389">
        <v>0</v>
      </c>
      <c r="FU5" s="389">
        <v>0</v>
      </c>
      <c r="FV5" s="389">
        <v>0</v>
      </c>
      <c r="FW5" s="389">
        <f>FS5+FU5</f>
        <v>0</v>
      </c>
      <c r="FX5" s="400">
        <f t="shared" ref="FX5:FY33" si="24">EX5+FD5+FJ5+FP5+FV5</f>
        <v>0</v>
      </c>
      <c r="FY5" s="401">
        <f t="shared" si="24"/>
        <v>0</v>
      </c>
      <c r="FZ5" s="402">
        <f t="shared" ref="FZ5:GC29" si="25">B5+H5+N5+T5+Z5+AF5+AL5+AR5+AX5+ET5+EZ5+FF5+FL5+FR5+BD5+BJ5+BP5</f>
        <v>12</v>
      </c>
      <c r="GA5" s="403">
        <f t="shared" si="25"/>
        <v>294.44</v>
      </c>
      <c r="GB5" s="402">
        <f t="shared" si="25"/>
        <v>37</v>
      </c>
      <c r="GC5" s="403">
        <f t="shared" si="25"/>
        <v>873.75</v>
      </c>
      <c r="GD5" s="404">
        <f>FZ5+GB5</f>
        <v>49</v>
      </c>
      <c r="GE5" s="405">
        <f>GA5+GC5</f>
        <v>1168.19</v>
      </c>
      <c r="GF5" s="406">
        <f>ER5+GD5</f>
        <v>49</v>
      </c>
      <c r="GG5" s="407">
        <f t="shared" ref="GG5:GG34" si="26">ES5+GE5</f>
        <v>1168.19</v>
      </c>
    </row>
    <row r="6" spans="1:189" ht="14.25" customHeight="1" x14ac:dyDescent="0.3">
      <c r="A6" s="388">
        <v>46267</v>
      </c>
      <c r="B6" s="389">
        <v>3</v>
      </c>
      <c r="C6" s="389">
        <v>67.010000000000005</v>
      </c>
      <c r="D6" s="389"/>
      <c r="E6" s="389"/>
      <c r="F6" s="389">
        <f t="shared" si="0"/>
        <v>3</v>
      </c>
      <c r="G6" s="389">
        <f t="shared" si="0"/>
        <v>67.010000000000005</v>
      </c>
      <c r="H6" s="390">
        <v>1</v>
      </c>
      <c r="I6" s="390">
        <v>25.46</v>
      </c>
      <c r="J6" s="390">
        <v>6</v>
      </c>
      <c r="K6" s="390">
        <v>141.72</v>
      </c>
      <c r="L6" s="391">
        <f t="shared" si="1"/>
        <v>7</v>
      </c>
      <c r="M6" s="392">
        <f t="shared" si="1"/>
        <v>167.18</v>
      </c>
      <c r="N6" s="389"/>
      <c r="O6" s="389"/>
      <c r="P6" s="389"/>
      <c r="Q6" s="389"/>
      <c r="R6" s="389">
        <f t="shared" si="2"/>
        <v>0</v>
      </c>
      <c r="S6" s="389">
        <f t="shared" si="2"/>
        <v>0</v>
      </c>
      <c r="T6" s="392">
        <v>3</v>
      </c>
      <c r="U6" s="392">
        <v>70.06</v>
      </c>
      <c r="V6" s="392">
        <v>7</v>
      </c>
      <c r="W6" s="392">
        <v>164.39</v>
      </c>
      <c r="X6" s="392">
        <f t="shared" si="3"/>
        <v>10</v>
      </c>
      <c r="Y6" s="392">
        <f t="shared" si="3"/>
        <v>234.45</v>
      </c>
      <c r="Z6" s="389">
        <v>1</v>
      </c>
      <c r="AA6" s="389">
        <v>25.24</v>
      </c>
      <c r="AB6" s="389"/>
      <c r="AC6" s="389"/>
      <c r="AD6" s="389">
        <f t="shared" si="4"/>
        <v>1</v>
      </c>
      <c r="AE6" s="389">
        <f t="shared" si="4"/>
        <v>25.24</v>
      </c>
      <c r="AF6" s="392"/>
      <c r="AG6" s="392"/>
      <c r="AH6" s="392"/>
      <c r="AI6" s="392"/>
      <c r="AJ6" s="392">
        <f t="shared" si="5"/>
        <v>0</v>
      </c>
      <c r="AK6" s="392">
        <f t="shared" si="5"/>
        <v>0</v>
      </c>
      <c r="AL6" s="389">
        <v>2</v>
      </c>
      <c r="AM6" s="389">
        <v>40.770000000000003</v>
      </c>
      <c r="AN6" s="389">
        <v>7</v>
      </c>
      <c r="AO6" s="389">
        <v>168.14</v>
      </c>
      <c r="AP6" s="389">
        <f t="shared" ref="AP6:AQ21" si="27">AL6+AN6</f>
        <v>9</v>
      </c>
      <c r="AQ6" s="389">
        <f t="shared" si="27"/>
        <v>208.91</v>
      </c>
      <c r="AR6" s="392">
        <v>2</v>
      </c>
      <c r="AS6" s="392">
        <v>47.53</v>
      </c>
      <c r="AT6" s="392">
        <v>7</v>
      </c>
      <c r="AU6" s="392">
        <v>174.2</v>
      </c>
      <c r="AV6" s="392">
        <f t="shared" si="6"/>
        <v>9</v>
      </c>
      <c r="AW6" s="392">
        <f t="shared" si="6"/>
        <v>221.73</v>
      </c>
      <c r="AX6" s="389"/>
      <c r="AY6" s="389"/>
      <c r="AZ6" s="389"/>
      <c r="BA6" s="389"/>
      <c r="BB6" s="389">
        <f t="shared" si="7"/>
        <v>0</v>
      </c>
      <c r="BC6" s="389">
        <f t="shared" si="7"/>
        <v>0</v>
      </c>
      <c r="BD6" s="392">
        <v>3</v>
      </c>
      <c r="BE6" s="392">
        <v>66.86</v>
      </c>
      <c r="BF6" s="392">
        <v>7</v>
      </c>
      <c r="BG6" s="392">
        <v>166.99</v>
      </c>
      <c r="BH6" s="392">
        <f t="shared" si="8"/>
        <v>10</v>
      </c>
      <c r="BI6" s="392">
        <f t="shared" si="8"/>
        <v>233.85000000000002</v>
      </c>
      <c r="BJ6" s="389">
        <v>4</v>
      </c>
      <c r="BK6" s="389">
        <v>97.37</v>
      </c>
      <c r="BL6" s="389">
        <v>7</v>
      </c>
      <c r="BM6" s="389">
        <v>171.59</v>
      </c>
      <c r="BN6" s="389">
        <f t="shared" si="9"/>
        <v>11</v>
      </c>
      <c r="BO6" s="389">
        <f t="shared" si="9"/>
        <v>268.96000000000004</v>
      </c>
      <c r="BP6" s="392">
        <v>4</v>
      </c>
      <c r="BQ6" s="392">
        <v>96.74</v>
      </c>
      <c r="BR6" s="392">
        <v>7</v>
      </c>
      <c r="BS6" s="392">
        <v>173.2</v>
      </c>
      <c r="BT6" s="392">
        <f t="shared" si="10"/>
        <v>11</v>
      </c>
      <c r="BU6" s="392">
        <f t="shared" si="10"/>
        <v>269.94</v>
      </c>
      <c r="BV6" s="393">
        <f>F6+L6+R6+X6+AD6+AJ6+AP6+AV6+BB6+BH6+BN6+BT6</f>
        <v>71</v>
      </c>
      <c r="BW6" s="394">
        <f t="shared" si="11"/>
        <v>1697.27</v>
      </c>
      <c r="BX6" s="390"/>
      <c r="BY6" s="390"/>
      <c r="BZ6" s="390"/>
      <c r="CA6" s="390"/>
      <c r="CB6" s="395">
        <f t="shared" si="12"/>
        <v>0</v>
      </c>
      <c r="CC6" s="396">
        <f t="shared" si="12"/>
        <v>0</v>
      </c>
      <c r="CD6" s="397"/>
      <c r="CE6" s="397"/>
      <c r="CF6" s="397"/>
      <c r="CG6" s="397"/>
      <c r="CH6" s="398">
        <f t="shared" si="13"/>
        <v>0</v>
      </c>
      <c r="CI6" s="398">
        <f t="shared" si="13"/>
        <v>0</v>
      </c>
      <c r="CJ6" s="390"/>
      <c r="CK6" s="390"/>
      <c r="CL6" s="390"/>
      <c r="CM6" s="390"/>
      <c r="CN6" s="395">
        <f t="shared" si="14"/>
        <v>0</v>
      </c>
      <c r="CO6" s="395">
        <f t="shared" si="14"/>
        <v>0</v>
      </c>
      <c r="CP6" s="397"/>
      <c r="CQ6" s="397"/>
      <c r="CR6" s="397"/>
      <c r="CS6" s="397"/>
      <c r="CT6" s="398">
        <f t="shared" si="15"/>
        <v>0</v>
      </c>
      <c r="CU6" s="398">
        <f t="shared" si="15"/>
        <v>0</v>
      </c>
      <c r="CV6" s="390"/>
      <c r="CW6" s="390"/>
      <c r="CX6" s="390"/>
      <c r="CY6" s="390"/>
      <c r="CZ6" s="395">
        <f t="shared" si="16"/>
        <v>0</v>
      </c>
      <c r="DA6" s="395">
        <f t="shared" si="16"/>
        <v>0</v>
      </c>
      <c r="DB6" s="397"/>
      <c r="DC6" s="397"/>
      <c r="DD6" s="397"/>
      <c r="DE6" s="397"/>
      <c r="DF6" s="398">
        <f t="shared" si="17"/>
        <v>0</v>
      </c>
      <c r="DG6" s="398">
        <f t="shared" si="17"/>
        <v>0</v>
      </c>
      <c r="DH6" s="390"/>
      <c r="DI6" s="390"/>
      <c r="DJ6" s="390"/>
      <c r="DK6" s="390"/>
      <c r="DL6" s="395">
        <f t="shared" si="18"/>
        <v>0</v>
      </c>
      <c r="DM6" s="395">
        <f t="shared" si="18"/>
        <v>0</v>
      </c>
      <c r="DN6" s="389"/>
      <c r="DO6" s="389"/>
      <c r="DP6" s="389"/>
      <c r="DQ6" s="389"/>
      <c r="DR6" s="398">
        <f t="shared" si="19"/>
        <v>0</v>
      </c>
      <c r="DS6" s="398">
        <f t="shared" si="19"/>
        <v>0</v>
      </c>
      <c r="DT6" s="390"/>
      <c r="DU6" s="390"/>
      <c r="DV6" s="390"/>
      <c r="DW6" s="390"/>
      <c r="DX6" s="395">
        <f t="shared" si="20"/>
        <v>0</v>
      </c>
      <c r="DY6" s="395">
        <f t="shared" si="20"/>
        <v>0</v>
      </c>
      <c r="DZ6" s="389"/>
      <c r="EA6" s="389"/>
      <c r="EB6" s="389"/>
      <c r="EC6" s="389"/>
      <c r="ED6" s="398">
        <f t="shared" si="21"/>
        <v>0</v>
      </c>
      <c r="EE6" s="398">
        <f t="shared" si="21"/>
        <v>0</v>
      </c>
      <c r="EF6" s="390"/>
      <c r="EG6" s="390"/>
      <c r="EH6" s="390"/>
      <c r="EI6" s="390"/>
      <c r="EJ6" s="395">
        <f t="shared" si="22"/>
        <v>0</v>
      </c>
      <c r="EK6" s="391">
        <f t="shared" si="22"/>
        <v>0</v>
      </c>
      <c r="EL6" s="389"/>
      <c r="EM6" s="389"/>
      <c r="EN6" s="389"/>
      <c r="EO6" s="389"/>
      <c r="EP6" s="398">
        <f t="shared" si="23"/>
        <v>0</v>
      </c>
      <c r="EQ6" s="398">
        <f t="shared" si="23"/>
        <v>0</v>
      </c>
      <c r="ER6" s="393">
        <f t="shared" ref="ER6:ES33" si="28">CB6+CH6+CN6+CT6+CZ6+DF6+DL6+DR6+DX6+ED6+EJ6+EP6</f>
        <v>0</v>
      </c>
      <c r="ES6" s="394">
        <f t="shared" si="28"/>
        <v>0</v>
      </c>
      <c r="ET6" s="389">
        <v>0</v>
      </c>
      <c r="EU6" s="389">
        <v>0</v>
      </c>
      <c r="EV6" s="389">
        <v>0</v>
      </c>
      <c r="EW6" s="389">
        <v>0</v>
      </c>
      <c r="EX6" s="389">
        <f t="shared" ref="EX6:EY33" si="29">ET6+EV6</f>
        <v>0</v>
      </c>
      <c r="EY6" s="399">
        <f t="shared" si="29"/>
        <v>0</v>
      </c>
      <c r="EZ6" s="390">
        <v>0</v>
      </c>
      <c r="FA6" s="390">
        <v>0</v>
      </c>
      <c r="FB6" s="390">
        <v>0</v>
      </c>
      <c r="FC6" s="390">
        <v>0</v>
      </c>
      <c r="FD6" s="390">
        <f t="shared" ref="FD6:FD34" si="30">EZ6+FB6</f>
        <v>0</v>
      </c>
      <c r="FE6" s="390">
        <v>0</v>
      </c>
      <c r="FF6" s="389">
        <v>0</v>
      </c>
      <c r="FG6" s="389">
        <v>0</v>
      </c>
      <c r="FH6" s="389">
        <v>0</v>
      </c>
      <c r="FI6" s="389">
        <v>0</v>
      </c>
      <c r="FJ6" s="389">
        <f t="shared" ref="FJ6:FK21" si="31">FF6+FH6</f>
        <v>0</v>
      </c>
      <c r="FK6" s="389">
        <f t="shared" si="31"/>
        <v>0</v>
      </c>
      <c r="FL6" s="390">
        <v>0</v>
      </c>
      <c r="FM6" s="390">
        <v>0</v>
      </c>
      <c r="FN6" s="390">
        <v>0</v>
      </c>
      <c r="FO6" s="390">
        <v>0</v>
      </c>
      <c r="FP6" s="390">
        <v>0</v>
      </c>
      <c r="FQ6" s="390">
        <v>0</v>
      </c>
      <c r="FR6" s="389">
        <v>0</v>
      </c>
      <c r="FS6" s="389">
        <v>0</v>
      </c>
      <c r="FT6" s="389">
        <v>0</v>
      </c>
      <c r="FU6" s="389">
        <v>0</v>
      </c>
      <c r="FV6" s="389">
        <v>0</v>
      </c>
      <c r="FW6" s="389">
        <f t="shared" ref="FW6:FW34" si="32">FS6+FU6</f>
        <v>0</v>
      </c>
      <c r="FX6" s="400">
        <f t="shared" si="24"/>
        <v>0</v>
      </c>
      <c r="FY6" s="401">
        <f t="shared" si="24"/>
        <v>0</v>
      </c>
      <c r="FZ6" s="402">
        <f t="shared" si="25"/>
        <v>23</v>
      </c>
      <c r="GA6" s="403">
        <f t="shared" si="25"/>
        <v>537.04000000000008</v>
      </c>
      <c r="GB6" s="402">
        <f t="shared" si="25"/>
        <v>48</v>
      </c>
      <c r="GC6" s="403">
        <f t="shared" si="25"/>
        <v>1160.23</v>
      </c>
      <c r="GD6" s="404">
        <f t="shared" ref="GD6:GE33" si="33">FZ6+GB6</f>
        <v>71</v>
      </c>
      <c r="GE6" s="405">
        <f t="shared" si="33"/>
        <v>1697.27</v>
      </c>
      <c r="GF6" s="406">
        <f t="shared" ref="GF6:GF34" si="34">ER6+GD6</f>
        <v>71</v>
      </c>
      <c r="GG6" s="407">
        <f t="shared" si="26"/>
        <v>1697.27</v>
      </c>
    </row>
    <row r="7" spans="1:189" ht="14.25" customHeight="1" x14ac:dyDescent="0.3">
      <c r="A7" s="388">
        <v>46268</v>
      </c>
      <c r="B7" s="389">
        <v>2</v>
      </c>
      <c r="C7" s="389">
        <v>43.89</v>
      </c>
      <c r="D7" s="389">
        <v>3</v>
      </c>
      <c r="E7" s="389">
        <v>67.930000000000007</v>
      </c>
      <c r="F7" s="389">
        <f t="shared" si="0"/>
        <v>5</v>
      </c>
      <c r="G7" s="389">
        <f t="shared" si="0"/>
        <v>111.82000000000001</v>
      </c>
      <c r="H7" s="390">
        <v>2</v>
      </c>
      <c r="I7" s="390">
        <v>42.85</v>
      </c>
      <c r="J7" s="390"/>
      <c r="K7" s="390"/>
      <c r="L7" s="391">
        <f t="shared" si="1"/>
        <v>2</v>
      </c>
      <c r="M7" s="392">
        <f t="shared" si="1"/>
        <v>42.85</v>
      </c>
      <c r="N7" s="389"/>
      <c r="O7" s="389"/>
      <c r="P7" s="389"/>
      <c r="Q7" s="389"/>
      <c r="R7" s="389">
        <f t="shared" si="2"/>
        <v>0</v>
      </c>
      <c r="S7" s="389">
        <f t="shared" si="2"/>
        <v>0</v>
      </c>
      <c r="T7" s="392">
        <v>3</v>
      </c>
      <c r="U7" s="392">
        <v>73.849999999999994</v>
      </c>
      <c r="V7" s="392">
        <v>5</v>
      </c>
      <c r="W7" s="392">
        <v>113.79</v>
      </c>
      <c r="X7" s="392">
        <f t="shared" si="3"/>
        <v>8</v>
      </c>
      <c r="Y7" s="392">
        <f t="shared" si="3"/>
        <v>187.64</v>
      </c>
      <c r="Z7" s="389">
        <v>4</v>
      </c>
      <c r="AA7" s="389">
        <v>86.16</v>
      </c>
      <c r="AB7" s="389"/>
      <c r="AC7" s="389"/>
      <c r="AD7" s="389">
        <f t="shared" si="4"/>
        <v>4</v>
      </c>
      <c r="AE7" s="389">
        <f t="shared" si="4"/>
        <v>86.16</v>
      </c>
      <c r="AF7" s="392"/>
      <c r="AG7" s="392"/>
      <c r="AH7" s="392"/>
      <c r="AI7" s="392"/>
      <c r="AJ7" s="392">
        <f t="shared" si="5"/>
        <v>0</v>
      </c>
      <c r="AK7" s="392">
        <f t="shared" si="5"/>
        <v>0</v>
      </c>
      <c r="AL7" s="389">
        <v>3</v>
      </c>
      <c r="AM7" s="389">
        <v>76.16</v>
      </c>
      <c r="AN7" s="389">
        <v>5</v>
      </c>
      <c r="AO7" s="389">
        <v>119.65</v>
      </c>
      <c r="AP7" s="389">
        <f t="shared" si="27"/>
        <v>8</v>
      </c>
      <c r="AQ7" s="389">
        <f t="shared" si="27"/>
        <v>195.81</v>
      </c>
      <c r="AR7" s="392">
        <v>2</v>
      </c>
      <c r="AS7" s="392">
        <v>43.28</v>
      </c>
      <c r="AT7" s="392">
        <v>6</v>
      </c>
      <c r="AU7" s="392">
        <v>134.78</v>
      </c>
      <c r="AV7" s="392">
        <f t="shared" si="6"/>
        <v>8</v>
      </c>
      <c r="AW7" s="392">
        <f t="shared" si="6"/>
        <v>178.06</v>
      </c>
      <c r="AX7" s="389">
        <v>1</v>
      </c>
      <c r="AY7" s="389">
        <v>19.32</v>
      </c>
      <c r="AZ7" s="389">
        <v>6</v>
      </c>
      <c r="BA7" s="389">
        <v>140.21</v>
      </c>
      <c r="BB7" s="389">
        <f t="shared" si="7"/>
        <v>7</v>
      </c>
      <c r="BC7" s="389">
        <f t="shared" si="7"/>
        <v>159.53</v>
      </c>
      <c r="BD7" s="392">
        <v>2</v>
      </c>
      <c r="BE7" s="392">
        <v>45.99</v>
      </c>
      <c r="BF7" s="392">
        <v>3</v>
      </c>
      <c r="BG7" s="392">
        <v>69.7</v>
      </c>
      <c r="BH7" s="392">
        <f t="shared" si="8"/>
        <v>5</v>
      </c>
      <c r="BI7" s="392">
        <f t="shared" si="8"/>
        <v>115.69</v>
      </c>
      <c r="BJ7" s="389">
        <v>3</v>
      </c>
      <c r="BK7" s="389">
        <v>70.94</v>
      </c>
      <c r="BL7" s="389">
        <v>6</v>
      </c>
      <c r="BM7" s="389">
        <v>142.74</v>
      </c>
      <c r="BN7" s="389">
        <f t="shared" si="9"/>
        <v>9</v>
      </c>
      <c r="BO7" s="389">
        <f t="shared" si="9"/>
        <v>213.68</v>
      </c>
      <c r="BP7" s="392">
        <v>3</v>
      </c>
      <c r="BQ7" s="392">
        <v>71.72</v>
      </c>
      <c r="BR7" s="392">
        <v>6</v>
      </c>
      <c r="BS7" s="392">
        <v>143.29</v>
      </c>
      <c r="BT7" s="392">
        <f t="shared" si="10"/>
        <v>9</v>
      </c>
      <c r="BU7" s="392">
        <f t="shared" si="10"/>
        <v>215.01</v>
      </c>
      <c r="BV7" s="393">
        <f t="shared" si="11"/>
        <v>65</v>
      </c>
      <c r="BW7" s="394">
        <f t="shared" si="11"/>
        <v>1506.25</v>
      </c>
      <c r="BX7" s="390"/>
      <c r="BY7" s="390"/>
      <c r="BZ7" s="390"/>
      <c r="CA7" s="390"/>
      <c r="CB7" s="395">
        <f t="shared" si="12"/>
        <v>0</v>
      </c>
      <c r="CC7" s="396">
        <f t="shared" si="12"/>
        <v>0</v>
      </c>
      <c r="CD7" s="397"/>
      <c r="CE7" s="397"/>
      <c r="CF7" s="397"/>
      <c r="CG7" s="397"/>
      <c r="CH7" s="398">
        <f t="shared" si="13"/>
        <v>0</v>
      </c>
      <c r="CI7" s="398">
        <f t="shared" si="13"/>
        <v>0</v>
      </c>
      <c r="CJ7" s="390"/>
      <c r="CK7" s="390"/>
      <c r="CL7" s="390"/>
      <c r="CM7" s="390"/>
      <c r="CN7" s="395">
        <f t="shared" si="14"/>
        <v>0</v>
      </c>
      <c r="CO7" s="395">
        <f t="shared" si="14"/>
        <v>0</v>
      </c>
      <c r="CP7" s="397"/>
      <c r="CQ7" s="397"/>
      <c r="CR7" s="397"/>
      <c r="CS7" s="397"/>
      <c r="CT7" s="398">
        <f t="shared" si="15"/>
        <v>0</v>
      </c>
      <c r="CU7" s="398">
        <f t="shared" si="15"/>
        <v>0</v>
      </c>
      <c r="CV7" s="390"/>
      <c r="CW7" s="390"/>
      <c r="CX7" s="390"/>
      <c r="CY7" s="390"/>
      <c r="CZ7" s="395">
        <f t="shared" si="16"/>
        <v>0</v>
      </c>
      <c r="DA7" s="395">
        <f t="shared" si="16"/>
        <v>0</v>
      </c>
      <c r="DB7" s="397"/>
      <c r="DC7" s="397"/>
      <c r="DD7" s="397"/>
      <c r="DE7" s="397"/>
      <c r="DF7" s="398">
        <f t="shared" si="17"/>
        <v>0</v>
      </c>
      <c r="DG7" s="398">
        <f t="shared" si="17"/>
        <v>0</v>
      </c>
      <c r="DH7" s="390"/>
      <c r="DI7" s="390"/>
      <c r="DJ7" s="390"/>
      <c r="DK7" s="390"/>
      <c r="DL7" s="395">
        <f t="shared" si="18"/>
        <v>0</v>
      </c>
      <c r="DM7" s="395">
        <f t="shared" si="18"/>
        <v>0</v>
      </c>
      <c r="DN7" s="389"/>
      <c r="DO7" s="389"/>
      <c r="DP7" s="389"/>
      <c r="DQ7" s="389"/>
      <c r="DR7" s="398">
        <f t="shared" si="19"/>
        <v>0</v>
      </c>
      <c r="DS7" s="398">
        <f t="shared" si="19"/>
        <v>0</v>
      </c>
      <c r="DT7" s="390"/>
      <c r="DU7" s="390"/>
      <c r="DV7" s="390"/>
      <c r="DW7" s="390"/>
      <c r="DX7" s="395">
        <f t="shared" si="20"/>
        <v>0</v>
      </c>
      <c r="DY7" s="395">
        <f t="shared" si="20"/>
        <v>0</v>
      </c>
      <c r="DZ7" s="389"/>
      <c r="EA7" s="389"/>
      <c r="EB7" s="389"/>
      <c r="EC7" s="389"/>
      <c r="ED7" s="398">
        <f t="shared" si="21"/>
        <v>0</v>
      </c>
      <c r="EE7" s="398">
        <f t="shared" si="21"/>
        <v>0</v>
      </c>
      <c r="EF7" s="390"/>
      <c r="EG7" s="390"/>
      <c r="EH7" s="390"/>
      <c r="EI7" s="390"/>
      <c r="EJ7" s="395">
        <f t="shared" si="22"/>
        <v>0</v>
      </c>
      <c r="EK7" s="391">
        <f t="shared" si="22"/>
        <v>0</v>
      </c>
      <c r="EL7" s="389"/>
      <c r="EM7" s="389"/>
      <c r="EN7" s="389"/>
      <c r="EO7" s="389"/>
      <c r="EP7" s="398">
        <f t="shared" si="23"/>
        <v>0</v>
      </c>
      <c r="EQ7" s="398">
        <f t="shared" si="23"/>
        <v>0</v>
      </c>
      <c r="ER7" s="393">
        <f t="shared" si="28"/>
        <v>0</v>
      </c>
      <c r="ES7" s="394">
        <f t="shared" si="28"/>
        <v>0</v>
      </c>
      <c r="ET7" s="389">
        <v>0</v>
      </c>
      <c r="EU7" s="389">
        <v>0</v>
      </c>
      <c r="EV7" s="389">
        <v>0</v>
      </c>
      <c r="EW7" s="389">
        <v>0</v>
      </c>
      <c r="EX7" s="389">
        <f t="shared" si="29"/>
        <v>0</v>
      </c>
      <c r="EY7" s="399">
        <f t="shared" si="29"/>
        <v>0</v>
      </c>
      <c r="EZ7" s="390">
        <v>0</v>
      </c>
      <c r="FA7" s="390">
        <v>0</v>
      </c>
      <c r="FB7" s="390">
        <v>0</v>
      </c>
      <c r="FC7" s="390">
        <v>0</v>
      </c>
      <c r="FD7" s="390">
        <f t="shared" si="30"/>
        <v>0</v>
      </c>
      <c r="FE7" s="390">
        <v>0</v>
      </c>
      <c r="FF7" s="389">
        <v>0</v>
      </c>
      <c r="FG7" s="389">
        <v>0</v>
      </c>
      <c r="FH7" s="389">
        <v>0</v>
      </c>
      <c r="FI7" s="389">
        <v>0</v>
      </c>
      <c r="FJ7" s="389">
        <f t="shared" si="31"/>
        <v>0</v>
      </c>
      <c r="FK7" s="389">
        <f t="shared" si="31"/>
        <v>0</v>
      </c>
      <c r="FL7" s="390">
        <v>0</v>
      </c>
      <c r="FM7" s="390">
        <v>0</v>
      </c>
      <c r="FN7" s="390">
        <v>0</v>
      </c>
      <c r="FO7" s="390">
        <v>0</v>
      </c>
      <c r="FP7" s="390">
        <v>0</v>
      </c>
      <c r="FQ7" s="390">
        <v>0</v>
      </c>
      <c r="FR7" s="389">
        <v>0</v>
      </c>
      <c r="FS7" s="389">
        <v>0</v>
      </c>
      <c r="FT7" s="389">
        <v>0</v>
      </c>
      <c r="FU7" s="389">
        <v>0</v>
      </c>
      <c r="FV7" s="389">
        <v>0</v>
      </c>
      <c r="FW7" s="389">
        <f t="shared" si="32"/>
        <v>0</v>
      </c>
      <c r="FX7" s="400">
        <f t="shared" si="24"/>
        <v>0</v>
      </c>
      <c r="FY7" s="401">
        <f t="shared" si="24"/>
        <v>0</v>
      </c>
      <c r="FZ7" s="402">
        <f t="shared" si="25"/>
        <v>25</v>
      </c>
      <c r="GA7" s="403">
        <f t="shared" si="25"/>
        <v>574.16</v>
      </c>
      <c r="GB7" s="402">
        <f t="shared" si="25"/>
        <v>40</v>
      </c>
      <c r="GC7" s="403">
        <f t="shared" si="25"/>
        <v>932.09</v>
      </c>
      <c r="GD7" s="404">
        <f t="shared" si="33"/>
        <v>65</v>
      </c>
      <c r="GE7" s="405">
        <f t="shared" si="33"/>
        <v>1506.25</v>
      </c>
      <c r="GF7" s="406">
        <f t="shared" si="34"/>
        <v>65</v>
      </c>
      <c r="GG7" s="407">
        <f t="shared" si="26"/>
        <v>1506.25</v>
      </c>
    </row>
    <row r="8" spans="1:189" ht="14.25" customHeight="1" x14ac:dyDescent="0.3">
      <c r="A8" s="388">
        <v>46269</v>
      </c>
      <c r="B8" s="389">
        <v>4</v>
      </c>
      <c r="C8" s="389">
        <v>84.34</v>
      </c>
      <c r="D8" s="389"/>
      <c r="E8" s="389"/>
      <c r="F8" s="389">
        <f t="shared" si="0"/>
        <v>4</v>
      </c>
      <c r="G8" s="389">
        <f t="shared" si="0"/>
        <v>84.34</v>
      </c>
      <c r="H8" s="390">
        <v>3</v>
      </c>
      <c r="I8" s="390">
        <v>62.37</v>
      </c>
      <c r="J8" s="390">
        <v>3</v>
      </c>
      <c r="K8" s="390">
        <v>75.260000000000005</v>
      </c>
      <c r="L8" s="391">
        <f t="shared" si="1"/>
        <v>6</v>
      </c>
      <c r="M8" s="392">
        <f t="shared" si="1"/>
        <v>137.63</v>
      </c>
      <c r="N8" s="389"/>
      <c r="O8" s="389"/>
      <c r="P8" s="389"/>
      <c r="Q8" s="389"/>
      <c r="R8" s="389">
        <f t="shared" si="2"/>
        <v>0</v>
      </c>
      <c r="S8" s="389">
        <f t="shared" si="2"/>
        <v>0</v>
      </c>
      <c r="T8" s="392">
        <v>2</v>
      </c>
      <c r="U8" s="392">
        <v>42.72</v>
      </c>
      <c r="V8" s="392">
        <v>2</v>
      </c>
      <c r="W8" s="392">
        <v>54.15</v>
      </c>
      <c r="X8" s="392">
        <f t="shared" si="3"/>
        <v>4</v>
      </c>
      <c r="Y8" s="392">
        <f t="shared" si="3"/>
        <v>96.87</v>
      </c>
      <c r="Z8" s="389">
        <v>3</v>
      </c>
      <c r="AA8" s="389">
        <v>63.38</v>
      </c>
      <c r="AB8" s="389"/>
      <c r="AC8" s="389"/>
      <c r="AD8" s="389">
        <f t="shared" si="4"/>
        <v>3</v>
      </c>
      <c r="AE8" s="389">
        <f t="shared" si="4"/>
        <v>63.38</v>
      </c>
      <c r="AF8" s="392"/>
      <c r="AG8" s="392"/>
      <c r="AH8" s="392">
        <v>5</v>
      </c>
      <c r="AI8" s="392">
        <v>118.81</v>
      </c>
      <c r="AJ8" s="392">
        <f t="shared" si="5"/>
        <v>5</v>
      </c>
      <c r="AK8" s="392">
        <f t="shared" si="5"/>
        <v>118.81</v>
      </c>
      <c r="AL8" s="389">
        <v>4</v>
      </c>
      <c r="AM8" s="389">
        <v>89.5</v>
      </c>
      <c r="AN8" s="389">
        <v>5</v>
      </c>
      <c r="AO8" s="389">
        <v>131.54</v>
      </c>
      <c r="AP8" s="389">
        <f t="shared" si="27"/>
        <v>9</v>
      </c>
      <c r="AQ8" s="389">
        <f t="shared" si="27"/>
        <v>221.04</v>
      </c>
      <c r="AR8" s="392">
        <v>4</v>
      </c>
      <c r="AS8" s="392">
        <v>85.2</v>
      </c>
      <c r="AT8" s="392">
        <v>5</v>
      </c>
      <c r="AU8" s="392">
        <v>135.04</v>
      </c>
      <c r="AV8" s="392">
        <f t="shared" si="6"/>
        <v>9</v>
      </c>
      <c r="AW8" s="392">
        <f t="shared" si="6"/>
        <v>220.24</v>
      </c>
      <c r="AX8" s="389">
        <v>4</v>
      </c>
      <c r="AY8" s="389">
        <v>87.79</v>
      </c>
      <c r="AZ8" s="389">
        <v>4</v>
      </c>
      <c r="BA8" s="389">
        <v>106.29</v>
      </c>
      <c r="BB8" s="389">
        <f t="shared" si="7"/>
        <v>8</v>
      </c>
      <c r="BC8" s="389">
        <f t="shared" si="7"/>
        <v>194.08</v>
      </c>
      <c r="BD8" s="392">
        <v>2</v>
      </c>
      <c r="BE8" s="392">
        <v>45.02</v>
      </c>
      <c r="BF8" s="392">
        <v>3</v>
      </c>
      <c r="BG8" s="392">
        <v>78.180000000000007</v>
      </c>
      <c r="BH8" s="392">
        <f t="shared" si="8"/>
        <v>5</v>
      </c>
      <c r="BI8" s="392">
        <f t="shared" si="8"/>
        <v>123.20000000000002</v>
      </c>
      <c r="BJ8" s="389">
        <v>3</v>
      </c>
      <c r="BK8" s="389">
        <v>71.84</v>
      </c>
      <c r="BL8" s="389">
        <v>5</v>
      </c>
      <c r="BM8" s="389">
        <v>129.09</v>
      </c>
      <c r="BN8" s="389">
        <f t="shared" si="9"/>
        <v>8</v>
      </c>
      <c r="BO8" s="389">
        <f t="shared" si="9"/>
        <v>200.93</v>
      </c>
      <c r="BP8" s="392"/>
      <c r="BQ8" s="392"/>
      <c r="BR8" s="392">
        <v>5</v>
      </c>
      <c r="BS8" s="392">
        <v>133.88</v>
      </c>
      <c r="BT8" s="392">
        <f t="shared" si="10"/>
        <v>5</v>
      </c>
      <c r="BU8" s="392">
        <f t="shared" si="10"/>
        <v>133.88</v>
      </c>
      <c r="BV8" s="393">
        <f t="shared" si="11"/>
        <v>66</v>
      </c>
      <c r="BW8" s="394">
        <f t="shared" si="11"/>
        <v>1594.4</v>
      </c>
      <c r="BX8" s="390"/>
      <c r="BY8" s="390"/>
      <c r="BZ8" s="390"/>
      <c r="CA8" s="390"/>
      <c r="CB8" s="395">
        <f t="shared" si="12"/>
        <v>0</v>
      </c>
      <c r="CC8" s="396">
        <f t="shared" si="12"/>
        <v>0</v>
      </c>
      <c r="CD8" s="397"/>
      <c r="CE8" s="397"/>
      <c r="CF8" s="397"/>
      <c r="CG8" s="397"/>
      <c r="CH8" s="398">
        <f t="shared" si="13"/>
        <v>0</v>
      </c>
      <c r="CI8" s="398">
        <f t="shared" si="13"/>
        <v>0</v>
      </c>
      <c r="CJ8" s="390"/>
      <c r="CK8" s="390"/>
      <c r="CL8" s="390"/>
      <c r="CM8" s="390"/>
      <c r="CN8" s="395">
        <f t="shared" si="14"/>
        <v>0</v>
      </c>
      <c r="CO8" s="395">
        <f t="shared" si="14"/>
        <v>0</v>
      </c>
      <c r="CP8" s="397"/>
      <c r="CQ8" s="397"/>
      <c r="CR8" s="397"/>
      <c r="CS8" s="397"/>
      <c r="CT8" s="398">
        <f t="shared" si="15"/>
        <v>0</v>
      </c>
      <c r="CU8" s="398">
        <f t="shared" si="15"/>
        <v>0</v>
      </c>
      <c r="CV8" s="390"/>
      <c r="CW8" s="390"/>
      <c r="CX8" s="390"/>
      <c r="CY8" s="390"/>
      <c r="CZ8" s="395">
        <f t="shared" si="16"/>
        <v>0</v>
      </c>
      <c r="DA8" s="395">
        <f t="shared" si="16"/>
        <v>0</v>
      </c>
      <c r="DB8" s="397"/>
      <c r="DC8" s="397"/>
      <c r="DD8" s="397"/>
      <c r="DE8" s="397"/>
      <c r="DF8" s="398">
        <f t="shared" si="17"/>
        <v>0</v>
      </c>
      <c r="DG8" s="398">
        <f t="shared" si="17"/>
        <v>0</v>
      </c>
      <c r="DH8" s="390"/>
      <c r="DI8" s="390"/>
      <c r="DJ8" s="390"/>
      <c r="DK8" s="390"/>
      <c r="DL8" s="395">
        <f t="shared" si="18"/>
        <v>0</v>
      </c>
      <c r="DM8" s="395">
        <f t="shared" si="18"/>
        <v>0</v>
      </c>
      <c r="DN8" s="389"/>
      <c r="DO8" s="389"/>
      <c r="DP8" s="389"/>
      <c r="DQ8" s="389"/>
      <c r="DR8" s="398">
        <f t="shared" si="19"/>
        <v>0</v>
      </c>
      <c r="DS8" s="398">
        <f t="shared" si="19"/>
        <v>0</v>
      </c>
      <c r="DT8" s="390"/>
      <c r="DU8" s="390"/>
      <c r="DV8" s="390"/>
      <c r="DW8" s="390"/>
      <c r="DX8" s="395">
        <f t="shared" si="20"/>
        <v>0</v>
      </c>
      <c r="DY8" s="395">
        <f t="shared" si="20"/>
        <v>0</v>
      </c>
      <c r="DZ8" s="389"/>
      <c r="EA8" s="389"/>
      <c r="EB8" s="389"/>
      <c r="EC8" s="389"/>
      <c r="ED8" s="398">
        <f t="shared" si="21"/>
        <v>0</v>
      </c>
      <c r="EE8" s="398">
        <f t="shared" si="21"/>
        <v>0</v>
      </c>
      <c r="EF8" s="390"/>
      <c r="EG8" s="390"/>
      <c r="EH8" s="390"/>
      <c r="EI8" s="390"/>
      <c r="EJ8" s="395">
        <f t="shared" si="22"/>
        <v>0</v>
      </c>
      <c r="EK8" s="391">
        <f t="shared" si="22"/>
        <v>0</v>
      </c>
      <c r="EL8" s="389"/>
      <c r="EM8" s="389"/>
      <c r="EN8" s="389"/>
      <c r="EO8" s="389"/>
      <c r="EP8" s="398">
        <f t="shared" si="23"/>
        <v>0</v>
      </c>
      <c r="EQ8" s="398">
        <f t="shared" si="23"/>
        <v>0</v>
      </c>
      <c r="ER8" s="393">
        <f t="shared" si="28"/>
        <v>0</v>
      </c>
      <c r="ES8" s="394">
        <f t="shared" si="28"/>
        <v>0</v>
      </c>
      <c r="ET8" s="389">
        <v>0</v>
      </c>
      <c r="EU8" s="389">
        <v>0</v>
      </c>
      <c r="EV8" s="389">
        <v>0</v>
      </c>
      <c r="EW8" s="389">
        <v>0</v>
      </c>
      <c r="EX8" s="389">
        <f t="shared" si="29"/>
        <v>0</v>
      </c>
      <c r="EY8" s="399">
        <f t="shared" si="29"/>
        <v>0</v>
      </c>
      <c r="EZ8" s="390">
        <v>0</v>
      </c>
      <c r="FA8" s="390">
        <v>0</v>
      </c>
      <c r="FB8" s="390">
        <v>0</v>
      </c>
      <c r="FC8" s="390">
        <v>0</v>
      </c>
      <c r="FD8" s="390">
        <f t="shared" si="30"/>
        <v>0</v>
      </c>
      <c r="FE8" s="390">
        <v>0</v>
      </c>
      <c r="FF8" s="389">
        <v>0</v>
      </c>
      <c r="FG8" s="389">
        <v>0</v>
      </c>
      <c r="FH8" s="389">
        <v>0</v>
      </c>
      <c r="FI8" s="389">
        <v>0</v>
      </c>
      <c r="FJ8" s="389">
        <f t="shared" si="31"/>
        <v>0</v>
      </c>
      <c r="FK8" s="389">
        <f t="shared" si="31"/>
        <v>0</v>
      </c>
      <c r="FL8" s="390">
        <v>0</v>
      </c>
      <c r="FM8" s="390">
        <v>0</v>
      </c>
      <c r="FN8" s="390">
        <v>0</v>
      </c>
      <c r="FO8" s="390">
        <v>0</v>
      </c>
      <c r="FP8" s="390">
        <f t="shared" ref="FP8:FQ23" si="35">FL8+FN8</f>
        <v>0</v>
      </c>
      <c r="FQ8" s="390">
        <f t="shared" si="35"/>
        <v>0</v>
      </c>
      <c r="FR8" s="389">
        <v>0</v>
      </c>
      <c r="FS8" s="389">
        <v>0</v>
      </c>
      <c r="FT8" s="389">
        <v>0</v>
      </c>
      <c r="FU8" s="389">
        <v>0</v>
      </c>
      <c r="FV8" s="389">
        <v>0</v>
      </c>
      <c r="FW8" s="389">
        <f t="shared" si="32"/>
        <v>0</v>
      </c>
      <c r="FX8" s="400">
        <f t="shared" si="24"/>
        <v>0</v>
      </c>
      <c r="FY8" s="401">
        <f t="shared" si="24"/>
        <v>0</v>
      </c>
      <c r="FZ8" s="402">
        <f t="shared" si="25"/>
        <v>29</v>
      </c>
      <c r="GA8" s="403">
        <f t="shared" si="25"/>
        <v>632.16</v>
      </c>
      <c r="GB8" s="402">
        <f t="shared" si="25"/>
        <v>37</v>
      </c>
      <c r="GC8" s="403">
        <f t="shared" si="25"/>
        <v>962.24</v>
      </c>
      <c r="GD8" s="404">
        <f t="shared" si="33"/>
        <v>66</v>
      </c>
      <c r="GE8" s="405">
        <f t="shared" si="33"/>
        <v>1594.4</v>
      </c>
      <c r="GF8" s="406">
        <f t="shared" si="34"/>
        <v>66</v>
      </c>
      <c r="GG8" s="407">
        <f t="shared" si="26"/>
        <v>1594.4</v>
      </c>
    </row>
    <row r="9" spans="1:189" ht="14.25" customHeight="1" x14ac:dyDescent="0.3">
      <c r="A9" s="388">
        <v>46270</v>
      </c>
      <c r="B9" s="389">
        <v>2</v>
      </c>
      <c r="C9" s="389">
        <v>41.02</v>
      </c>
      <c r="D9" s="389">
        <v>5</v>
      </c>
      <c r="E9" s="389">
        <v>117.12</v>
      </c>
      <c r="F9" s="389">
        <f t="shared" si="0"/>
        <v>7</v>
      </c>
      <c r="G9" s="389">
        <f t="shared" si="0"/>
        <v>158.14000000000001</v>
      </c>
      <c r="H9" s="390">
        <v>3</v>
      </c>
      <c r="I9" s="390">
        <v>65.02</v>
      </c>
      <c r="J9" s="390"/>
      <c r="K9" s="390"/>
      <c r="L9" s="391">
        <f t="shared" si="1"/>
        <v>3</v>
      </c>
      <c r="M9" s="392">
        <f t="shared" si="1"/>
        <v>65.02</v>
      </c>
      <c r="N9" s="389"/>
      <c r="O9" s="389"/>
      <c r="P9" s="389"/>
      <c r="Q9" s="389"/>
      <c r="R9" s="389">
        <f t="shared" si="2"/>
        <v>0</v>
      </c>
      <c r="S9" s="389">
        <f t="shared" si="2"/>
        <v>0</v>
      </c>
      <c r="T9" s="392">
        <v>2</v>
      </c>
      <c r="U9" s="392">
        <v>37.1</v>
      </c>
      <c r="V9" s="392"/>
      <c r="W9" s="392"/>
      <c r="X9" s="392">
        <f t="shared" si="3"/>
        <v>2</v>
      </c>
      <c r="Y9" s="392">
        <f t="shared" si="3"/>
        <v>37.1</v>
      </c>
      <c r="Z9" s="389">
        <v>1</v>
      </c>
      <c r="AA9" s="389">
        <v>24.96</v>
      </c>
      <c r="AB9" s="389"/>
      <c r="AC9" s="389"/>
      <c r="AD9" s="389">
        <f t="shared" si="4"/>
        <v>1</v>
      </c>
      <c r="AE9" s="389">
        <f t="shared" si="4"/>
        <v>24.96</v>
      </c>
      <c r="AF9" s="392">
        <v>1</v>
      </c>
      <c r="AG9" s="392">
        <v>23</v>
      </c>
      <c r="AH9" s="392">
        <v>4</v>
      </c>
      <c r="AI9" s="392">
        <v>95.19</v>
      </c>
      <c r="AJ9" s="392">
        <f t="shared" si="5"/>
        <v>5</v>
      </c>
      <c r="AK9" s="392">
        <f t="shared" si="5"/>
        <v>118.19</v>
      </c>
      <c r="AL9" s="389">
        <v>1</v>
      </c>
      <c r="AM9" s="389">
        <v>21.26</v>
      </c>
      <c r="AN9" s="389">
        <v>5</v>
      </c>
      <c r="AO9" s="389">
        <v>117.75</v>
      </c>
      <c r="AP9" s="389">
        <f t="shared" si="27"/>
        <v>6</v>
      </c>
      <c r="AQ9" s="389">
        <f t="shared" si="27"/>
        <v>139.01</v>
      </c>
      <c r="AR9" s="392">
        <v>1</v>
      </c>
      <c r="AS9" s="392">
        <v>20.11</v>
      </c>
      <c r="AT9" s="392">
        <v>5</v>
      </c>
      <c r="AU9" s="392">
        <v>116.25</v>
      </c>
      <c r="AV9" s="392">
        <f t="shared" si="6"/>
        <v>6</v>
      </c>
      <c r="AW9" s="392">
        <f t="shared" si="6"/>
        <v>136.36000000000001</v>
      </c>
      <c r="AX9" s="389">
        <v>1</v>
      </c>
      <c r="AY9" s="389">
        <v>20.29</v>
      </c>
      <c r="AZ9" s="389"/>
      <c r="BA9" s="389"/>
      <c r="BB9" s="389">
        <f t="shared" si="7"/>
        <v>1</v>
      </c>
      <c r="BC9" s="389">
        <f t="shared" si="7"/>
        <v>20.29</v>
      </c>
      <c r="BD9" s="392"/>
      <c r="BE9" s="392"/>
      <c r="BF9" s="392">
        <v>5</v>
      </c>
      <c r="BG9" s="392">
        <v>120.55</v>
      </c>
      <c r="BH9" s="392">
        <f t="shared" si="8"/>
        <v>5</v>
      </c>
      <c r="BI9" s="392">
        <f t="shared" si="8"/>
        <v>120.55</v>
      </c>
      <c r="BJ9" s="389">
        <v>2</v>
      </c>
      <c r="BK9" s="389">
        <v>45.72</v>
      </c>
      <c r="BL9" s="389">
        <v>5</v>
      </c>
      <c r="BM9" s="389">
        <v>117.34</v>
      </c>
      <c r="BN9" s="389">
        <f t="shared" si="9"/>
        <v>7</v>
      </c>
      <c r="BO9" s="389">
        <f t="shared" si="9"/>
        <v>163.06</v>
      </c>
      <c r="BP9" s="392">
        <v>1</v>
      </c>
      <c r="BQ9" s="392">
        <v>22.29</v>
      </c>
      <c r="BR9" s="392">
        <v>5</v>
      </c>
      <c r="BS9" s="392">
        <v>116.44</v>
      </c>
      <c r="BT9" s="392">
        <f t="shared" si="10"/>
        <v>6</v>
      </c>
      <c r="BU9" s="392">
        <f t="shared" si="10"/>
        <v>138.72999999999999</v>
      </c>
      <c r="BV9" s="393">
        <f t="shared" si="11"/>
        <v>49</v>
      </c>
      <c r="BW9" s="394">
        <f t="shared" si="11"/>
        <v>1121.4100000000001</v>
      </c>
      <c r="BX9" s="390"/>
      <c r="BY9" s="390"/>
      <c r="BZ9" s="390"/>
      <c r="CA9" s="390"/>
      <c r="CB9" s="395">
        <f t="shared" si="12"/>
        <v>0</v>
      </c>
      <c r="CC9" s="396">
        <f t="shared" si="12"/>
        <v>0</v>
      </c>
      <c r="CD9" s="397"/>
      <c r="CE9" s="397"/>
      <c r="CF9" s="397"/>
      <c r="CG9" s="397"/>
      <c r="CH9" s="398">
        <f t="shared" si="13"/>
        <v>0</v>
      </c>
      <c r="CI9" s="398">
        <f t="shared" si="13"/>
        <v>0</v>
      </c>
      <c r="CJ9" s="390"/>
      <c r="CK9" s="390"/>
      <c r="CL9" s="390"/>
      <c r="CM9" s="390"/>
      <c r="CN9" s="395">
        <f t="shared" si="14"/>
        <v>0</v>
      </c>
      <c r="CO9" s="395">
        <f t="shared" si="14"/>
        <v>0</v>
      </c>
      <c r="CP9" s="397"/>
      <c r="CQ9" s="397"/>
      <c r="CR9" s="397"/>
      <c r="CS9" s="397"/>
      <c r="CT9" s="398">
        <f t="shared" si="15"/>
        <v>0</v>
      </c>
      <c r="CU9" s="398">
        <f t="shared" si="15"/>
        <v>0</v>
      </c>
      <c r="CV9" s="390"/>
      <c r="CW9" s="390"/>
      <c r="CX9" s="390"/>
      <c r="CY9" s="390"/>
      <c r="CZ9" s="395">
        <f t="shared" si="16"/>
        <v>0</v>
      </c>
      <c r="DA9" s="395">
        <f t="shared" si="16"/>
        <v>0</v>
      </c>
      <c r="DB9" s="397"/>
      <c r="DC9" s="397"/>
      <c r="DD9" s="397"/>
      <c r="DE9" s="397"/>
      <c r="DF9" s="398">
        <f t="shared" si="17"/>
        <v>0</v>
      </c>
      <c r="DG9" s="398">
        <f t="shared" si="17"/>
        <v>0</v>
      </c>
      <c r="DH9" s="390">
        <v>5</v>
      </c>
      <c r="DI9" s="390">
        <v>145.88</v>
      </c>
      <c r="DJ9" s="390"/>
      <c r="DK9" s="390"/>
      <c r="DL9" s="395">
        <f t="shared" si="18"/>
        <v>5</v>
      </c>
      <c r="DM9" s="395">
        <f t="shared" si="18"/>
        <v>145.88</v>
      </c>
      <c r="DN9" s="389"/>
      <c r="DO9" s="389"/>
      <c r="DP9" s="389"/>
      <c r="DQ9" s="389"/>
      <c r="DR9" s="398">
        <f t="shared" si="19"/>
        <v>0</v>
      </c>
      <c r="DS9" s="398">
        <f t="shared" si="19"/>
        <v>0</v>
      </c>
      <c r="DT9" s="390"/>
      <c r="DU9" s="390"/>
      <c r="DV9" s="390"/>
      <c r="DW9" s="390"/>
      <c r="DX9" s="395">
        <f t="shared" si="20"/>
        <v>0</v>
      </c>
      <c r="DY9" s="395">
        <f t="shared" si="20"/>
        <v>0</v>
      </c>
      <c r="DZ9" s="389"/>
      <c r="EA9" s="389"/>
      <c r="EB9" s="389"/>
      <c r="EC9" s="389"/>
      <c r="ED9" s="398">
        <f t="shared" si="21"/>
        <v>0</v>
      </c>
      <c r="EE9" s="398">
        <f t="shared" si="21"/>
        <v>0</v>
      </c>
      <c r="EF9" s="390"/>
      <c r="EG9" s="390"/>
      <c r="EH9" s="390"/>
      <c r="EI9" s="390"/>
      <c r="EJ9" s="395">
        <f t="shared" si="22"/>
        <v>0</v>
      </c>
      <c r="EK9" s="391">
        <f t="shared" si="22"/>
        <v>0</v>
      </c>
      <c r="EL9" s="389"/>
      <c r="EM9" s="389"/>
      <c r="EN9" s="389"/>
      <c r="EO9" s="389"/>
      <c r="EP9" s="398">
        <f t="shared" si="23"/>
        <v>0</v>
      </c>
      <c r="EQ9" s="398">
        <f t="shared" si="23"/>
        <v>0</v>
      </c>
      <c r="ER9" s="393">
        <f t="shared" si="28"/>
        <v>5</v>
      </c>
      <c r="ES9" s="394">
        <f t="shared" si="28"/>
        <v>145.88</v>
      </c>
      <c r="ET9" s="389">
        <v>0</v>
      </c>
      <c r="EU9" s="389">
        <v>0</v>
      </c>
      <c r="EV9" s="389">
        <v>0</v>
      </c>
      <c r="EW9" s="389">
        <v>0</v>
      </c>
      <c r="EX9" s="389">
        <f t="shared" si="29"/>
        <v>0</v>
      </c>
      <c r="EY9" s="399">
        <f t="shared" si="29"/>
        <v>0</v>
      </c>
      <c r="EZ9" s="390">
        <v>0</v>
      </c>
      <c r="FA9" s="390">
        <v>0</v>
      </c>
      <c r="FB9" s="390">
        <v>0</v>
      </c>
      <c r="FC9" s="390">
        <v>0</v>
      </c>
      <c r="FD9" s="390">
        <f t="shared" si="30"/>
        <v>0</v>
      </c>
      <c r="FE9" s="390">
        <v>0</v>
      </c>
      <c r="FF9" s="389">
        <v>0</v>
      </c>
      <c r="FG9" s="389">
        <v>0</v>
      </c>
      <c r="FH9" s="389">
        <v>0</v>
      </c>
      <c r="FI9" s="389">
        <v>0</v>
      </c>
      <c r="FJ9" s="389">
        <f t="shared" si="31"/>
        <v>0</v>
      </c>
      <c r="FK9" s="389">
        <f t="shared" si="31"/>
        <v>0</v>
      </c>
      <c r="FL9" s="390">
        <v>0</v>
      </c>
      <c r="FM9" s="390">
        <v>0</v>
      </c>
      <c r="FN9" s="390">
        <v>0</v>
      </c>
      <c r="FO9" s="390">
        <v>0</v>
      </c>
      <c r="FP9" s="390">
        <f t="shared" si="35"/>
        <v>0</v>
      </c>
      <c r="FQ9" s="390">
        <f t="shared" si="35"/>
        <v>0</v>
      </c>
      <c r="FR9" s="389">
        <v>0</v>
      </c>
      <c r="FS9" s="389">
        <v>0</v>
      </c>
      <c r="FT9" s="389">
        <v>0</v>
      </c>
      <c r="FU9" s="389">
        <v>0</v>
      </c>
      <c r="FV9" s="389">
        <v>0</v>
      </c>
      <c r="FW9" s="389">
        <f t="shared" si="32"/>
        <v>0</v>
      </c>
      <c r="FX9" s="400">
        <f t="shared" si="24"/>
        <v>0</v>
      </c>
      <c r="FY9" s="401">
        <f t="shared" si="24"/>
        <v>0</v>
      </c>
      <c r="FZ9" s="402">
        <f t="shared" si="25"/>
        <v>15</v>
      </c>
      <c r="GA9" s="403">
        <f t="shared" si="25"/>
        <v>320.77</v>
      </c>
      <c r="GB9" s="402">
        <f t="shared" si="25"/>
        <v>34</v>
      </c>
      <c r="GC9" s="403">
        <f t="shared" si="25"/>
        <v>800.6400000000001</v>
      </c>
      <c r="GD9" s="404">
        <f t="shared" si="33"/>
        <v>49</v>
      </c>
      <c r="GE9" s="405">
        <f t="shared" si="33"/>
        <v>1121.4100000000001</v>
      </c>
      <c r="GF9" s="406">
        <f t="shared" si="34"/>
        <v>54</v>
      </c>
      <c r="GG9" s="407">
        <f t="shared" si="26"/>
        <v>1267.29</v>
      </c>
    </row>
    <row r="10" spans="1:189" ht="14.25" customHeight="1" x14ac:dyDescent="0.3">
      <c r="A10" s="388">
        <v>46271</v>
      </c>
      <c r="B10" s="389">
        <v>2</v>
      </c>
      <c r="C10" s="389">
        <v>40.47</v>
      </c>
      <c r="D10" s="389">
        <v>8</v>
      </c>
      <c r="E10" s="389">
        <v>188.91</v>
      </c>
      <c r="F10" s="398">
        <f t="shared" si="0"/>
        <v>10</v>
      </c>
      <c r="G10" s="398">
        <f t="shared" si="0"/>
        <v>229.38</v>
      </c>
      <c r="H10" s="390"/>
      <c r="I10" s="390"/>
      <c r="J10" s="390"/>
      <c r="K10" s="390"/>
      <c r="L10" s="391">
        <f t="shared" si="1"/>
        <v>0</v>
      </c>
      <c r="M10" s="395">
        <f t="shared" si="1"/>
        <v>0</v>
      </c>
      <c r="N10" s="389"/>
      <c r="O10" s="389"/>
      <c r="P10" s="389"/>
      <c r="Q10" s="389"/>
      <c r="R10" s="398">
        <f t="shared" si="2"/>
        <v>0</v>
      </c>
      <c r="S10" s="398">
        <f t="shared" si="2"/>
        <v>0</v>
      </c>
      <c r="T10" s="392">
        <v>2</v>
      </c>
      <c r="U10" s="392">
        <v>43.2</v>
      </c>
      <c r="V10" s="392">
        <v>5</v>
      </c>
      <c r="W10" s="392">
        <v>119.16</v>
      </c>
      <c r="X10" s="395">
        <f t="shared" si="3"/>
        <v>7</v>
      </c>
      <c r="Y10" s="395">
        <f t="shared" si="3"/>
        <v>162.36000000000001</v>
      </c>
      <c r="Z10" s="389"/>
      <c r="AA10" s="389"/>
      <c r="AB10" s="389"/>
      <c r="AC10" s="389"/>
      <c r="AD10" s="398">
        <f t="shared" si="4"/>
        <v>0</v>
      </c>
      <c r="AE10" s="398">
        <f t="shared" si="4"/>
        <v>0</v>
      </c>
      <c r="AF10" s="392">
        <v>2</v>
      </c>
      <c r="AG10" s="392">
        <v>45.93</v>
      </c>
      <c r="AH10" s="392">
        <v>6</v>
      </c>
      <c r="AI10" s="392">
        <v>142.21</v>
      </c>
      <c r="AJ10" s="395">
        <f t="shared" si="5"/>
        <v>8</v>
      </c>
      <c r="AK10" s="395">
        <f t="shared" si="5"/>
        <v>188.14000000000001</v>
      </c>
      <c r="AL10" s="389">
        <v>2</v>
      </c>
      <c r="AM10" s="389">
        <v>46.28</v>
      </c>
      <c r="AN10" s="389">
        <v>5</v>
      </c>
      <c r="AO10" s="389">
        <v>123.73</v>
      </c>
      <c r="AP10" s="389">
        <f t="shared" si="27"/>
        <v>7</v>
      </c>
      <c r="AQ10" s="389">
        <f t="shared" si="27"/>
        <v>170.01</v>
      </c>
      <c r="AR10" s="392">
        <v>2</v>
      </c>
      <c r="AS10" s="392">
        <v>44.98</v>
      </c>
      <c r="AT10" s="392">
        <v>3</v>
      </c>
      <c r="AU10" s="392">
        <v>78.760000000000005</v>
      </c>
      <c r="AV10" s="395">
        <f t="shared" si="6"/>
        <v>5</v>
      </c>
      <c r="AW10" s="395">
        <f t="shared" si="6"/>
        <v>123.74000000000001</v>
      </c>
      <c r="AX10" s="389">
        <v>2</v>
      </c>
      <c r="AY10" s="389">
        <v>45.68</v>
      </c>
      <c r="AZ10" s="389">
        <v>6</v>
      </c>
      <c r="BA10" s="389">
        <v>151.54</v>
      </c>
      <c r="BB10" s="398">
        <f t="shared" si="7"/>
        <v>8</v>
      </c>
      <c r="BC10" s="398">
        <f t="shared" si="7"/>
        <v>197.22</v>
      </c>
      <c r="BD10" s="392">
        <v>2</v>
      </c>
      <c r="BE10" s="392">
        <v>45.98</v>
      </c>
      <c r="BF10" s="392">
        <v>4</v>
      </c>
      <c r="BG10" s="392">
        <v>94.58</v>
      </c>
      <c r="BH10" s="395">
        <f t="shared" si="8"/>
        <v>6</v>
      </c>
      <c r="BI10" s="395">
        <f t="shared" si="8"/>
        <v>140.56</v>
      </c>
      <c r="BJ10" s="389">
        <v>2</v>
      </c>
      <c r="BK10" s="389">
        <v>45.23</v>
      </c>
      <c r="BL10" s="389">
        <v>7</v>
      </c>
      <c r="BM10" s="389">
        <v>167.54</v>
      </c>
      <c r="BN10" s="398">
        <f t="shared" si="9"/>
        <v>9</v>
      </c>
      <c r="BO10" s="398">
        <f t="shared" si="9"/>
        <v>212.76999999999998</v>
      </c>
      <c r="BP10" s="392">
        <v>2</v>
      </c>
      <c r="BQ10" s="392">
        <v>45.19</v>
      </c>
      <c r="BR10" s="392">
        <v>2</v>
      </c>
      <c r="BS10" s="392">
        <v>48.77</v>
      </c>
      <c r="BT10" s="395">
        <f t="shared" si="10"/>
        <v>4</v>
      </c>
      <c r="BU10" s="395">
        <f>BQ10+BS10</f>
        <v>93.960000000000008</v>
      </c>
      <c r="BV10" s="393">
        <f t="shared" si="11"/>
        <v>64</v>
      </c>
      <c r="BW10" s="394">
        <f t="shared" si="11"/>
        <v>1518.1399999999999</v>
      </c>
      <c r="BX10" s="390"/>
      <c r="BY10" s="390"/>
      <c r="BZ10" s="390"/>
      <c r="CA10" s="390"/>
      <c r="CB10" s="395">
        <f t="shared" si="12"/>
        <v>0</v>
      </c>
      <c r="CC10" s="396">
        <f t="shared" si="12"/>
        <v>0</v>
      </c>
      <c r="CD10" s="397"/>
      <c r="CE10" s="397"/>
      <c r="CF10" s="397"/>
      <c r="CG10" s="397"/>
      <c r="CH10" s="398">
        <f t="shared" si="13"/>
        <v>0</v>
      </c>
      <c r="CI10" s="398">
        <f t="shared" si="13"/>
        <v>0</v>
      </c>
      <c r="CJ10" s="390"/>
      <c r="CK10" s="390"/>
      <c r="CL10" s="390"/>
      <c r="CM10" s="390"/>
      <c r="CN10" s="395">
        <f t="shared" si="14"/>
        <v>0</v>
      </c>
      <c r="CO10" s="395">
        <f t="shared" si="14"/>
        <v>0</v>
      </c>
      <c r="CP10" s="397"/>
      <c r="CQ10" s="397"/>
      <c r="CR10" s="397"/>
      <c r="CS10" s="397"/>
      <c r="CT10" s="398">
        <f t="shared" si="15"/>
        <v>0</v>
      </c>
      <c r="CU10" s="398">
        <f t="shared" si="15"/>
        <v>0</v>
      </c>
      <c r="CV10" s="390"/>
      <c r="CW10" s="390"/>
      <c r="CX10" s="390"/>
      <c r="CY10" s="390"/>
      <c r="CZ10" s="395">
        <f t="shared" si="16"/>
        <v>0</v>
      </c>
      <c r="DA10" s="395">
        <f t="shared" si="16"/>
        <v>0</v>
      </c>
      <c r="DB10" s="397"/>
      <c r="DC10" s="397"/>
      <c r="DD10" s="397"/>
      <c r="DE10" s="397"/>
      <c r="DF10" s="398">
        <f t="shared" si="17"/>
        <v>0</v>
      </c>
      <c r="DG10" s="398">
        <f t="shared" si="17"/>
        <v>0</v>
      </c>
      <c r="DH10" s="390"/>
      <c r="DI10" s="390"/>
      <c r="DJ10" s="390"/>
      <c r="DK10" s="390"/>
      <c r="DL10" s="395">
        <f t="shared" si="18"/>
        <v>0</v>
      </c>
      <c r="DM10" s="395">
        <f t="shared" si="18"/>
        <v>0</v>
      </c>
      <c r="DN10" s="389"/>
      <c r="DO10" s="389"/>
      <c r="DP10" s="389"/>
      <c r="DQ10" s="389"/>
      <c r="DR10" s="398">
        <f t="shared" si="19"/>
        <v>0</v>
      </c>
      <c r="DS10" s="398">
        <f t="shared" si="19"/>
        <v>0</v>
      </c>
      <c r="DT10" s="390"/>
      <c r="DU10" s="390"/>
      <c r="DV10" s="390"/>
      <c r="DW10" s="390"/>
      <c r="DX10" s="395">
        <f t="shared" si="20"/>
        <v>0</v>
      </c>
      <c r="DY10" s="395">
        <f t="shared" si="20"/>
        <v>0</v>
      </c>
      <c r="DZ10" s="389"/>
      <c r="EA10" s="389"/>
      <c r="EB10" s="389"/>
      <c r="EC10" s="389"/>
      <c r="ED10" s="398">
        <f t="shared" si="21"/>
        <v>0</v>
      </c>
      <c r="EE10" s="398">
        <f t="shared" si="21"/>
        <v>0</v>
      </c>
      <c r="EF10" s="390"/>
      <c r="EG10" s="390"/>
      <c r="EH10" s="390"/>
      <c r="EI10" s="390"/>
      <c r="EJ10" s="395">
        <f t="shared" si="22"/>
        <v>0</v>
      </c>
      <c r="EK10" s="395">
        <f t="shared" si="22"/>
        <v>0</v>
      </c>
      <c r="EL10" s="389"/>
      <c r="EM10" s="389"/>
      <c r="EN10" s="389"/>
      <c r="EO10" s="389"/>
      <c r="EP10" s="398">
        <f t="shared" si="23"/>
        <v>0</v>
      </c>
      <c r="EQ10" s="398">
        <f t="shared" si="23"/>
        <v>0</v>
      </c>
      <c r="ER10" s="393">
        <f t="shared" si="28"/>
        <v>0</v>
      </c>
      <c r="ES10" s="394">
        <f t="shared" si="28"/>
        <v>0</v>
      </c>
      <c r="ET10" s="389">
        <v>0</v>
      </c>
      <c r="EU10" s="389">
        <v>0</v>
      </c>
      <c r="EV10" s="389">
        <v>0</v>
      </c>
      <c r="EW10" s="389">
        <v>0</v>
      </c>
      <c r="EX10" s="389">
        <f t="shared" si="29"/>
        <v>0</v>
      </c>
      <c r="EY10" s="399">
        <f t="shared" si="29"/>
        <v>0</v>
      </c>
      <c r="EZ10" s="390">
        <v>0</v>
      </c>
      <c r="FA10" s="390">
        <v>0</v>
      </c>
      <c r="FB10" s="390">
        <v>0</v>
      </c>
      <c r="FC10" s="390">
        <v>0</v>
      </c>
      <c r="FD10" s="390">
        <f t="shared" si="30"/>
        <v>0</v>
      </c>
      <c r="FE10" s="390">
        <v>0</v>
      </c>
      <c r="FF10" s="389">
        <v>0</v>
      </c>
      <c r="FG10" s="389">
        <v>0</v>
      </c>
      <c r="FH10" s="389">
        <v>0</v>
      </c>
      <c r="FI10" s="389">
        <v>0</v>
      </c>
      <c r="FJ10" s="389">
        <f t="shared" si="31"/>
        <v>0</v>
      </c>
      <c r="FK10" s="389">
        <f t="shared" si="31"/>
        <v>0</v>
      </c>
      <c r="FL10" s="390">
        <v>0</v>
      </c>
      <c r="FM10" s="390">
        <v>0</v>
      </c>
      <c r="FN10" s="390">
        <v>0</v>
      </c>
      <c r="FO10" s="390">
        <v>0</v>
      </c>
      <c r="FP10" s="390">
        <f t="shared" si="35"/>
        <v>0</v>
      </c>
      <c r="FQ10" s="390">
        <f t="shared" si="35"/>
        <v>0</v>
      </c>
      <c r="FR10" s="389">
        <v>0</v>
      </c>
      <c r="FS10" s="389">
        <v>0</v>
      </c>
      <c r="FT10" s="389">
        <v>0</v>
      </c>
      <c r="FU10" s="389">
        <v>0</v>
      </c>
      <c r="FV10" s="389">
        <v>0</v>
      </c>
      <c r="FW10" s="389">
        <f t="shared" si="32"/>
        <v>0</v>
      </c>
      <c r="FX10" s="400">
        <f t="shared" si="24"/>
        <v>0</v>
      </c>
      <c r="FY10" s="401">
        <f t="shared" si="24"/>
        <v>0</v>
      </c>
      <c r="FZ10" s="402">
        <f t="shared" si="25"/>
        <v>18</v>
      </c>
      <c r="GA10" s="403">
        <f t="shared" si="25"/>
        <v>402.94</v>
      </c>
      <c r="GB10" s="402">
        <f t="shared" si="25"/>
        <v>46</v>
      </c>
      <c r="GC10" s="403">
        <f t="shared" si="25"/>
        <v>1115.2</v>
      </c>
      <c r="GD10" s="404">
        <f t="shared" si="33"/>
        <v>64</v>
      </c>
      <c r="GE10" s="405">
        <f t="shared" si="33"/>
        <v>1518.14</v>
      </c>
      <c r="GF10" s="406">
        <f t="shared" si="34"/>
        <v>64</v>
      </c>
      <c r="GG10" s="407">
        <f t="shared" si="26"/>
        <v>1518.14</v>
      </c>
    </row>
    <row r="11" spans="1:189" ht="14.25" customHeight="1" x14ac:dyDescent="0.3">
      <c r="A11" s="388">
        <v>46272</v>
      </c>
      <c r="B11" s="389">
        <v>2</v>
      </c>
      <c r="C11" s="389">
        <v>53.27</v>
      </c>
      <c r="D11" s="389"/>
      <c r="E11" s="389"/>
      <c r="F11" s="398">
        <f t="shared" si="0"/>
        <v>2</v>
      </c>
      <c r="G11" s="398">
        <f t="shared" si="0"/>
        <v>53.27</v>
      </c>
      <c r="H11" s="390"/>
      <c r="I11" s="390"/>
      <c r="J11" s="390"/>
      <c r="K11" s="390"/>
      <c r="L11" s="391">
        <f t="shared" si="1"/>
        <v>0</v>
      </c>
      <c r="M11" s="395">
        <f t="shared" si="1"/>
        <v>0</v>
      </c>
      <c r="N11" s="389"/>
      <c r="O11" s="389"/>
      <c r="P11" s="389"/>
      <c r="Q11" s="389"/>
      <c r="R11" s="398">
        <f t="shared" si="2"/>
        <v>0</v>
      </c>
      <c r="S11" s="398">
        <f t="shared" si="2"/>
        <v>0</v>
      </c>
      <c r="T11" s="392">
        <v>1</v>
      </c>
      <c r="U11" s="392">
        <v>25.76</v>
      </c>
      <c r="V11" s="392"/>
      <c r="W11" s="392"/>
      <c r="X11" s="395">
        <f t="shared" si="3"/>
        <v>1</v>
      </c>
      <c r="Y11" s="395">
        <f t="shared" si="3"/>
        <v>25.76</v>
      </c>
      <c r="Z11" s="389"/>
      <c r="AA11" s="389"/>
      <c r="AB11" s="389"/>
      <c r="AC11" s="389"/>
      <c r="AD11" s="398">
        <f t="shared" si="4"/>
        <v>0</v>
      </c>
      <c r="AE11" s="398">
        <f t="shared" si="4"/>
        <v>0</v>
      </c>
      <c r="AF11" s="392"/>
      <c r="AG11" s="392"/>
      <c r="AH11" s="392"/>
      <c r="AI11" s="392"/>
      <c r="AJ11" s="395">
        <f t="shared" si="5"/>
        <v>0</v>
      </c>
      <c r="AK11" s="395">
        <f t="shared" si="5"/>
        <v>0</v>
      </c>
      <c r="AL11" s="389">
        <v>2</v>
      </c>
      <c r="AM11" s="389">
        <v>50.76</v>
      </c>
      <c r="AN11" s="389"/>
      <c r="AO11" s="389"/>
      <c r="AP11" s="389">
        <f t="shared" si="27"/>
        <v>2</v>
      </c>
      <c r="AQ11" s="389">
        <f t="shared" si="27"/>
        <v>50.76</v>
      </c>
      <c r="AR11" s="392"/>
      <c r="AS11" s="392"/>
      <c r="AT11" s="392"/>
      <c r="AU11" s="392"/>
      <c r="AV11" s="395">
        <f t="shared" si="6"/>
        <v>0</v>
      </c>
      <c r="AW11" s="395">
        <f t="shared" si="6"/>
        <v>0</v>
      </c>
      <c r="AX11" s="389">
        <v>1</v>
      </c>
      <c r="AY11" s="389">
        <v>22.74</v>
      </c>
      <c r="AZ11" s="389"/>
      <c r="BA11" s="389"/>
      <c r="BB11" s="398">
        <f t="shared" si="7"/>
        <v>1</v>
      </c>
      <c r="BC11" s="398">
        <f t="shared" si="7"/>
        <v>22.74</v>
      </c>
      <c r="BD11" s="392">
        <v>1</v>
      </c>
      <c r="BE11" s="392">
        <v>28.8</v>
      </c>
      <c r="BF11" s="392">
        <v>1</v>
      </c>
      <c r="BG11" s="392">
        <v>27.28</v>
      </c>
      <c r="BH11" s="395">
        <f t="shared" si="8"/>
        <v>2</v>
      </c>
      <c r="BI11" s="395">
        <f t="shared" si="8"/>
        <v>56.08</v>
      </c>
      <c r="BJ11" s="389">
        <v>1</v>
      </c>
      <c r="BK11" s="389">
        <v>24.24</v>
      </c>
      <c r="BL11" s="389"/>
      <c r="BM11" s="389"/>
      <c r="BN11" s="398">
        <f t="shared" si="9"/>
        <v>1</v>
      </c>
      <c r="BO11" s="398">
        <f t="shared" si="9"/>
        <v>24.24</v>
      </c>
      <c r="BP11" s="392">
        <v>1</v>
      </c>
      <c r="BQ11" s="392">
        <v>26</v>
      </c>
      <c r="BR11" s="392"/>
      <c r="BS11" s="392"/>
      <c r="BT11" s="395">
        <f t="shared" si="10"/>
        <v>1</v>
      </c>
      <c r="BU11" s="395">
        <f t="shared" si="10"/>
        <v>26</v>
      </c>
      <c r="BV11" s="393">
        <f t="shared" si="11"/>
        <v>10</v>
      </c>
      <c r="BW11" s="394">
        <f t="shared" si="11"/>
        <v>258.85000000000002</v>
      </c>
      <c r="BX11" s="390"/>
      <c r="BY11" s="390"/>
      <c r="BZ11" s="390"/>
      <c r="CA11" s="390"/>
      <c r="CB11" s="395">
        <f t="shared" si="12"/>
        <v>0</v>
      </c>
      <c r="CC11" s="396">
        <f t="shared" si="12"/>
        <v>0</v>
      </c>
      <c r="CD11" s="397"/>
      <c r="CE11" s="397"/>
      <c r="CF11" s="397"/>
      <c r="CG11" s="397"/>
      <c r="CH11" s="398">
        <f t="shared" si="13"/>
        <v>0</v>
      </c>
      <c r="CI11" s="398">
        <f t="shared" si="13"/>
        <v>0</v>
      </c>
      <c r="CJ11" s="390"/>
      <c r="CK11" s="390"/>
      <c r="CL11" s="390"/>
      <c r="CM11" s="390"/>
      <c r="CN11" s="395">
        <f t="shared" si="14"/>
        <v>0</v>
      </c>
      <c r="CO11" s="395">
        <f t="shared" si="14"/>
        <v>0</v>
      </c>
      <c r="CP11" s="397"/>
      <c r="CQ11" s="397"/>
      <c r="CR11" s="397"/>
      <c r="CS11" s="397"/>
      <c r="CT11" s="398">
        <f t="shared" si="15"/>
        <v>0</v>
      </c>
      <c r="CU11" s="398">
        <f t="shared" si="15"/>
        <v>0</v>
      </c>
      <c r="CV11" s="390"/>
      <c r="CW11" s="390"/>
      <c r="CX11" s="390"/>
      <c r="CY11" s="390"/>
      <c r="CZ11" s="395">
        <f t="shared" si="16"/>
        <v>0</v>
      </c>
      <c r="DA11" s="395">
        <f t="shared" si="16"/>
        <v>0</v>
      </c>
      <c r="DB11" s="397"/>
      <c r="DC11" s="397"/>
      <c r="DD11" s="397"/>
      <c r="DE11" s="397"/>
      <c r="DF11" s="398">
        <f t="shared" si="17"/>
        <v>0</v>
      </c>
      <c r="DG11" s="398">
        <f t="shared" si="17"/>
        <v>0</v>
      </c>
      <c r="DH11" s="390"/>
      <c r="DI11" s="390"/>
      <c r="DJ11" s="390"/>
      <c r="DK11" s="390"/>
      <c r="DL11" s="395">
        <f t="shared" si="18"/>
        <v>0</v>
      </c>
      <c r="DM11" s="395">
        <f t="shared" si="18"/>
        <v>0</v>
      </c>
      <c r="DN11" s="389"/>
      <c r="DO11" s="389"/>
      <c r="DP11" s="389"/>
      <c r="DQ11" s="389"/>
      <c r="DR11" s="398">
        <f t="shared" si="19"/>
        <v>0</v>
      </c>
      <c r="DS11" s="398">
        <f t="shared" si="19"/>
        <v>0</v>
      </c>
      <c r="DT11" s="390"/>
      <c r="DU11" s="390"/>
      <c r="DV11" s="390"/>
      <c r="DW11" s="390"/>
      <c r="DX11" s="395">
        <f t="shared" si="20"/>
        <v>0</v>
      </c>
      <c r="DY11" s="395">
        <f t="shared" si="20"/>
        <v>0</v>
      </c>
      <c r="DZ11" s="389"/>
      <c r="EA11" s="389"/>
      <c r="EB11" s="389"/>
      <c r="EC11" s="389"/>
      <c r="ED11" s="398">
        <f t="shared" si="21"/>
        <v>0</v>
      </c>
      <c r="EE11" s="398">
        <f t="shared" si="21"/>
        <v>0</v>
      </c>
      <c r="EF11" s="390"/>
      <c r="EG11" s="390"/>
      <c r="EH11" s="390"/>
      <c r="EI11" s="390"/>
      <c r="EJ11" s="395">
        <f t="shared" si="22"/>
        <v>0</v>
      </c>
      <c r="EK11" s="395">
        <f t="shared" si="22"/>
        <v>0</v>
      </c>
      <c r="EL11" s="389"/>
      <c r="EM11" s="389"/>
      <c r="EN11" s="389"/>
      <c r="EO11" s="389"/>
      <c r="EP11" s="398">
        <f t="shared" si="23"/>
        <v>0</v>
      </c>
      <c r="EQ11" s="398">
        <f t="shared" si="23"/>
        <v>0</v>
      </c>
      <c r="ER11" s="393">
        <f t="shared" si="28"/>
        <v>0</v>
      </c>
      <c r="ES11" s="394">
        <f t="shared" si="28"/>
        <v>0</v>
      </c>
      <c r="ET11" s="389">
        <v>0</v>
      </c>
      <c r="EU11" s="389">
        <v>0</v>
      </c>
      <c r="EV11" s="389">
        <v>0</v>
      </c>
      <c r="EW11" s="389">
        <v>0</v>
      </c>
      <c r="EX11" s="389">
        <f t="shared" si="29"/>
        <v>0</v>
      </c>
      <c r="EY11" s="399">
        <f t="shared" si="29"/>
        <v>0</v>
      </c>
      <c r="EZ11" s="390">
        <v>0</v>
      </c>
      <c r="FA11" s="390">
        <v>0</v>
      </c>
      <c r="FB11" s="390">
        <v>0</v>
      </c>
      <c r="FC11" s="390">
        <v>0</v>
      </c>
      <c r="FD11" s="390">
        <f t="shared" si="30"/>
        <v>0</v>
      </c>
      <c r="FE11" s="390">
        <v>0</v>
      </c>
      <c r="FF11" s="389">
        <v>0</v>
      </c>
      <c r="FG11" s="389">
        <v>0</v>
      </c>
      <c r="FH11" s="389">
        <v>0</v>
      </c>
      <c r="FI11" s="389">
        <v>0</v>
      </c>
      <c r="FJ11" s="389">
        <f t="shared" si="31"/>
        <v>0</v>
      </c>
      <c r="FK11" s="389">
        <f t="shared" si="31"/>
        <v>0</v>
      </c>
      <c r="FL11" s="390">
        <v>0</v>
      </c>
      <c r="FM11" s="390">
        <v>0</v>
      </c>
      <c r="FN11" s="390">
        <v>0</v>
      </c>
      <c r="FO11" s="390">
        <v>0</v>
      </c>
      <c r="FP11" s="390">
        <f t="shared" si="35"/>
        <v>0</v>
      </c>
      <c r="FQ11" s="390">
        <f t="shared" si="35"/>
        <v>0</v>
      </c>
      <c r="FR11" s="389">
        <v>0</v>
      </c>
      <c r="FS11" s="389">
        <v>0</v>
      </c>
      <c r="FT11" s="389">
        <v>0</v>
      </c>
      <c r="FU11" s="389">
        <v>0</v>
      </c>
      <c r="FV11" s="389">
        <v>0</v>
      </c>
      <c r="FW11" s="389">
        <f t="shared" si="32"/>
        <v>0</v>
      </c>
      <c r="FX11" s="400">
        <f t="shared" si="24"/>
        <v>0</v>
      </c>
      <c r="FY11" s="401">
        <f t="shared" si="24"/>
        <v>0</v>
      </c>
      <c r="FZ11" s="402">
        <f t="shared" si="25"/>
        <v>9</v>
      </c>
      <c r="GA11" s="403">
        <f t="shared" si="25"/>
        <v>231.57000000000002</v>
      </c>
      <c r="GB11" s="402">
        <f t="shared" si="25"/>
        <v>1</v>
      </c>
      <c r="GC11" s="403">
        <f t="shared" si="25"/>
        <v>27.28</v>
      </c>
      <c r="GD11" s="404">
        <f t="shared" si="33"/>
        <v>10</v>
      </c>
      <c r="GE11" s="405">
        <f t="shared" si="33"/>
        <v>258.85000000000002</v>
      </c>
      <c r="GF11" s="406">
        <f t="shared" si="34"/>
        <v>10</v>
      </c>
      <c r="GG11" s="407">
        <f t="shared" si="26"/>
        <v>258.85000000000002</v>
      </c>
    </row>
    <row r="12" spans="1:189" ht="14.25" customHeight="1" x14ac:dyDescent="0.3">
      <c r="A12" s="388">
        <v>46273</v>
      </c>
      <c r="B12" s="389">
        <v>1</v>
      </c>
      <c r="C12" s="389">
        <v>24.78</v>
      </c>
      <c r="D12" s="389">
        <v>7</v>
      </c>
      <c r="E12" s="389">
        <v>160.69</v>
      </c>
      <c r="F12" s="398">
        <f t="shared" si="0"/>
        <v>8</v>
      </c>
      <c r="G12" s="398">
        <f t="shared" si="0"/>
        <v>185.47</v>
      </c>
      <c r="H12" s="390">
        <v>1</v>
      </c>
      <c r="I12" s="390">
        <v>26.65</v>
      </c>
      <c r="J12" s="390"/>
      <c r="K12" s="390"/>
      <c r="L12" s="391">
        <f t="shared" si="1"/>
        <v>1</v>
      </c>
      <c r="M12" s="395">
        <f t="shared" si="1"/>
        <v>26.65</v>
      </c>
      <c r="N12" s="389"/>
      <c r="O12" s="389"/>
      <c r="P12" s="389"/>
      <c r="Q12" s="389"/>
      <c r="R12" s="398">
        <f t="shared" si="2"/>
        <v>0</v>
      </c>
      <c r="S12" s="398">
        <f t="shared" si="2"/>
        <v>0</v>
      </c>
      <c r="T12" s="392"/>
      <c r="U12" s="392"/>
      <c r="V12" s="392">
        <v>7</v>
      </c>
      <c r="W12" s="392">
        <v>165.1</v>
      </c>
      <c r="X12" s="395">
        <f t="shared" si="3"/>
        <v>7</v>
      </c>
      <c r="Y12" s="395">
        <f t="shared" si="3"/>
        <v>165.1</v>
      </c>
      <c r="Z12" s="389"/>
      <c r="AA12" s="389"/>
      <c r="AB12" s="389"/>
      <c r="AC12" s="389"/>
      <c r="AD12" s="398">
        <f t="shared" si="4"/>
        <v>0</v>
      </c>
      <c r="AE12" s="398">
        <f t="shared" si="4"/>
        <v>0</v>
      </c>
      <c r="AF12" s="392"/>
      <c r="AG12" s="392"/>
      <c r="AH12" s="392"/>
      <c r="AI12" s="392"/>
      <c r="AJ12" s="395">
        <f t="shared" si="5"/>
        <v>0</v>
      </c>
      <c r="AK12" s="395">
        <f t="shared" si="5"/>
        <v>0</v>
      </c>
      <c r="AL12" s="389">
        <v>1</v>
      </c>
      <c r="AM12" s="389">
        <v>25.31</v>
      </c>
      <c r="AN12" s="389">
        <v>7</v>
      </c>
      <c r="AO12" s="389">
        <v>170.35</v>
      </c>
      <c r="AP12" s="398">
        <f t="shared" si="27"/>
        <v>8</v>
      </c>
      <c r="AQ12" s="398">
        <f t="shared" si="27"/>
        <v>195.66</v>
      </c>
      <c r="AR12" s="392"/>
      <c r="AS12" s="392"/>
      <c r="AT12" s="392"/>
      <c r="AU12" s="392"/>
      <c r="AV12" s="395">
        <f t="shared" si="6"/>
        <v>0</v>
      </c>
      <c r="AW12" s="395">
        <f t="shared" si="6"/>
        <v>0</v>
      </c>
      <c r="AX12" s="389">
        <v>1</v>
      </c>
      <c r="AY12" s="389">
        <v>25.78</v>
      </c>
      <c r="AZ12" s="389">
        <v>7</v>
      </c>
      <c r="BA12" s="389">
        <v>174.47</v>
      </c>
      <c r="BB12" s="398">
        <f t="shared" si="7"/>
        <v>8</v>
      </c>
      <c r="BC12" s="398">
        <f t="shared" si="7"/>
        <v>200.25</v>
      </c>
      <c r="BD12" s="392">
        <v>1</v>
      </c>
      <c r="BE12" s="392">
        <v>24.96</v>
      </c>
      <c r="BF12" s="392">
        <v>7</v>
      </c>
      <c r="BG12" s="392">
        <v>175.11</v>
      </c>
      <c r="BH12" s="395">
        <f t="shared" si="8"/>
        <v>8</v>
      </c>
      <c r="BI12" s="395">
        <f t="shared" si="8"/>
        <v>200.07000000000002</v>
      </c>
      <c r="BJ12" s="389">
        <v>2</v>
      </c>
      <c r="BK12" s="389">
        <v>49.76</v>
      </c>
      <c r="BL12" s="389">
        <v>7</v>
      </c>
      <c r="BM12" s="389">
        <v>167.41</v>
      </c>
      <c r="BN12" s="398">
        <f t="shared" si="9"/>
        <v>9</v>
      </c>
      <c r="BO12" s="398">
        <f t="shared" si="9"/>
        <v>217.17</v>
      </c>
      <c r="BP12" s="392">
        <v>2</v>
      </c>
      <c r="BQ12" s="392">
        <v>51.07</v>
      </c>
      <c r="BR12" s="392">
        <v>7</v>
      </c>
      <c r="BS12" s="392">
        <v>171.82</v>
      </c>
      <c r="BT12" s="395">
        <f t="shared" si="10"/>
        <v>9</v>
      </c>
      <c r="BU12" s="395">
        <f t="shared" si="10"/>
        <v>222.89</v>
      </c>
      <c r="BV12" s="393">
        <f t="shared" si="11"/>
        <v>58</v>
      </c>
      <c r="BW12" s="394">
        <f t="shared" si="11"/>
        <v>1413.2600000000002</v>
      </c>
      <c r="BX12" s="390"/>
      <c r="BY12" s="390"/>
      <c r="BZ12" s="390"/>
      <c r="CA12" s="390"/>
      <c r="CB12" s="395">
        <f t="shared" si="12"/>
        <v>0</v>
      </c>
      <c r="CC12" s="396">
        <f t="shared" si="12"/>
        <v>0</v>
      </c>
      <c r="CD12" s="397"/>
      <c r="CE12" s="397"/>
      <c r="CF12" s="397"/>
      <c r="CG12" s="397"/>
      <c r="CH12" s="398">
        <f t="shared" si="13"/>
        <v>0</v>
      </c>
      <c r="CI12" s="398">
        <f t="shared" si="13"/>
        <v>0</v>
      </c>
      <c r="CJ12" s="390"/>
      <c r="CK12" s="390"/>
      <c r="CL12" s="390"/>
      <c r="CM12" s="390"/>
      <c r="CN12" s="395">
        <f t="shared" si="14"/>
        <v>0</v>
      </c>
      <c r="CO12" s="395">
        <f t="shared" si="14"/>
        <v>0</v>
      </c>
      <c r="CP12" s="397"/>
      <c r="CQ12" s="397"/>
      <c r="CR12" s="397"/>
      <c r="CS12" s="397"/>
      <c r="CT12" s="398">
        <f t="shared" si="15"/>
        <v>0</v>
      </c>
      <c r="CU12" s="398">
        <f t="shared" si="15"/>
        <v>0</v>
      </c>
      <c r="CV12" s="390"/>
      <c r="CW12" s="390"/>
      <c r="CX12" s="390"/>
      <c r="CY12" s="390"/>
      <c r="CZ12" s="395">
        <f t="shared" si="16"/>
        <v>0</v>
      </c>
      <c r="DA12" s="395">
        <f t="shared" si="16"/>
        <v>0</v>
      </c>
      <c r="DB12" s="397"/>
      <c r="DC12" s="397"/>
      <c r="DD12" s="397"/>
      <c r="DE12" s="397"/>
      <c r="DF12" s="398">
        <f t="shared" si="17"/>
        <v>0</v>
      </c>
      <c r="DG12" s="398">
        <f t="shared" si="17"/>
        <v>0</v>
      </c>
      <c r="DH12" s="390"/>
      <c r="DI12" s="390"/>
      <c r="DJ12" s="390"/>
      <c r="DK12" s="390"/>
      <c r="DL12" s="395">
        <f t="shared" si="18"/>
        <v>0</v>
      </c>
      <c r="DM12" s="395">
        <f t="shared" si="18"/>
        <v>0</v>
      </c>
      <c r="DN12" s="389"/>
      <c r="DO12" s="389"/>
      <c r="DP12" s="389"/>
      <c r="DQ12" s="389"/>
      <c r="DR12" s="398">
        <f t="shared" si="19"/>
        <v>0</v>
      </c>
      <c r="DS12" s="398">
        <f t="shared" si="19"/>
        <v>0</v>
      </c>
      <c r="DT12" s="390"/>
      <c r="DU12" s="390"/>
      <c r="DV12" s="390"/>
      <c r="DW12" s="390"/>
      <c r="DX12" s="395">
        <f t="shared" si="20"/>
        <v>0</v>
      </c>
      <c r="DY12" s="395">
        <f t="shared" si="20"/>
        <v>0</v>
      </c>
      <c r="DZ12" s="389"/>
      <c r="EA12" s="389"/>
      <c r="EB12" s="389"/>
      <c r="EC12" s="389"/>
      <c r="ED12" s="398">
        <f t="shared" si="21"/>
        <v>0</v>
      </c>
      <c r="EE12" s="398">
        <f t="shared" si="21"/>
        <v>0</v>
      </c>
      <c r="EF12" s="390"/>
      <c r="EG12" s="390"/>
      <c r="EH12" s="390"/>
      <c r="EI12" s="390"/>
      <c r="EJ12" s="395">
        <f t="shared" si="22"/>
        <v>0</v>
      </c>
      <c r="EK12" s="395">
        <f t="shared" si="22"/>
        <v>0</v>
      </c>
      <c r="EL12" s="389"/>
      <c r="EM12" s="389"/>
      <c r="EN12" s="389"/>
      <c r="EO12" s="389"/>
      <c r="EP12" s="398">
        <f>EL12+EN12</f>
        <v>0</v>
      </c>
      <c r="EQ12" s="398">
        <f t="shared" si="23"/>
        <v>0</v>
      </c>
      <c r="ER12" s="393">
        <f t="shared" si="28"/>
        <v>0</v>
      </c>
      <c r="ES12" s="394">
        <f t="shared" si="28"/>
        <v>0</v>
      </c>
      <c r="ET12" s="389">
        <v>0</v>
      </c>
      <c r="EU12" s="389">
        <v>0</v>
      </c>
      <c r="EV12" s="389">
        <v>0</v>
      </c>
      <c r="EW12" s="389">
        <v>0</v>
      </c>
      <c r="EX12" s="389">
        <f t="shared" si="29"/>
        <v>0</v>
      </c>
      <c r="EY12" s="399">
        <f t="shared" si="29"/>
        <v>0</v>
      </c>
      <c r="EZ12" s="390">
        <v>0</v>
      </c>
      <c r="FA12" s="390">
        <v>0</v>
      </c>
      <c r="FB12" s="390">
        <v>0</v>
      </c>
      <c r="FC12" s="390">
        <v>0</v>
      </c>
      <c r="FD12" s="390">
        <f t="shared" si="30"/>
        <v>0</v>
      </c>
      <c r="FE12" s="390">
        <v>0</v>
      </c>
      <c r="FF12" s="389">
        <v>0</v>
      </c>
      <c r="FG12" s="389">
        <v>0</v>
      </c>
      <c r="FH12" s="389">
        <v>0</v>
      </c>
      <c r="FI12" s="389">
        <v>0</v>
      </c>
      <c r="FJ12" s="389">
        <f t="shared" si="31"/>
        <v>0</v>
      </c>
      <c r="FK12" s="389">
        <f t="shared" si="31"/>
        <v>0</v>
      </c>
      <c r="FL12" s="390">
        <v>0</v>
      </c>
      <c r="FM12" s="390">
        <v>0</v>
      </c>
      <c r="FN12" s="390">
        <v>0</v>
      </c>
      <c r="FO12" s="390">
        <v>0</v>
      </c>
      <c r="FP12" s="390">
        <f t="shared" si="35"/>
        <v>0</v>
      </c>
      <c r="FQ12" s="390">
        <f t="shared" si="35"/>
        <v>0</v>
      </c>
      <c r="FR12" s="389">
        <v>0</v>
      </c>
      <c r="FS12" s="389">
        <v>0</v>
      </c>
      <c r="FT12" s="389">
        <v>0</v>
      </c>
      <c r="FU12" s="389">
        <v>0</v>
      </c>
      <c r="FV12" s="389">
        <v>0</v>
      </c>
      <c r="FW12" s="389">
        <f t="shared" si="32"/>
        <v>0</v>
      </c>
      <c r="FX12" s="400">
        <f t="shared" si="24"/>
        <v>0</v>
      </c>
      <c r="FY12" s="401">
        <f t="shared" si="24"/>
        <v>0</v>
      </c>
      <c r="FZ12" s="402">
        <f t="shared" si="25"/>
        <v>9</v>
      </c>
      <c r="GA12" s="403">
        <f t="shared" si="25"/>
        <v>228.30999999999997</v>
      </c>
      <c r="GB12" s="402">
        <f t="shared" si="25"/>
        <v>49</v>
      </c>
      <c r="GC12" s="403">
        <f t="shared" si="25"/>
        <v>1184.95</v>
      </c>
      <c r="GD12" s="404">
        <f t="shared" si="33"/>
        <v>58</v>
      </c>
      <c r="GE12" s="405">
        <f t="shared" si="33"/>
        <v>1413.26</v>
      </c>
      <c r="GF12" s="406">
        <f t="shared" si="34"/>
        <v>58</v>
      </c>
      <c r="GG12" s="407">
        <f t="shared" si="26"/>
        <v>1413.26</v>
      </c>
    </row>
    <row r="13" spans="1:189" ht="14.25" customHeight="1" x14ac:dyDescent="0.3">
      <c r="A13" s="388">
        <v>46274</v>
      </c>
      <c r="B13" s="389">
        <v>2</v>
      </c>
      <c r="C13" s="389">
        <v>44.34</v>
      </c>
      <c r="D13" s="389">
        <v>6</v>
      </c>
      <c r="E13" s="389">
        <v>146.36000000000001</v>
      </c>
      <c r="F13" s="398">
        <f t="shared" si="0"/>
        <v>8</v>
      </c>
      <c r="G13" s="398">
        <f t="shared" si="0"/>
        <v>190.70000000000002</v>
      </c>
      <c r="H13" s="390">
        <v>1</v>
      </c>
      <c r="I13" s="390">
        <v>19.670000000000002</v>
      </c>
      <c r="J13" s="390">
        <v>3</v>
      </c>
      <c r="K13" s="390">
        <v>72.91</v>
      </c>
      <c r="L13" s="391">
        <f t="shared" si="1"/>
        <v>4</v>
      </c>
      <c r="M13" s="395">
        <f t="shared" si="1"/>
        <v>92.58</v>
      </c>
      <c r="N13" s="389"/>
      <c r="O13" s="389"/>
      <c r="P13" s="389">
        <v>1</v>
      </c>
      <c r="Q13" s="389">
        <v>24.23</v>
      </c>
      <c r="R13" s="398">
        <f t="shared" si="2"/>
        <v>1</v>
      </c>
      <c r="S13" s="398">
        <f t="shared" si="2"/>
        <v>24.23</v>
      </c>
      <c r="T13" s="392">
        <v>1</v>
      </c>
      <c r="U13" s="392">
        <v>23.42</v>
      </c>
      <c r="V13" s="392">
        <v>6</v>
      </c>
      <c r="W13" s="392">
        <v>141.51</v>
      </c>
      <c r="X13" s="395">
        <f t="shared" si="3"/>
        <v>7</v>
      </c>
      <c r="Y13" s="395">
        <f t="shared" si="3"/>
        <v>164.93</v>
      </c>
      <c r="Z13" s="389"/>
      <c r="AA13" s="389"/>
      <c r="AB13" s="389"/>
      <c r="AC13" s="389"/>
      <c r="AD13" s="398">
        <f t="shared" si="4"/>
        <v>0</v>
      </c>
      <c r="AE13" s="398">
        <f t="shared" si="4"/>
        <v>0</v>
      </c>
      <c r="AF13" s="392"/>
      <c r="AG13" s="392"/>
      <c r="AH13" s="392"/>
      <c r="AI13" s="392"/>
      <c r="AJ13" s="395">
        <f t="shared" si="5"/>
        <v>0</v>
      </c>
      <c r="AK13" s="395">
        <f t="shared" si="5"/>
        <v>0</v>
      </c>
      <c r="AL13" s="389">
        <v>1</v>
      </c>
      <c r="AM13" s="389">
        <v>23.2</v>
      </c>
      <c r="AN13" s="389">
        <v>6</v>
      </c>
      <c r="AO13" s="389">
        <v>136.66999999999999</v>
      </c>
      <c r="AP13" s="398">
        <f t="shared" si="27"/>
        <v>7</v>
      </c>
      <c r="AQ13" s="398">
        <f t="shared" si="27"/>
        <v>159.86999999999998</v>
      </c>
      <c r="AR13" s="392"/>
      <c r="AS13" s="392"/>
      <c r="AT13" s="392"/>
      <c r="AU13" s="392"/>
      <c r="AV13" s="395">
        <f t="shared" si="6"/>
        <v>0</v>
      </c>
      <c r="AW13" s="395">
        <f t="shared" si="6"/>
        <v>0</v>
      </c>
      <c r="AX13" s="389">
        <v>1</v>
      </c>
      <c r="AY13" s="389">
        <v>23.88</v>
      </c>
      <c r="AZ13" s="389">
        <v>6</v>
      </c>
      <c r="BA13" s="389">
        <v>149.78</v>
      </c>
      <c r="BB13" s="398">
        <f t="shared" si="7"/>
        <v>7</v>
      </c>
      <c r="BC13" s="398">
        <f t="shared" si="7"/>
        <v>173.66</v>
      </c>
      <c r="BD13" s="392">
        <v>1</v>
      </c>
      <c r="BE13" s="392">
        <v>22.95</v>
      </c>
      <c r="BF13" s="392">
        <v>6</v>
      </c>
      <c r="BG13" s="392">
        <v>131.96</v>
      </c>
      <c r="BH13" s="395">
        <f t="shared" si="8"/>
        <v>7</v>
      </c>
      <c r="BI13" s="395">
        <f t="shared" si="8"/>
        <v>154.91</v>
      </c>
      <c r="BJ13" s="389"/>
      <c r="BK13" s="389"/>
      <c r="BL13" s="389"/>
      <c r="BM13" s="389"/>
      <c r="BN13" s="398">
        <f t="shared" si="9"/>
        <v>0</v>
      </c>
      <c r="BO13" s="398">
        <f t="shared" si="9"/>
        <v>0</v>
      </c>
      <c r="BP13" s="392">
        <v>1</v>
      </c>
      <c r="BQ13" s="392">
        <v>24.3</v>
      </c>
      <c r="BR13" s="392">
        <v>7</v>
      </c>
      <c r="BS13" s="392">
        <v>158.47</v>
      </c>
      <c r="BT13" s="395">
        <f t="shared" si="10"/>
        <v>8</v>
      </c>
      <c r="BU13" s="395">
        <f t="shared" si="10"/>
        <v>182.77</v>
      </c>
      <c r="BV13" s="393">
        <f t="shared" si="11"/>
        <v>49</v>
      </c>
      <c r="BW13" s="394">
        <f t="shared" si="11"/>
        <v>1143.6500000000001</v>
      </c>
      <c r="BX13" s="390"/>
      <c r="BY13" s="390"/>
      <c r="BZ13" s="390"/>
      <c r="CA13" s="390"/>
      <c r="CB13" s="395">
        <f t="shared" si="12"/>
        <v>0</v>
      </c>
      <c r="CC13" s="396">
        <f t="shared" si="12"/>
        <v>0</v>
      </c>
      <c r="CD13" s="397"/>
      <c r="CE13" s="397"/>
      <c r="CF13" s="397"/>
      <c r="CG13" s="397"/>
      <c r="CH13" s="398">
        <f t="shared" si="13"/>
        <v>0</v>
      </c>
      <c r="CI13" s="398">
        <f t="shared" si="13"/>
        <v>0</v>
      </c>
      <c r="CJ13" s="390"/>
      <c r="CK13" s="390"/>
      <c r="CL13" s="390"/>
      <c r="CM13" s="390"/>
      <c r="CN13" s="395">
        <f t="shared" si="14"/>
        <v>0</v>
      </c>
      <c r="CO13" s="395">
        <f t="shared" si="14"/>
        <v>0</v>
      </c>
      <c r="CP13" s="397"/>
      <c r="CQ13" s="397"/>
      <c r="CR13" s="397"/>
      <c r="CS13" s="397"/>
      <c r="CT13" s="398">
        <f t="shared" si="15"/>
        <v>0</v>
      </c>
      <c r="CU13" s="398">
        <f t="shared" si="15"/>
        <v>0</v>
      </c>
      <c r="CV13" s="390"/>
      <c r="CW13" s="390"/>
      <c r="CX13" s="390"/>
      <c r="CY13" s="390"/>
      <c r="CZ13" s="395">
        <f t="shared" si="16"/>
        <v>0</v>
      </c>
      <c r="DA13" s="395">
        <f t="shared" si="16"/>
        <v>0</v>
      </c>
      <c r="DB13" s="397"/>
      <c r="DC13" s="397"/>
      <c r="DD13" s="397"/>
      <c r="DE13" s="397"/>
      <c r="DF13" s="398">
        <f t="shared" si="17"/>
        <v>0</v>
      </c>
      <c r="DG13" s="398">
        <f t="shared" si="17"/>
        <v>0</v>
      </c>
      <c r="DH13" s="390">
        <v>2</v>
      </c>
      <c r="DI13" s="390">
        <v>56.52</v>
      </c>
      <c r="DJ13" s="390"/>
      <c r="DK13" s="390"/>
      <c r="DL13" s="395">
        <f t="shared" si="18"/>
        <v>2</v>
      </c>
      <c r="DM13" s="395">
        <f t="shared" si="18"/>
        <v>56.52</v>
      </c>
      <c r="DN13" s="389"/>
      <c r="DO13" s="389"/>
      <c r="DP13" s="389"/>
      <c r="DQ13" s="389"/>
      <c r="DR13" s="398">
        <f t="shared" si="19"/>
        <v>0</v>
      </c>
      <c r="DS13" s="398">
        <f t="shared" si="19"/>
        <v>0</v>
      </c>
      <c r="DT13" s="390"/>
      <c r="DU13" s="390"/>
      <c r="DV13" s="390"/>
      <c r="DW13" s="390"/>
      <c r="DX13" s="395">
        <f t="shared" si="20"/>
        <v>0</v>
      </c>
      <c r="DY13" s="395">
        <f t="shared" si="20"/>
        <v>0</v>
      </c>
      <c r="DZ13" s="389">
        <v>2</v>
      </c>
      <c r="EA13" s="389">
        <v>53.87</v>
      </c>
      <c r="EB13" s="389"/>
      <c r="EC13" s="389"/>
      <c r="ED13" s="398">
        <f t="shared" si="21"/>
        <v>2</v>
      </c>
      <c r="EE13" s="398">
        <f t="shared" si="21"/>
        <v>53.87</v>
      </c>
      <c r="EF13" s="390"/>
      <c r="EG13" s="390"/>
      <c r="EH13" s="390"/>
      <c r="EI13" s="390"/>
      <c r="EJ13" s="395">
        <f t="shared" si="22"/>
        <v>0</v>
      </c>
      <c r="EK13" s="395">
        <f t="shared" si="22"/>
        <v>0</v>
      </c>
      <c r="EL13" s="389"/>
      <c r="EM13" s="389"/>
      <c r="EN13" s="389"/>
      <c r="EO13" s="389"/>
      <c r="EP13" s="398">
        <f t="shared" si="23"/>
        <v>0</v>
      </c>
      <c r="EQ13" s="398">
        <f t="shared" si="23"/>
        <v>0</v>
      </c>
      <c r="ER13" s="393">
        <f t="shared" si="28"/>
        <v>4</v>
      </c>
      <c r="ES13" s="394">
        <f t="shared" si="28"/>
        <v>110.39</v>
      </c>
      <c r="ET13" s="389">
        <v>0</v>
      </c>
      <c r="EU13" s="389">
        <v>0</v>
      </c>
      <c r="EV13" s="389">
        <v>0</v>
      </c>
      <c r="EW13" s="389">
        <v>0</v>
      </c>
      <c r="EX13" s="389">
        <f t="shared" si="29"/>
        <v>0</v>
      </c>
      <c r="EY13" s="399">
        <f t="shared" si="29"/>
        <v>0</v>
      </c>
      <c r="EZ13" s="390">
        <v>0</v>
      </c>
      <c r="FA13" s="390">
        <v>0</v>
      </c>
      <c r="FB13" s="390">
        <v>0</v>
      </c>
      <c r="FC13" s="390">
        <v>0</v>
      </c>
      <c r="FD13" s="390">
        <f t="shared" si="30"/>
        <v>0</v>
      </c>
      <c r="FE13" s="390">
        <v>0</v>
      </c>
      <c r="FF13" s="389">
        <v>0</v>
      </c>
      <c r="FG13" s="389">
        <v>0</v>
      </c>
      <c r="FH13" s="389">
        <v>0</v>
      </c>
      <c r="FI13" s="389">
        <v>0</v>
      </c>
      <c r="FJ13" s="389">
        <f t="shared" si="31"/>
        <v>0</v>
      </c>
      <c r="FK13" s="389">
        <f t="shared" si="31"/>
        <v>0</v>
      </c>
      <c r="FL13" s="390">
        <v>0</v>
      </c>
      <c r="FM13" s="390">
        <v>0</v>
      </c>
      <c r="FN13" s="390">
        <v>0</v>
      </c>
      <c r="FO13" s="390">
        <v>0</v>
      </c>
      <c r="FP13" s="390">
        <f t="shared" si="35"/>
        <v>0</v>
      </c>
      <c r="FQ13" s="390">
        <f t="shared" si="35"/>
        <v>0</v>
      </c>
      <c r="FR13" s="389">
        <v>0</v>
      </c>
      <c r="FS13" s="389">
        <v>0</v>
      </c>
      <c r="FT13" s="389">
        <v>0</v>
      </c>
      <c r="FU13" s="389">
        <v>0</v>
      </c>
      <c r="FV13" s="389">
        <v>0</v>
      </c>
      <c r="FW13" s="389">
        <f t="shared" si="32"/>
        <v>0</v>
      </c>
      <c r="FX13" s="400">
        <f t="shared" si="24"/>
        <v>0</v>
      </c>
      <c r="FY13" s="401">
        <f t="shared" si="24"/>
        <v>0</v>
      </c>
      <c r="FZ13" s="402">
        <f t="shared" si="25"/>
        <v>8</v>
      </c>
      <c r="GA13" s="403">
        <f t="shared" si="25"/>
        <v>181.76000000000002</v>
      </c>
      <c r="GB13" s="402">
        <f t="shared" si="25"/>
        <v>41</v>
      </c>
      <c r="GC13" s="403">
        <f t="shared" si="25"/>
        <v>961.89</v>
      </c>
      <c r="GD13" s="404">
        <f t="shared" si="33"/>
        <v>49</v>
      </c>
      <c r="GE13" s="405">
        <f t="shared" si="33"/>
        <v>1143.6500000000001</v>
      </c>
      <c r="GF13" s="406">
        <f t="shared" si="34"/>
        <v>53</v>
      </c>
      <c r="GG13" s="407">
        <f t="shared" si="26"/>
        <v>1254.0400000000002</v>
      </c>
    </row>
    <row r="14" spans="1:189" ht="14.25" customHeight="1" x14ac:dyDescent="0.3">
      <c r="A14" s="388">
        <v>46275</v>
      </c>
      <c r="B14" s="389"/>
      <c r="C14" s="389"/>
      <c r="D14" s="389"/>
      <c r="E14" s="389"/>
      <c r="F14" s="398">
        <f t="shared" si="0"/>
        <v>0</v>
      </c>
      <c r="G14" s="398">
        <f t="shared" si="0"/>
        <v>0</v>
      </c>
      <c r="H14" s="390"/>
      <c r="I14" s="390"/>
      <c r="J14" s="390"/>
      <c r="K14" s="390"/>
      <c r="L14" s="391">
        <f t="shared" si="1"/>
        <v>0</v>
      </c>
      <c r="M14" s="395">
        <f t="shared" si="1"/>
        <v>0</v>
      </c>
      <c r="N14" s="389"/>
      <c r="O14" s="389"/>
      <c r="P14" s="389"/>
      <c r="Q14" s="389"/>
      <c r="R14" s="398">
        <f t="shared" si="2"/>
        <v>0</v>
      </c>
      <c r="S14" s="398">
        <f t="shared" si="2"/>
        <v>0</v>
      </c>
      <c r="T14" s="392"/>
      <c r="U14" s="392"/>
      <c r="V14" s="392"/>
      <c r="W14" s="392"/>
      <c r="X14" s="395">
        <f t="shared" si="3"/>
        <v>0</v>
      </c>
      <c r="Y14" s="395">
        <f t="shared" si="3"/>
        <v>0</v>
      </c>
      <c r="Z14" s="389"/>
      <c r="AA14" s="389"/>
      <c r="AB14" s="389"/>
      <c r="AC14" s="389"/>
      <c r="AD14" s="398">
        <f t="shared" si="4"/>
        <v>0</v>
      </c>
      <c r="AE14" s="398">
        <f t="shared" si="4"/>
        <v>0</v>
      </c>
      <c r="AF14" s="392"/>
      <c r="AG14" s="392"/>
      <c r="AH14" s="392"/>
      <c r="AI14" s="392"/>
      <c r="AJ14" s="395">
        <f t="shared" si="5"/>
        <v>0</v>
      </c>
      <c r="AK14" s="395">
        <f t="shared" si="5"/>
        <v>0</v>
      </c>
      <c r="AL14" s="389"/>
      <c r="AM14" s="389"/>
      <c r="AN14" s="389"/>
      <c r="AO14" s="389"/>
      <c r="AP14" s="398">
        <f t="shared" si="27"/>
        <v>0</v>
      </c>
      <c r="AQ14" s="398">
        <f t="shared" si="27"/>
        <v>0</v>
      </c>
      <c r="AR14" s="392"/>
      <c r="AS14" s="392"/>
      <c r="AT14" s="392"/>
      <c r="AU14" s="392"/>
      <c r="AV14" s="395">
        <f t="shared" si="6"/>
        <v>0</v>
      </c>
      <c r="AW14" s="395">
        <f t="shared" si="6"/>
        <v>0</v>
      </c>
      <c r="AX14" s="389"/>
      <c r="AY14" s="389"/>
      <c r="AZ14" s="389"/>
      <c r="BA14" s="389"/>
      <c r="BB14" s="398">
        <f t="shared" si="7"/>
        <v>0</v>
      </c>
      <c r="BC14" s="398">
        <f t="shared" si="7"/>
        <v>0</v>
      </c>
      <c r="BD14" s="392"/>
      <c r="BE14" s="392"/>
      <c r="BF14" s="392"/>
      <c r="BG14" s="392"/>
      <c r="BH14" s="395">
        <f t="shared" si="8"/>
        <v>0</v>
      </c>
      <c r="BI14" s="395">
        <f t="shared" si="8"/>
        <v>0</v>
      </c>
      <c r="BJ14" s="389"/>
      <c r="BK14" s="389"/>
      <c r="BL14" s="389"/>
      <c r="BM14" s="389"/>
      <c r="BN14" s="398">
        <f t="shared" si="9"/>
        <v>0</v>
      </c>
      <c r="BO14" s="398">
        <f t="shared" si="9"/>
        <v>0</v>
      </c>
      <c r="BP14" s="392"/>
      <c r="BQ14" s="392"/>
      <c r="BR14" s="392"/>
      <c r="BS14" s="392"/>
      <c r="BT14" s="395">
        <f>BP14+BR14</f>
        <v>0</v>
      </c>
      <c r="BU14" s="395">
        <f t="shared" si="10"/>
        <v>0</v>
      </c>
      <c r="BV14" s="393">
        <f t="shared" si="11"/>
        <v>0</v>
      </c>
      <c r="BW14" s="394">
        <f t="shared" si="11"/>
        <v>0</v>
      </c>
      <c r="BX14" s="390"/>
      <c r="BY14" s="390"/>
      <c r="BZ14" s="390"/>
      <c r="CA14" s="390"/>
      <c r="CB14" s="395">
        <f t="shared" si="12"/>
        <v>0</v>
      </c>
      <c r="CC14" s="396">
        <f t="shared" si="12"/>
        <v>0</v>
      </c>
      <c r="CD14" s="397"/>
      <c r="CE14" s="397"/>
      <c r="CF14" s="397"/>
      <c r="CG14" s="397"/>
      <c r="CH14" s="398">
        <f t="shared" si="13"/>
        <v>0</v>
      </c>
      <c r="CI14" s="398">
        <f t="shared" si="13"/>
        <v>0</v>
      </c>
      <c r="CJ14" s="390"/>
      <c r="CK14" s="390"/>
      <c r="CL14" s="390"/>
      <c r="CM14" s="390"/>
      <c r="CN14" s="395">
        <f t="shared" si="14"/>
        <v>0</v>
      </c>
      <c r="CO14" s="395">
        <f t="shared" si="14"/>
        <v>0</v>
      </c>
      <c r="CP14" s="397"/>
      <c r="CQ14" s="397"/>
      <c r="CR14" s="397"/>
      <c r="CS14" s="397"/>
      <c r="CT14" s="398">
        <f t="shared" si="15"/>
        <v>0</v>
      </c>
      <c r="CU14" s="398">
        <f t="shared" si="15"/>
        <v>0</v>
      </c>
      <c r="CV14" s="390"/>
      <c r="CW14" s="390"/>
      <c r="CX14" s="390"/>
      <c r="CY14" s="390"/>
      <c r="CZ14" s="395">
        <f t="shared" si="16"/>
        <v>0</v>
      </c>
      <c r="DA14" s="395">
        <f t="shared" si="16"/>
        <v>0</v>
      </c>
      <c r="DB14" s="397"/>
      <c r="DC14" s="397"/>
      <c r="DD14" s="397"/>
      <c r="DE14" s="397"/>
      <c r="DF14" s="398">
        <f t="shared" si="17"/>
        <v>0</v>
      </c>
      <c r="DG14" s="398">
        <f t="shared" si="17"/>
        <v>0</v>
      </c>
      <c r="DH14" s="390"/>
      <c r="DI14" s="390"/>
      <c r="DJ14" s="390"/>
      <c r="DK14" s="390"/>
      <c r="DL14" s="395">
        <f t="shared" si="18"/>
        <v>0</v>
      </c>
      <c r="DM14" s="395">
        <f t="shared" si="18"/>
        <v>0</v>
      </c>
      <c r="DN14" s="389"/>
      <c r="DO14" s="389"/>
      <c r="DP14" s="389"/>
      <c r="DQ14" s="389"/>
      <c r="DR14" s="398">
        <f t="shared" si="19"/>
        <v>0</v>
      </c>
      <c r="DS14" s="398">
        <f t="shared" si="19"/>
        <v>0</v>
      </c>
      <c r="DT14" s="390"/>
      <c r="DU14" s="390"/>
      <c r="DV14" s="390"/>
      <c r="DW14" s="390"/>
      <c r="DX14" s="395">
        <f t="shared" si="20"/>
        <v>0</v>
      </c>
      <c r="DY14" s="395">
        <f t="shared" si="20"/>
        <v>0</v>
      </c>
      <c r="DZ14" s="389"/>
      <c r="EA14" s="389"/>
      <c r="EB14" s="389"/>
      <c r="EC14" s="389"/>
      <c r="ED14" s="398">
        <f t="shared" si="21"/>
        <v>0</v>
      </c>
      <c r="EE14" s="398">
        <f t="shared" si="21"/>
        <v>0</v>
      </c>
      <c r="EF14" s="390"/>
      <c r="EG14" s="390"/>
      <c r="EH14" s="390"/>
      <c r="EI14" s="390"/>
      <c r="EJ14" s="395">
        <f t="shared" si="22"/>
        <v>0</v>
      </c>
      <c r="EK14" s="395">
        <f t="shared" si="22"/>
        <v>0</v>
      </c>
      <c r="EL14" s="389"/>
      <c r="EM14" s="389"/>
      <c r="EN14" s="389"/>
      <c r="EO14" s="389"/>
      <c r="EP14" s="398">
        <f t="shared" si="23"/>
        <v>0</v>
      </c>
      <c r="EQ14" s="398">
        <f t="shared" si="23"/>
        <v>0</v>
      </c>
      <c r="ER14" s="393">
        <f t="shared" si="28"/>
        <v>0</v>
      </c>
      <c r="ES14" s="394">
        <f t="shared" si="28"/>
        <v>0</v>
      </c>
      <c r="ET14" s="389">
        <v>0</v>
      </c>
      <c r="EU14" s="389">
        <v>0</v>
      </c>
      <c r="EV14" s="389">
        <v>0</v>
      </c>
      <c r="EW14" s="389">
        <v>0</v>
      </c>
      <c r="EX14" s="389">
        <f t="shared" si="29"/>
        <v>0</v>
      </c>
      <c r="EY14" s="399">
        <f t="shared" si="29"/>
        <v>0</v>
      </c>
      <c r="EZ14" s="390">
        <v>0</v>
      </c>
      <c r="FA14" s="390">
        <v>0</v>
      </c>
      <c r="FB14" s="390">
        <v>0</v>
      </c>
      <c r="FC14" s="390">
        <v>0</v>
      </c>
      <c r="FD14" s="390">
        <f t="shared" si="30"/>
        <v>0</v>
      </c>
      <c r="FE14" s="390">
        <v>0</v>
      </c>
      <c r="FF14" s="389">
        <v>0</v>
      </c>
      <c r="FG14" s="389">
        <v>0</v>
      </c>
      <c r="FH14" s="389">
        <v>0</v>
      </c>
      <c r="FI14" s="389">
        <v>0</v>
      </c>
      <c r="FJ14" s="389">
        <f t="shared" si="31"/>
        <v>0</v>
      </c>
      <c r="FK14" s="389">
        <f t="shared" si="31"/>
        <v>0</v>
      </c>
      <c r="FL14" s="390">
        <v>0</v>
      </c>
      <c r="FM14" s="390">
        <v>0</v>
      </c>
      <c r="FN14" s="390">
        <v>0</v>
      </c>
      <c r="FO14" s="390">
        <v>0</v>
      </c>
      <c r="FP14" s="390">
        <f t="shared" si="35"/>
        <v>0</v>
      </c>
      <c r="FQ14" s="390">
        <f t="shared" si="35"/>
        <v>0</v>
      </c>
      <c r="FR14" s="389">
        <v>0</v>
      </c>
      <c r="FS14" s="389">
        <v>0</v>
      </c>
      <c r="FT14" s="389">
        <v>0</v>
      </c>
      <c r="FU14" s="389">
        <v>0</v>
      </c>
      <c r="FV14" s="389">
        <v>0</v>
      </c>
      <c r="FW14" s="389">
        <f t="shared" si="32"/>
        <v>0</v>
      </c>
      <c r="FX14" s="400">
        <f t="shared" si="24"/>
        <v>0</v>
      </c>
      <c r="FY14" s="401">
        <f t="shared" si="24"/>
        <v>0</v>
      </c>
      <c r="FZ14" s="402">
        <f t="shared" si="25"/>
        <v>0</v>
      </c>
      <c r="GA14" s="403">
        <f t="shared" si="25"/>
        <v>0</v>
      </c>
      <c r="GB14" s="402">
        <f t="shared" si="25"/>
        <v>0</v>
      </c>
      <c r="GC14" s="403">
        <f t="shared" si="25"/>
        <v>0</v>
      </c>
      <c r="GD14" s="404">
        <f t="shared" si="33"/>
        <v>0</v>
      </c>
      <c r="GE14" s="405">
        <f t="shared" si="33"/>
        <v>0</v>
      </c>
      <c r="GF14" s="406">
        <f t="shared" si="34"/>
        <v>0</v>
      </c>
      <c r="GG14" s="407">
        <f t="shared" si="26"/>
        <v>0</v>
      </c>
    </row>
    <row r="15" spans="1:189" ht="14.25" customHeight="1" x14ac:dyDescent="0.3">
      <c r="A15" s="388">
        <v>46276</v>
      </c>
      <c r="B15" s="389"/>
      <c r="C15" s="389"/>
      <c r="D15" s="389"/>
      <c r="E15" s="389"/>
      <c r="F15" s="398">
        <f t="shared" si="0"/>
        <v>0</v>
      </c>
      <c r="G15" s="398">
        <f t="shared" si="0"/>
        <v>0</v>
      </c>
      <c r="H15" s="390"/>
      <c r="I15" s="390"/>
      <c r="J15" s="390"/>
      <c r="K15" s="390"/>
      <c r="L15" s="391">
        <f t="shared" si="1"/>
        <v>0</v>
      </c>
      <c r="M15" s="395">
        <f t="shared" si="1"/>
        <v>0</v>
      </c>
      <c r="N15" s="389"/>
      <c r="O15" s="389"/>
      <c r="P15" s="389"/>
      <c r="Q15" s="389"/>
      <c r="R15" s="398">
        <f t="shared" si="2"/>
        <v>0</v>
      </c>
      <c r="S15" s="398">
        <f t="shared" si="2"/>
        <v>0</v>
      </c>
      <c r="T15" s="392"/>
      <c r="U15" s="392"/>
      <c r="V15" s="392"/>
      <c r="W15" s="392"/>
      <c r="X15" s="395">
        <f t="shared" si="3"/>
        <v>0</v>
      </c>
      <c r="Y15" s="395">
        <f t="shared" si="3"/>
        <v>0</v>
      </c>
      <c r="Z15" s="389"/>
      <c r="AA15" s="389"/>
      <c r="AB15" s="389"/>
      <c r="AC15" s="389"/>
      <c r="AD15" s="398">
        <f t="shared" si="4"/>
        <v>0</v>
      </c>
      <c r="AE15" s="398">
        <f t="shared" si="4"/>
        <v>0</v>
      </c>
      <c r="AF15" s="392"/>
      <c r="AG15" s="392"/>
      <c r="AH15" s="392"/>
      <c r="AI15" s="392"/>
      <c r="AJ15" s="395">
        <f t="shared" si="5"/>
        <v>0</v>
      </c>
      <c r="AK15" s="395">
        <f t="shared" si="5"/>
        <v>0</v>
      </c>
      <c r="AL15" s="389"/>
      <c r="AM15" s="389"/>
      <c r="AN15" s="389"/>
      <c r="AO15" s="389"/>
      <c r="AP15" s="398">
        <f t="shared" si="27"/>
        <v>0</v>
      </c>
      <c r="AQ15" s="398">
        <f t="shared" si="27"/>
        <v>0</v>
      </c>
      <c r="AR15" s="392"/>
      <c r="AS15" s="392"/>
      <c r="AT15" s="392"/>
      <c r="AU15" s="392"/>
      <c r="AV15" s="395">
        <f t="shared" si="6"/>
        <v>0</v>
      </c>
      <c r="AW15" s="395">
        <f t="shared" si="6"/>
        <v>0</v>
      </c>
      <c r="AX15" s="389"/>
      <c r="AY15" s="389"/>
      <c r="AZ15" s="389"/>
      <c r="BA15" s="389"/>
      <c r="BB15" s="398">
        <f t="shared" si="7"/>
        <v>0</v>
      </c>
      <c r="BC15" s="398">
        <f t="shared" si="7"/>
        <v>0</v>
      </c>
      <c r="BD15" s="392"/>
      <c r="BE15" s="392"/>
      <c r="BF15" s="392"/>
      <c r="BG15" s="392"/>
      <c r="BH15" s="395">
        <f t="shared" si="8"/>
        <v>0</v>
      </c>
      <c r="BI15" s="395">
        <f t="shared" si="8"/>
        <v>0</v>
      </c>
      <c r="BJ15" s="389"/>
      <c r="BK15" s="389"/>
      <c r="BL15" s="389"/>
      <c r="BM15" s="389"/>
      <c r="BN15" s="398">
        <f t="shared" si="9"/>
        <v>0</v>
      </c>
      <c r="BO15" s="398">
        <f t="shared" si="9"/>
        <v>0</v>
      </c>
      <c r="BP15" s="392"/>
      <c r="BQ15" s="392"/>
      <c r="BR15" s="392"/>
      <c r="BS15" s="392"/>
      <c r="BT15" s="395">
        <f t="shared" si="10"/>
        <v>0</v>
      </c>
      <c r="BU15" s="395">
        <f t="shared" si="10"/>
        <v>0</v>
      </c>
      <c r="BV15" s="393">
        <f t="shared" si="11"/>
        <v>0</v>
      </c>
      <c r="BW15" s="394">
        <f t="shared" si="11"/>
        <v>0</v>
      </c>
      <c r="BX15" s="390"/>
      <c r="BY15" s="390"/>
      <c r="BZ15" s="390"/>
      <c r="CA15" s="390"/>
      <c r="CB15" s="395">
        <f t="shared" si="12"/>
        <v>0</v>
      </c>
      <c r="CC15" s="396">
        <f t="shared" si="12"/>
        <v>0</v>
      </c>
      <c r="CD15" s="397"/>
      <c r="CE15" s="397"/>
      <c r="CF15" s="397"/>
      <c r="CG15" s="397"/>
      <c r="CH15" s="398">
        <f t="shared" si="13"/>
        <v>0</v>
      </c>
      <c r="CI15" s="398">
        <f t="shared" si="13"/>
        <v>0</v>
      </c>
      <c r="CJ15" s="390"/>
      <c r="CK15" s="390"/>
      <c r="CL15" s="390"/>
      <c r="CM15" s="390"/>
      <c r="CN15" s="395">
        <f t="shared" si="14"/>
        <v>0</v>
      </c>
      <c r="CO15" s="395">
        <f t="shared" si="14"/>
        <v>0</v>
      </c>
      <c r="CP15" s="397"/>
      <c r="CQ15" s="397"/>
      <c r="CR15" s="397"/>
      <c r="CS15" s="397"/>
      <c r="CT15" s="398">
        <f t="shared" si="15"/>
        <v>0</v>
      </c>
      <c r="CU15" s="398">
        <f t="shared" si="15"/>
        <v>0</v>
      </c>
      <c r="CV15" s="390"/>
      <c r="CW15" s="390"/>
      <c r="CX15" s="390"/>
      <c r="CY15" s="390"/>
      <c r="CZ15" s="395">
        <f t="shared" si="16"/>
        <v>0</v>
      </c>
      <c r="DA15" s="395">
        <f t="shared" si="16"/>
        <v>0</v>
      </c>
      <c r="DB15" s="397"/>
      <c r="DC15" s="397"/>
      <c r="DD15" s="397"/>
      <c r="DE15" s="397"/>
      <c r="DF15" s="398">
        <f t="shared" si="17"/>
        <v>0</v>
      </c>
      <c r="DG15" s="398">
        <f t="shared" si="17"/>
        <v>0</v>
      </c>
      <c r="DH15" s="390"/>
      <c r="DI15" s="390"/>
      <c r="DJ15" s="390"/>
      <c r="DK15" s="390"/>
      <c r="DL15" s="395">
        <f t="shared" si="18"/>
        <v>0</v>
      </c>
      <c r="DM15" s="395">
        <f t="shared" si="18"/>
        <v>0</v>
      </c>
      <c r="DN15" s="389"/>
      <c r="DO15" s="389"/>
      <c r="DP15" s="389"/>
      <c r="DQ15" s="389"/>
      <c r="DR15" s="398">
        <f t="shared" si="19"/>
        <v>0</v>
      </c>
      <c r="DS15" s="398">
        <f t="shared" si="19"/>
        <v>0</v>
      </c>
      <c r="DT15" s="390"/>
      <c r="DU15" s="390"/>
      <c r="DV15" s="390"/>
      <c r="DW15" s="390"/>
      <c r="DX15" s="395">
        <f t="shared" si="20"/>
        <v>0</v>
      </c>
      <c r="DY15" s="395">
        <f t="shared" si="20"/>
        <v>0</v>
      </c>
      <c r="DZ15" s="389"/>
      <c r="EA15" s="389"/>
      <c r="EB15" s="389"/>
      <c r="EC15" s="389"/>
      <c r="ED15" s="398">
        <f t="shared" si="21"/>
        <v>0</v>
      </c>
      <c r="EE15" s="398">
        <f t="shared" si="21"/>
        <v>0</v>
      </c>
      <c r="EF15" s="390"/>
      <c r="EG15" s="390"/>
      <c r="EH15" s="390"/>
      <c r="EI15" s="390"/>
      <c r="EJ15" s="395">
        <f t="shared" si="22"/>
        <v>0</v>
      </c>
      <c r="EK15" s="395">
        <f t="shared" si="22"/>
        <v>0</v>
      </c>
      <c r="EL15" s="389"/>
      <c r="EM15" s="389"/>
      <c r="EN15" s="389"/>
      <c r="EO15" s="389"/>
      <c r="EP15" s="398">
        <f t="shared" si="23"/>
        <v>0</v>
      </c>
      <c r="EQ15" s="398">
        <f t="shared" si="23"/>
        <v>0</v>
      </c>
      <c r="ER15" s="393">
        <f t="shared" si="28"/>
        <v>0</v>
      </c>
      <c r="ES15" s="394">
        <f t="shared" si="28"/>
        <v>0</v>
      </c>
      <c r="ET15" s="389">
        <v>0</v>
      </c>
      <c r="EU15" s="389">
        <v>0</v>
      </c>
      <c r="EV15" s="389">
        <v>0</v>
      </c>
      <c r="EW15" s="389">
        <v>0</v>
      </c>
      <c r="EX15" s="389">
        <f t="shared" si="29"/>
        <v>0</v>
      </c>
      <c r="EY15" s="399">
        <f t="shared" si="29"/>
        <v>0</v>
      </c>
      <c r="EZ15" s="390">
        <v>0</v>
      </c>
      <c r="FA15" s="390">
        <v>0</v>
      </c>
      <c r="FB15" s="390">
        <v>0</v>
      </c>
      <c r="FC15" s="390">
        <v>0</v>
      </c>
      <c r="FD15" s="390">
        <f t="shared" si="30"/>
        <v>0</v>
      </c>
      <c r="FE15" s="390">
        <v>0</v>
      </c>
      <c r="FF15" s="389">
        <v>0</v>
      </c>
      <c r="FG15" s="389">
        <v>0</v>
      </c>
      <c r="FH15" s="389">
        <v>0</v>
      </c>
      <c r="FI15" s="389">
        <v>0</v>
      </c>
      <c r="FJ15" s="389">
        <f t="shared" si="31"/>
        <v>0</v>
      </c>
      <c r="FK15" s="389">
        <f t="shared" si="31"/>
        <v>0</v>
      </c>
      <c r="FL15" s="390">
        <v>0</v>
      </c>
      <c r="FM15" s="390">
        <v>0</v>
      </c>
      <c r="FN15" s="390">
        <v>0</v>
      </c>
      <c r="FO15" s="390">
        <v>0</v>
      </c>
      <c r="FP15" s="390">
        <f t="shared" si="35"/>
        <v>0</v>
      </c>
      <c r="FQ15" s="390">
        <f t="shared" si="35"/>
        <v>0</v>
      </c>
      <c r="FR15" s="389">
        <v>0</v>
      </c>
      <c r="FS15" s="389">
        <v>0</v>
      </c>
      <c r="FT15" s="389">
        <v>0</v>
      </c>
      <c r="FU15" s="389">
        <v>0</v>
      </c>
      <c r="FV15" s="389">
        <v>0</v>
      </c>
      <c r="FW15" s="389">
        <f t="shared" si="32"/>
        <v>0</v>
      </c>
      <c r="FX15" s="400">
        <f t="shared" si="24"/>
        <v>0</v>
      </c>
      <c r="FY15" s="401">
        <f t="shared" si="24"/>
        <v>0</v>
      </c>
      <c r="FZ15" s="402">
        <f t="shared" si="25"/>
        <v>0</v>
      </c>
      <c r="GA15" s="403">
        <f t="shared" si="25"/>
        <v>0</v>
      </c>
      <c r="GB15" s="402">
        <f t="shared" si="25"/>
        <v>0</v>
      </c>
      <c r="GC15" s="403">
        <f t="shared" si="25"/>
        <v>0</v>
      </c>
      <c r="GD15" s="404">
        <f t="shared" si="33"/>
        <v>0</v>
      </c>
      <c r="GE15" s="405">
        <f t="shared" si="33"/>
        <v>0</v>
      </c>
      <c r="GF15" s="406">
        <f t="shared" si="34"/>
        <v>0</v>
      </c>
      <c r="GG15" s="407">
        <f t="shared" si="26"/>
        <v>0</v>
      </c>
    </row>
    <row r="16" spans="1:189" ht="14.25" customHeight="1" x14ac:dyDescent="0.3">
      <c r="A16" s="388">
        <v>46277</v>
      </c>
      <c r="B16" s="389"/>
      <c r="C16" s="389"/>
      <c r="D16" s="389"/>
      <c r="E16" s="389"/>
      <c r="F16" s="398">
        <f t="shared" si="0"/>
        <v>0</v>
      </c>
      <c r="G16" s="398">
        <f>C16+E16</f>
        <v>0</v>
      </c>
      <c r="H16" s="390"/>
      <c r="I16" s="390"/>
      <c r="J16" s="390"/>
      <c r="K16" s="390"/>
      <c r="L16" s="391">
        <f t="shared" si="1"/>
        <v>0</v>
      </c>
      <c r="M16" s="395">
        <f t="shared" si="1"/>
        <v>0</v>
      </c>
      <c r="N16" s="389"/>
      <c r="O16" s="389"/>
      <c r="P16" s="389"/>
      <c r="Q16" s="389"/>
      <c r="R16" s="398">
        <f t="shared" si="2"/>
        <v>0</v>
      </c>
      <c r="S16" s="398">
        <f t="shared" si="2"/>
        <v>0</v>
      </c>
      <c r="T16" s="392"/>
      <c r="U16" s="392"/>
      <c r="V16" s="392"/>
      <c r="W16" s="392"/>
      <c r="X16" s="395">
        <f t="shared" si="3"/>
        <v>0</v>
      </c>
      <c r="Y16" s="395">
        <f t="shared" si="3"/>
        <v>0</v>
      </c>
      <c r="Z16" s="389"/>
      <c r="AA16" s="389"/>
      <c r="AB16" s="389"/>
      <c r="AC16" s="389"/>
      <c r="AD16" s="398">
        <f t="shared" si="4"/>
        <v>0</v>
      </c>
      <c r="AE16" s="398">
        <f t="shared" si="4"/>
        <v>0</v>
      </c>
      <c r="AF16" s="392"/>
      <c r="AG16" s="392"/>
      <c r="AH16" s="392"/>
      <c r="AI16" s="392"/>
      <c r="AJ16" s="395">
        <f t="shared" si="5"/>
        <v>0</v>
      </c>
      <c r="AK16" s="395">
        <f t="shared" si="5"/>
        <v>0</v>
      </c>
      <c r="AL16" s="389"/>
      <c r="AM16" s="389"/>
      <c r="AN16" s="389"/>
      <c r="AO16" s="389"/>
      <c r="AP16" s="398">
        <f t="shared" si="27"/>
        <v>0</v>
      </c>
      <c r="AQ16" s="398">
        <f t="shared" si="27"/>
        <v>0</v>
      </c>
      <c r="AR16" s="392"/>
      <c r="AS16" s="392"/>
      <c r="AT16" s="392"/>
      <c r="AU16" s="392"/>
      <c r="AV16" s="395">
        <f t="shared" si="6"/>
        <v>0</v>
      </c>
      <c r="AW16" s="395">
        <f t="shared" si="6"/>
        <v>0</v>
      </c>
      <c r="AX16" s="389"/>
      <c r="AY16" s="389"/>
      <c r="AZ16" s="389"/>
      <c r="BA16" s="389"/>
      <c r="BB16" s="398">
        <f t="shared" si="7"/>
        <v>0</v>
      </c>
      <c r="BC16" s="398">
        <f t="shared" si="7"/>
        <v>0</v>
      </c>
      <c r="BD16" s="392"/>
      <c r="BE16" s="392"/>
      <c r="BF16" s="392"/>
      <c r="BG16" s="392"/>
      <c r="BH16" s="395">
        <f t="shared" si="8"/>
        <v>0</v>
      </c>
      <c r="BI16" s="395">
        <f t="shared" si="8"/>
        <v>0</v>
      </c>
      <c r="BJ16" s="389"/>
      <c r="BK16" s="389"/>
      <c r="BL16" s="389"/>
      <c r="BM16" s="389"/>
      <c r="BN16" s="398">
        <f t="shared" si="9"/>
        <v>0</v>
      </c>
      <c r="BO16" s="398">
        <f t="shared" si="9"/>
        <v>0</v>
      </c>
      <c r="BP16" s="392"/>
      <c r="BQ16" s="392"/>
      <c r="BR16" s="392"/>
      <c r="BS16" s="392"/>
      <c r="BT16" s="395">
        <f t="shared" si="10"/>
        <v>0</v>
      </c>
      <c r="BU16" s="395">
        <f t="shared" si="10"/>
        <v>0</v>
      </c>
      <c r="BV16" s="393">
        <f t="shared" si="11"/>
        <v>0</v>
      </c>
      <c r="BW16" s="394">
        <f t="shared" si="11"/>
        <v>0</v>
      </c>
      <c r="BX16" s="390"/>
      <c r="BY16" s="390"/>
      <c r="BZ16" s="390"/>
      <c r="CA16" s="390"/>
      <c r="CB16" s="395">
        <f t="shared" si="12"/>
        <v>0</v>
      </c>
      <c r="CC16" s="396">
        <f t="shared" si="12"/>
        <v>0</v>
      </c>
      <c r="CD16" s="397"/>
      <c r="CE16" s="397"/>
      <c r="CF16" s="397"/>
      <c r="CG16" s="397"/>
      <c r="CH16" s="398">
        <f t="shared" si="13"/>
        <v>0</v>
      </c>
      <c r="CI16" s="398">
        <f t="shared" si="13"/>
        <v>0</v>
      </c>
      <c r="CJ16" s="390"/>
      <c r="CK16" s="390"/>
      <c r="CL16" s="390"/>
      <c r="CM16" s="390"/>
      <c r="CN16" s="395">
        <f t="shared" si="14"/>
        <v>0</v>
      </c>
      <c r="CO16" s="395">
        <f t="shared" si="14"/>
        <v>0</v>
      </c>
      <c r="CP16" s="397"/>
      <c r="CQ16" s="397"/>
      <c r="CR16" s="397"/>
      <c r="CS16" s="397"/>
      <c r="CT16" s="398">
        <f t="shared" si="15"/>
        <v>0</v>
      </c>
      <c r="CU16" s="398">
        <f t="shared" si="15"/>
        <v>0</v>
      </c>
      <c r="CV16" s="390"/>
      <c r="CW16" s="390"/>
      <c r="CX16" s="390"/>
      <c r="CY16" s="390"/>
      <c r="CZ16" s="395">
        <f t="shared" si="16"/>
        <v>0</v>
      </c>
      <c r="DA16" s="395">
        <f t="shared" si="16"/>
        <v>0</v>
      </c>
      <c r="DB16" s="397"/>
      <c r="DC16" s="397"/>
      <c r="DD16" s="397"/>
      <c r="DE16" s="397"/>
      <c r="DF16" s="398">
        <f t="shared" si="17"/>
        <v>0</v>
      </c>
      <c r="DG16" s="398">
        <f t="shared" si="17"/>
        <v>0</v>
      </c>
      <c r="DH16" s="390"/>
      <c r="DI16" s="390"/>
      <c r="DJ16" s="390"/>
      <c r="DK16" s="390"/>
      <c r="DL16" s="395">
        <f t="shared" si="18"/>
        <v>0</v>
      </c>
      <c r="DM16" s="395">
        <f t="shared" si="18"/>
        <v>0</v>
      </c>
      <c r="DN16" s="389"/>
      <c r="DO16" s="389"/>
      <c r="DP16" s="389"/>
      <c r="DQ16" s="389"/>
      <c r="DR16" s="398">
        <f t="shared" si="19"/>
        <v>0</v>
      </c>
      <c r="DS16" s="398">
        <f t="shared" si="19"/>
        <v>0</v>
      </c>
      <c r="DT16" s="390"/>
      <c r="DU16" s="390"/>
      <c r="DV16" s="390"/>
      <c r="DW16" s="390"/>
      <c r="DX16" s="395">
        <f t="shared" si="20"/>
        <v>0</v>
      </c>
      <c r="DY16" s="395">
        <f t="shared" si="20"/>
        <v>0</v>
      </c>
      <c r="DZ16" s="389"/>
      <c r="EA16" s="389"/>
      <c r="EB16" s="389"/>
      <c r="EC16" s="389"/>
      <c r="ED16" s="398">
        <f t="shared" si="21"/>
        <v>0</v>
      </c>
      <c r="EE16" s="398">
        <f t="shared" si="21"/>
        <v>0</v>
      </c>
      <c r="EF16" s="390"/>
      <c r="EG16" s="390"/>
      <c r="EH16" s="390"/>
      <c r="EI16" s="390"/>
      <c r="EJ16" s="395">
        <f t="shared" si="22"/>
        <v>0</v>
      </c>
      <c r="EK16" s="395">
        <f t="shared" si="22"/>
        <v>0</v>
      </c>
      <c r="EL16" s="389"/>
      <c r="EM16" s="389"/>
      <c r="EN16" s="389"/>
      <c r="EO16" s="389"/>
      <c r="EP16" s="398">
        <f t="shared" si="23"/>
        <v>0</v>
      </c>
      <c r="EQ16" s="398">
        <f t="shared" si="23"/>
        <v>0</v>
      </c>
      <c r="ER16" s="393">
        <f t="shared" si="28"/>
        <v>0</v>
      </c>
      <c r="ES16" s="394">
        <f t="shared" si="28"/>
        <v>0</v>
      </c>
      <c r="ET16" s="389">
        <v>0</v>
      </c>
      <c r="EU16" s="389">
        <v>0</v>
      </c>
      <c r="EV16" s="389">
        <v>0</v>
      </c>
      <c r="EW16" s="389">
        <v>0</v>
      </c>
      <c r="EX16" s="389">
        <f t="shared" si="29"/>
        <v>0</v>
      </c>
      <c r="EY16" s="399">
        <f t="shared" si="29"/>
        <v>0</v>
      </c>
      <c r="EZ16" s="390">
        <v>0</v>
      </c>
      <c r="FA16" s="390">
        <v>0</v>
      </c>
      <c r="FB16" s="390">
        <v>0</v>
      </c>
      <c r="FC16" s="390">
        <v>0</v>
      </c>
      <c r="FD16" s="390">
        <f t="shared" si="30"/>
        <v>0</v>
      </c>
      <c r="FE16" s="390">
        <v>0</v>
      </c>
      <c r="FF16" s="389">
        <v>0</v>
      </c>
      <c r="FG16" s="389">
        <v>0</v>
      </c>
      <c r="FH16" s="389">
        <v>0</v>
      </c>
      <c r="FI16" s="389">
        <v>0</v>
      </c>
      <c r="FJ16" s="389">
        <f t="shared" si="31"/>
        <v>0</v>
      </c>
      <c r="FK16" s="389">
        <f t="shared" si="31"/>
        <v>0</v>
      </c>
      <c r="FL16" s="390">
        <v>0</v>
      </c>
      <c r="FM16" s="390">
        <v>0</v>
      </c>
      <c r="FN16" s="390">
        <v>0</v>
      </c>
      <c r="FO16" s="390">
        <v>0</v>
      </c>
      <c r="FP16" s="390">
        <f t="shared" si="35"/>
        <v>0</v>
      </c>
      <c r="FQ16" s="390">
        <f t="shared" si="35"/>
        <v>0</v>
      </c>
      <c r="FR16" s="389">
        <v>0</v>
      </c>
      <c r="FS16" s="389">
        <v>0</v>
      </c>
      <c r="FT16" s="389">
        <v>0</v>
      </c>
      <c r="FU16" s="389">
        <v>0</v>
      </c>
      <c r="FV16" s="389">
        <v>0</v>
      </c>
      <c r="FW16" s="389">
        <f t="shared" si="32"/>
        <v>0</v>
      </c>
      <c r="FX16" s="400">
        <f t="shared" si="24"/>
        <v>0</v>
      </c>
      <c r="FY16" s="401">
        <f t="shared" si="24"/>
        <v>0</v>
      </c>
      <c r="FZ16" s="402">
        <f t="shared" si="25"/>
        <v>0</v>
      </c>
      <c r="GA16" s="403">
        <f t="shared" si="25"/>
        <v>0</v>
      </c>
      <c r="GB16" s="402">
        <f t="shared" si="25"/>
        <v>0</v>
      </c>
      <c r="GC16" s="403">
        <f t="shared" si="25"/>
        <v>0</v>
      </c>
      <c r="GD16" s="404">
        <f t="shared" si="33"/>
        <v>0</v>
      </c>
      <c r="GE16" s="405">
        <f t="shared" si="33"/>
        <v>0</v>
      </c>
      <c r="GF16" s="406">
        <f t="shared" si="34"/>
        <v>0</v>
      </c>
      <c r="GG16" s="407">
        <f t="shared" si="26"/>
        <v>0</v>
      </c>
    </row>
    <row r="17" spans="1:189" ht="14.25" customHeight="1" x14ac:dyDescent="0.3">
      <c r="A17" s="388">
        <v>46278</v>
      </c>
      <c r="B17" s="389"/>
      <c r="C17" s="389"/>
      <c r="D17" s="389"/>
      <c r="E17" s="389"/>
      <c r="F17" s="398">
        <f t="shared" si="0"/>
        <v>0</v>
      </c>
      <c r="G17" s="398">
        <f t="shared" si="0"/>
        <v>0</v>
      </c>
      <c r="H17" s="390"/>
      <c r="I17" s="390"/>
      <c r="J17" s="390"/>
      <c r="K17" s="390"/>
      <c r="L17" s="391">
        <f t="shared" si="1"/>
        <v>0</v>
      </c>
      <c r="M17" s="395">
        <f t="shared" si="1"/>
        <v>0</v>
      </c>
      <c r="N17" s="389"/>
      <c r="O17" s="389"/>
      <c r="P17" s="389"/>
      <c r="Q17" s="389"/>
      <c r="R17" s="398">
        <f t="shared" si="2"/>
        <v>0</v>
      </c>
      <c r="S17" s="398">
        <f t="shared" si="2"/>
        <v>0</v>
      </c>
      <c r="T17" s="392"/>
      <c r="U17" s="392"/>
      <c r="V17" s="392"/>
      <c r="W17" s="392"/>
      <c r="X17" s="395">
        <f t="shared" si="3"/>
        <v>0</v>
      </c>
      <c r="Y17" s="395">
        <f t="shared" si="3"/>
        <v>0</v>
      </c>
      <c r="Z17" s="389"/>
      <c r="AA17" s="389"/>
      <c r="AB17" s="389"/>
      <c r="AC17" s="389"/>
      <c r="AD17" s="398">
        <f t="shared" si="4"/>
        <v>0</v>
      </c>
      <c r="AE17" s="398">
        <f t="shared" si="4"/>
        <v>0</v>
      </c>
      <c r="AF17" s="392"/>
      <c r="AG17" s="392"/>
      <c r="AH17" s="392"/>
      <c r="AI17" s="392"/>
      <c r="AJ17" s="395">
        <f t="shared" si="5"/>
        <v>0</v>
      </c>
      <c r="AK17" s="395">
        <f t="shared" si="5"/>
        <v>0</v>
      </c>
      <c r="AL17" s="389"/>
      <c r="AM17" s="389"/>
      <c r="AN17" s="389"/>
      <c r="AO17" s="389"/>
      <c r="AP17" s="398">
        <f t="shared" si="27"/>
        <v>0</v>
      </c>
      <c r="AQ17" s="398">
        <f t="shared" si="27"/>
        <v>0</v>
      </c>
      <c r="AR17" s="392"/>
      <c r="AS17" s="392"/>
      <c r="AT17" s="392"/>
      <c r="AU17" s="392"/>
      <c r="AV17" s="395">
        <f t="shared" si="6"/>
        <v>0</v>
      </c>
      <c r="AW17" s="395">
        <f t="shared" si="6"/>
        <v>0</v>
      </c>
      <c r="AX17" s="389"/>
      <c r="AY17" s="389"/>
      <c r="AZ17" s="389"/>
      <c r="BA17" s="389"/>
      <c r="BB17" s="398">
        <f t="shared" si="7"/>
        <v>0</v>
      </c>
      <c r="BC17" s="398">
        <f t="shared" si="7"/>
        <v>0</v>
      </c>
      <c r="BD17" s="392"/>
      <c r="BE17" s="392"/>
      <c r="BF17" s="392"/>
      <c r="BG17" s="392"/>
      <c r="BH17" s="395">
        <f t="shared" si="8"/>
        <v>0</v>
      </c>
      <c r="BI17" s="395">
        <f t="shared" si="8"/>
        <v>0</v>
      </c>
      <c r="BJ17" s="389"/>
      <c r="BK17" s="389"/>
      <c r="BL17" s="389"/>
      <c r="BM17" s="389"/>
      <c r="BN17" s="398">
        <f t="shared" si="9"/>
        <v>0</v>
      </c>
      <c r="BO17" s="398">
        <f t="shared" si="9"/>
        <v>0</v>
      </c>
      <c r="BP17" s="392"/>
      <c r="BQ17" s="392"/>
      <c r="BR17" s="392"/>
      <c r="BS17" s="392"/>
      <c r="BT17" s="395">
        <f t="shared" si="10"/>
        <v>0</v>
      </c>
      <c r="BU17" s="395">
        <f t="shared" si="10"/>
        <v>0</v>
      </c>
      <c r="BV17" s="393">
        <f t="shared" si="11"/>
        <v>0</v>
      </c>
      <c r="BW17" s="394">
        <f t="shared" si="11"/>
        <v>0</v>
      </c>
      <c r="BX17" s="390"/>
      <c r="BY17" s="390"/>
      <c r="BZ17" s="390"/>
      <c r="CA17" s="390"/>
      <c r="CB17" s="395">
        <f t="shared" si="12"/>
        <v>0</v>
      </c>
      <c r="CC17" s="396">
        <f t="shared" si="12"/>
        <v>0</v>
      </c>
      <c r="CD17" s="397"/>
      <c r="CE17" s="397"/>
      <c r="CF17" s="397"/>
      <c r="CG17" s="397"/>
      <c r="CH17" s="398">
        <f t="shared" si="13"/>
        <v>0</v>
      </c>
      <c r="CI17" s="398">
        <f t="shared" si="13"/>
        <v>0</v>
      </c>
      <c r="CJ17" s="390"/>
      <c r="CK17" s="390"/>
      <c r="CL17" s="390"/>
      <c r="CM17" s="390"/>
      <c r="CN17" s="395">
        <f t="shared" si="14"/>
        <v>0</v>
      </c>
      <c r="CO17" s="395">
        <f t="shared" si="14"/>
        <v>0</v>
      </c>
      <c r="CP17" s="397"/>
      <c r="CQ17" s="397"/>
      <c r="CR17" s="397"/>
      <c r="CS17" s="397"/>
      <c r="CT17" s="398">
        <f t="shared" si="15"/>
        <v>0</v>
      </c>
      <c r="CU17" s="398">
        <f t="shared" si="15"/>
        <v>0</v>
      </c>
      <c r="CV17" s="390"/>
      <c r="CW17" s="390"/>
      <c r="CX17" s="390"/>
      <c r="CY17" s="390"/>
      <c r="CZ17" s="395">
        <f t="shared" si="16"/>
        <v>0</v>
      </c>
      <c r="DA17" s="395">
        <f t="shared" si="16"/>
        <v>0</v>
      </c>
      <c r="DB17" s="397"/>
      <c r="DC17" s="397"/>
      <c r="DD17" s="397"/>
      <c r="DE17" s="397"/>
      <c r="DF17" s="398">
        <f t="shared" si="17"/>
        <v>0</v>
      </c>
      <c r="DG17" s="398">
        <f t="shared" si="17"/>
        <v>0</v>
      </c>
      <c r="DH17" s="390"/>
      <c r="DI17" s="390"/>
      <c r="DJ17" s="390"/>
      <c r="DK17" s="390"/>
      <c r="DL17" s="395">
        <f t="shared" si="18"/>
        <v>0</v>
      </c>
      <c r="DM17" s="395">
        <f t="shared" si="18"/>
        <v>0</v>
      </c>
      <c r="DN17" s="389"/>
      <c r="DO17" s="389"/>
      <c r="DP17" s="389"/>
      <c r="DQ17" s="389"/>
      <c r="DR17" s="398">
        <f t="shared" si="19"/>
        <v>0</v>
      </c>
      <c r="DS17" s="398">
        <f t="shared" si="19"/>
        <v>0</v>
      </c>
      <c r="DT17" s="390"/>
      <c r="DU17" s="390"/>
      <c r="DV17" s="390"/>
      <c r="DW17" s="390"/>
      <c r="DX17" s="395">
        <f t="shared" si="20"/>
        <v>0</v>
      </c>
      <c r="DY17" s="395">
        <f t="shared" si="20"/>
        <v>0</v>
      </c>
      <c r="DZ17" s="389"/>
      <c r="EA17" s="389"/>
      <c r="EB17" s="389"/>
      <c r="EC17" s="389"/>
      <c r="ED17" s="398">
        <f t="shared" si="21"/>
        <v>0</v>
      </c>
      <c r="EE17" s="398">
        <f t="shared" si="21"/>
        <v>0</v>
      </c>
      <c r="EF17" s="390"/>
      <c r="EG17" s="390"/>
      <c r="EH17" s="390"/>
      <c r="EI17" s="390"/>
      <c r="EJ17" s="395">
        <f t="shared" si="22"/>
        <v>0</v>
      </c>
      <c r="EK17" s="395">
        <f t="shared" si="22"/>
        <v>0</v>
      </c>
      <c r="EL17" s="389"/>
      <c r="EM17" s="389"/>
      <c r="EN17" s="389"/>
      <c r="EO17" s="389"/>
      <c r="EP17" s="398">
        <f t="shared" si="23"/>
        <v>0</v>
      </c>
      <c r="EQ17" s="398">
        <f t="shared" si="23"/>
        <v>0</v>
      </c>
      <c r="ER17" s="393">
        <f t="shared" si="28"/>
        <v>0</v>
      </c>
      <c r="ES17" s="394">
        <f t="shared" si="28"/>
        <v>0</v>
      </c>
      <c r="ET17" s="389">
        <v>0</v>
      </c>
      <c r="EU17" s="389">
        <v>0</v>
      </c>
      <c r="EV17" s="389">
        <v>0</v>
      </c>
      <c r="EW17" s="389">
        <v>0</v>
      </c>
      <c r="EX17" s="389">
        <f t="shared" si="29"/>
        <v>0</v>
      </c>
      <c r="EY17" s="399">
        <f t="shared" si="29"/>
        <v>0</v>
      </c>
      <c r="EZ17" s="390">
        <v>0</v>
      </c>
      <c r="FA17" s="390">
        <v>0</v>
      </c>
      <c r="FB17" s="390">
        <v>0</v>
      </c>
      <c r="FC17" s="390">
        <v>0</v>
      </c>
      <c r="FD17" s="390">
        <f t="shared" si="30"/>
        <v>0</v>
      </c>
      <c r="FE17" s="390">
        <v>0</v>
      </c>
      <c r="FF17" s="389">
        <v>0</v>
      </c>
      <c r="FG17" s="389">
        <v>0</v>
      </c>
      <c r="FH17" s="389">
        <v>0</v>
      </c>
      <c r="FI17" s="389">
        <v>0</v>
      </c>
      <c r="FJ17" s="389">
        <f t="shared" si="31"/>
        <v>0</v>
      </c>
      <c r="FK17" s="389">
        <f t="shared" si="31"/>
        <v>0</v>
      </c>
      <c r="FL17" s="390">
        <v>0</v>
      </c>
      <c r="FM17" s="390">
        <v>0</v>
      </c>
      <c r="FN17" s="390">
        <v>0</v>
      </c>
      <c r="FO17" s="390">
        <v>0</v>
      </c>
      <c r="FP17" s="390">
        <f t="shared" si="35"/>
        <v>0</v>
      </c>
      <c r="FQ17" s="390">
        <f t="shared" si="35"/>
        <v>0</v>
      </c>
      <c r="FR17" s="389">
        <v>0</v>
      </c>
      <c r="FS17" s="389">
        <v>0</v>
      </c>
      <c r="FT17" s="389">
        <v>0</v>
      </c>
      <c r="FU17" s="389">
        <v>0</v>
      </c>
      <c r="FV17" s="389">
        <v>0</v>
      </c>
      <c r="FW17" s="389">
        <f t="shared" si="32"/>
        <v>0</v>
      </c>
      <c r="FX17" s="400">
        <f t="shared" si="24"/>
        <v>0</v>
      </c>
      <c r="FY17" s="401">
        <f t="shared" si="24"/>
        <v>0</v>
      </c>
      <c r="FZ17" s="402">
        <f t="shared" si="25"/>
        <v>0</v>
      </c>
      <c r="GA17" s="403">
        <f t="shared" si="25"/>
        <v>0</v>
      </c>
      <c r="GB17" s="402">
        <f t="shared" si="25"/>
        <v>0</v>
      </c>
      <c r="GC17" s="403">
        <f t="shared" si="25"/>
        <v>0</v>
      </c>
      <c r="GD17" s="404">
        <f t="shared" si="33"/>
        <v>0</v>
      </c>
      <c r="GE17" s="405">
        <f t="shared" si="33"/>
        <v>0</v>
      </c>
      <c r="GF17" s="406">
        <f t="shared" si="34"/>
        <v>0</v>
      </c>
      <c r="GG17" s="407">
        <f t="shared" si="26"/>
        <v>0</v>
      </c>
    </row>
    <row r="18" spans="1:189" ht="14.25" customHeight="1" x14ac:dyDescent="0.3">
      <c r="A18" s="388">
        <v>46279</v>
      </c>
      <c r="B18" s="389"/>
      <c r="C18" s="389"/>
      <c r="D18" s="389"/>
      <c r="E18" s="389"/>
      <c r="F18" s="398">
        <f t="shared" si="0"/>
        <v>0</v>
      </c>
      <c r="G18" s="398">
        <f t="shared" si="0"/>
        <v>0</v>
      </c>
      <c r="H18" s="390"/>
      <c r="I18" s="390"/>
      <c r="J18" s="390"/>
      <c r="K18" s="390"/>
      <c r="L18" s="391">
        <f t="shared" si="1"/>
        <v>0</v>
      </c>
      <c r="M18" s="395">
        <f t="shared" si="1"/>
        <v>0</v>
      </c>
      <c r="N18" s="389"/>
      <c r="O18" s="389"/>
      <c r="P18" s="389"/>
      <c r="Q18" s="389"/>
      <c r="R18" s="398">
        <f t="shared" si="2"/>
        <v>0</v>
      </c>
      <c r="S18" s="398">
        <f t="shared" si="2"/>
        <v>0</v>
      </c>
      <c r="T18" s="392"/>
      <c r="U18" s="392"/>
      <c r="V18" s="392"/>
      <c r="W18" s="392"/>
      <c r="X18" s="395">
        <f t="shared" si="3"/>
        <v>0</v>
      </c>
      <c r="Y18" s="395">
        <f t="shared" si="3"/>
        <v>0</v>
      </c>
      <c r="Z18" s="389"/>
      <c r="AA18" s="389"/>
      <c r="AB18" s="389"/>
      <c r="AC18" s="389"/>
      <c r="AD18" s="398">
        <f t="shared" si="4"/>
        <v>0</v>
      </c>
      <c r="AE18" s="398">
        <f t="shared" si="4"/>
        <v>0</v>
      </c>
      <c r="AF18" s="392"/>
      <c r="AG18" s="392"/>
      <c r="AH18" s="392"/>
      <c r="AI18" s="392"/>
      <c r="AJ18" s="395">
        <f t="shared" si="5"/>
        <v>0</v>
      </c>
      <c r="AK18" s="395">
        <f t="shared" si="5"/>
        <v>0</v>
      </c>
      <c r="AL18" s="389"/>
      <c r="AM18" s="389"/>
      <c r="AN18" s="389"/>
      <c r="AO18" s="389"/>
      <c r="AP18" s="398">
        <f t="shared" si="27"/>
        <v>0</v>
      </c>
      <c r="AQ18" s="398">
        <f t="shared" si="27"/>
        <v>0</v>
      </c>
      <c r="AR18" s="392"/>
      <c r="AS18" s="392"/>
      <c r="AT18" s="392"/>
      <c r="AU18" s="392"/>
      <c r="AV18" s="395">
        <f t="shared" si="6"/>
        <v>0</v>
      </c>
      <c r="AW18" s="395">
        <f t="shared" si="6"/>
        <v>0</v>
      </c>
      <c r="AX18" s="389"/>
      <c r="AY18" s="389"/>
      <c r="AZ18" s="389"/>
      <c r="BA18" s="389"/>
      <c r="BB18" s="398">
        <f t="shared" si="7"/>
        <v>0</v>
      </c>
      <c r="BC18" s="398">
        <f t="shared" si="7"/>
        <v>0</v>
      </c>
      <c r="BD18" s="392"/>
      <c r="BE18" s="392"/>
      <c r="BF18" s="392"/>
      <c r="BG18" s="392"/>
      <c r="BH18" s="395">
        <f t="shared" si="8"/>
        <v>0</v>
      </c>
      <c r="BI18" s="395">
        <f t="shared" si="8"/>
        <v>0</v>
      </c>
      <c r="BJ18" s="389"/>
      <c r="BK18" s="389"/>
      <c r="BL18" s="389"/>
      <c r="BM18" s="389"/>
      <c r="BN18" s="398">
        <f t="shared" si="9"/>
        <v>0</v>
      </c>
      <c r="BO18" s="398">
        <f t="shared" si="9"/>
        <v>0</v>
      </c>
      <c r="BP18" s="392"/>
      <c r="BQ18" s="392"/>
      <c r="BR18" s="392"/>
      <c r="BS18" s="392"/>
      <c r="BT18" s="395">
        <f t="shared" si="10"/>
        <v>0</v>
      </c>
      <c r="BU18" s="395">
        <f t="shared" si="10"/>
        <v>0</v>
      </c>
      <c r="BV18" s="393">
        <f t="shared" si="11"/>
        <v>0</v>
      </c>
      <c r="BW18" s="394">
        <f t="shared" si="11"/>
        <v>0</v>
      </c>
      <c r="BX18" s="390"/>
      <c r="BY18" s="390"/>
      <c r="BZ18" s="390"/>
      <c r="CA18" s="390"/>
      <c r="CB18" s="395">
        <f t="shared" si="12"/>
        <v>0</v>
      </c>
      <c r="CC18" s="396">
        <f t="shared" si="12"/>
        <v>0</v>
      </c>
      <c r="CD18" s="397"/>
      <c r="CE18" s="397"/>
      <c r="CF18" s="397"/>
      <c r="CG18" s="397"/>
      <c r="CH18" s="398">
        <f t="shared" si="13"/>
        <v>0</v>
      </c>
      <c r="CI18" s="398">
        <f t="shared" si="13"/>
        <v>0</v>
      </c>
      <c r="CJ18" s="390"/>
      <c r="CK18" s="390"/>
      <c r="CL18" s="390"/>
      <c r="CM18" s="390"/>
      <c r="CN18" s="395">
        <f t="shared" si="14"/>
        <v>0</v>
      </c>
      <c r="CO18" s="395">
        <f t="shared" si="14"/>
        <v>0</v>
      </c>
      <c r="CP18" s="397"/>
      <c r="CQ18" s="397"/>
      <c r="CR18" s="397"/>
      <c r="CS18" s="397"/>
      <c r="CT18" s="398">
        <f t="shared" si="15"/>
        <v>0</v>
      </c>
      <c r="CU18" s="398">
        <f t="shared" si="15"/>
        <v>0</v>
      </c>
      <c r="CV18" s="390"/>
      <c r="CW18" s="390"/>
      <c r="CX18" s="390"/>
      <c r="CY18" s="390"/>
      <c r="CZ18" s="395">
        <f t="shared" si="16"/>
        <v>0</v>
      </c>
      <c r="DA18" s="395">
        <f t="shared" si="16"/>
        <v>0</v>
      </c>
      <c r="DB18" s="397"/>
      <c r="DC18" s="397"/>
      <c r="DD18" s="397"/>
      <c r="DE18" s="397"/>
      <c r="DF18" s="398">
        <f t="shared" si="17"/>
        <v>0</v>
      </c>
      <c r="DG18" s="398">
        <f t="shared" si="17"/>
        <v>0</v>
      </c>
      <c r="DH18" s="390"/>
      <c r="DI18" s="390"/>
      <c r="DJ18" s="390"/>
      <c r="DK18" s="390"/>
      <c r="DL18" s="395">
        <f t="shared" si="18"/>
        <v>0</v>
      </c>
      <c r="DM18" s="395">
        <f t="shared" si="18"/>
        <v>0</v>
      </c>
      <c r="DN18" s="389"/>
      <c r="DO18" s="389"/>
      <c r="DP18" s="389"/>
      <c r="DQ18" s="389"/>
      <c r="DR18" s="398">
        <f t="shared" si="19"/>
        <v>0</v>
      </c>
      <c r="DS18" s="398">
        <f t="shared" si="19"/>
        <v>0</v>
      </c>
      <c r="DT18" s="390"/>
      <c r="DU18" s="390"/>
      <c r="DV18" s="390"/>
      <c r="DW18" s="390"/>
      <c r="DX18" s="395">
        <f t="shared" si="20"/>
        <v>0</v>
      </c>
      <c r="DY18" s="395">
        <f t="shared" si="20"/>
        <v>0</v>
      </c>
      <c r="DZ18" s="389"/>
      <c r="EA18" s="389"/>
      <c r="EB18" s="389"/>
      <c r="EC18" s="389"/>
      <c r="ED18" s="398">
        <f t="shared" si="21"/>
        <v>0</v>
      </c>
      <c r="EE18" s="398">
        <f t="shared" si="21"/>
        <v>0</v>
      </c>
      <c r="EF18" s="390"/>
      <c r="EG18" s="390"/>
      <c r="EH18" s="390"/>
      <c r="EI18" s="390"/>
      <c r="EJ18" s="395">
        <f t="shared" si="22"/>
        <v>0</v>
      </c>
      <c r="EK18" s="395">
        <f t="shared" si="22"/>
        <v>0</v>
      </c>
      <c r="EL18" s="389"/>
      <c r="EM18" s="389"/>
      <c r="EN18" s="389"/>
      <c r="EO18" s="389"/>
      <c r="EP18" s="398">
        <f t="shared" si="23"/>
        <v>0</v>
      </c>
      <c r="EQ18" s="398">
        <f t="shared" si="23"/>
        <v>0</v>
      </c>
      <c r="ER18" s="393">
        <f t="shared" si="28"/>
        <v>0</v>
      </c>
      <c r="ES18" s="394">
        <f t="shared" si="28"/>
        <v>0</v>
      </c>
      <c r="ET18" s="389">
        <v>0</v>
      </c>
      <c r="EU18" s="389">
        <v>0</v>
      </c>
      <c r="EV18" s="389">
        <v>0</v>
      </c>
      <c r="EW18" s="389">
        <v>0</v>
      </c>
      <c r="EX18" s="389">
        <f t="shared" si="29"/>
        <v>0</v>
      </c>
      <c r="EY18" s="399">
        <f t="shared" si="29"/>
        <v>0</v>
      </c>
      <c r="EZ18" s="390">
        <v>0</v>
      </c>
      <c r="FA18" s="390">
        <v>0</v>
      </c>
      <c r="FB18" s="390">
        <v>0</v>
      </c>
      <c r="FC18" s="390">
        <v>0</v>
      </c>
      <c r="FD18" s="390">
        <f t="shared" si="30"/>
        <v>0</v>
      </c>
      <c r="FE18" s="390">
        <v>0</v>
      </c>
      <c r="FF18" s="389">
        <v>0</v>
      </c>
      <c r="FG18" s="389">
        <v>0</v>
      </c>
      <c r="FH18" s="389">
        <v>0</v>
      </c>
      <c r="FI18" s="389">
        <v>0</v>
      </c>
      <c r="FJ18" s="389">
        <f t="shared" si="31"/>
        <v>0</v>
      </c>
      <c r="FK18" s="389">
        <f t="shared" si="31"/>
        <v>0</v>
      </c>
      <c r="FL18" s="390">
        <v>0</v>
      </c>
      <c r="FM18" s="390">
        <v>0</v>
      </c>
      <c r="FN18" s="390">
        <v>0</v>
      </c>
      <c r="FO18" s="390">
        <v>0</v>
      </c>
      <c r="FP18" s="390">
        <f t="shared" si="35"/>
        <v>0</v>
      </c>
      <c r="FQ18" s="390">
        <f t="shared" si="35"/>
        <v>0</v>
      </c>
      <c r="FR18" s="389">
        <v>0</v>
      </c>
      <c r="FS18" s="389">
        <v>0</v>
      </c>
      <c r="FT18" s="389">
        <v>0</v>
      </c>
      <c r="FU18" s="389">
        <v>0</v>
      </c>
      <c r="FV18" s="389">
        <v>0</v>
      </c>
      <c r="FW18" s="389">
        <f t="shared" si="32"/>
        <v>0</v>
      </c>
      <c r="FX18" s="400">
        <f t="shared" si="24"/>
        <v>0</v>
      </c>
      <c r="FY18" s="401">
        <f t="shared" si="24"/>
        <v>0</v>
      </c>
      <c r="FZ18" s="402">
        <f t="shared" si="25"/>
        <v>0</v>
      </c>
      <c r="GA18" s="403">
        <f t="shared" si="25"/>
        <v>0</v>
      </c>
      <c r="GB18" s="402">
        <f t="shared" si="25"/>
        <v>0</v>
      </c>
      <c r="GC18" s="403">
        <f t="shared" si="25"/>
        <v>0</v>
      </c>
      <c r="GD18" s="404">
        <f t="shared" si="33"/>
        <v>0</v>
      </c>
      <c r="GE18" s="405">
        <f t="shared" si="33"/>
        <v>0</v>
      </c>
      <c r="GF18" s="406">
        <f t="shared" si="34"/>
        <v>0</v>
      </c>
      <c r="GG18" s="407">
        <f t="shared" si="26"/>
        <v>0</v>
      </c>
    </row>
    <row r="19" spans="1:189" ht="14.25" customHeight="1" x14ac:dyDescent="0.3">
      <c r="A19" s="388">
        <v>46280</v>
      </c>
      <c r="B19" s="389"/>
      <c r="C19" s="389"/>
      <c r="D19" s="389"/>
      <c r="E19" s="389"/>
      <c r="F19" s="398">
        <f t="shared" si="0"/>
        <v>0</v>
      </c>
      <c r="G19" s="398">
        <f t="shared" si="0"/>
        <v>0</v>
      </c>
      <c r="H19" s="390"/>
      <c r="I19" s="390"/>
      <c r="J19" s="390"/>
      <c r="K19" s="390"/>
      <c r="L19" s="391">
        <f t="shared" si="1"/>
        <v>0</v>
      </c>
      <c r="M19" s="395">
        <f t="shared" si="1"/>
        <v>0</v>
      </c>
      <c r="N19" s="389"/>
      <c r="O19" s="389"/>
      <c r="P19" s="389"/>
      <c r="Q19" s="389"/>
      <c r="R19" s="398">
        <f t="shared" si="2"/>
        <v>0</v>
      </c>
      <c r="S19" s="398">
        <f t="shared" si="2"/>
        <v>0</v>
      </c>
      <c r="T19" s="392"/>
      <c r="U19" s="392"/>
      <c r="V19" s="392"/>
      <c r="W19" s="392"/>
      <c r="X19" s="395">
        <f t="shared" si="3"/>
        <v>0</v>
      </c>
      <c r="Y19" s="395">
        <f t="shared" si="3"/>
        <v>0</v>
      </c>
      <c r="Z19" s="389"/>
      <c r="AA19" s="389"/>
      <c r="AB19" s="389"/>
      <c r="AC19" s="389"/>
      <c r="AD19" s="398">
        <f t="shared" si="4"/>
        <v>0</v>
      </c>
      <c r="AE19" s="398">
        <f t="shared" si="4"/>
        <v>0</v>
      </c>
      <c r="AF19" s="392"/>
      <c r="AG19" s="392"/>
      <c r="AH19" s="392"/>
      <c r="AI19" s="392"/>
      <c r="AJ19" s="395">
        <f t="shared" si="5"/>
        <v>0</v>
      </c>
      <c r="AK19" s="395">
        <f t="shared" si="5"/>
        <v>0</v>
      </c>
      <c r="AL19" s="389"/>
      <c r="AM19" s="389"/>
      <c r="AN19" s="389"/>
      <c r="AO19" s="389"/>
      <c r="AP19" s="398">
        <f t="shared" si="27"/>
        <v>0</v>
      </c>
      <c r="AQ19" s="398">
        <f t="shared" si="27"/>
        <v>0</v>
      </c>
      <c r="AR19" s="392"/>
      <c r="AS19" s="392"/>
      <c r="AT19" s="392"/>
      <c r="AU19" s="392"/>
      <c r="AV19" s="395">
        <f t="shared" si="6"/>
        <v>0</v>
      </c>
      <c r="AW19" s="395">
        <f t="shared" si="6"/>
        <v>0</v>
      </c>
      <c r="AX19" s="389"/>
      <c r="AY19" s="389"/>
      <c r="AZ19" s="389"/>
      <c r="BA19" s="389"/>
      <c r="BB19" s="398">
        <f t="shared" si="7"/>
        <v>0</v>
      </c>
      <c r="BC19" s="398">
        <f t="shared" si="7"/>
        <v>0</v>
      </c>
      <c r="BD19" s="392"/>
      <c r="BE19" s="392"/>
      <c r="BF19" s="392"/>
      <c r="BG19" s="392"/>
      <c r="BH19" s="395">
        <f t="shared" si="8"/>
        <v>0</v>
      </c>
      <c r="BI19" s="395">
        <f t="shared" si="8"/>
        <v>0</v>
      </c>
      <c r="BJ19" s="389"/>
      <c r="BK19" s="389"/>
      <c r="BL19" s="389"/>
      <c r="BM19" s="389"/>
      <c r="BN19" s="398">
        <f t="shared" si="9"/>
        <v>0</v>
      </c>
      <c r="BO19" s="398">
        <f t="shared" si="9"/>
        <v>0</v>
      </c>
      <c r="BP19" s="392"/>
      <c r="BQ19" s="392"/>
      <c r="BR19" s="392"/>
      <c r="BS19" s="392"/>
      <c r="BT19" s="395">
        <f t="shared" si="10"/>
        <v>0</v>
      </c>
      <c r="BU19" s="395">
        <f t="shared" si="10"/>
        <v>0</v>
      </c>
      <c r="BV19" s="393">
        <f t="shared" si="11"/>
        <v>0</v>
      </c>
      <c r="BW19" s="394">
        <f t="shared" si="11"/>
        <v>0</v>
      </c>
      <c r="BX19" s="390"/>
      <c r="BY19" s="390"/>
      <c r="BZ19" s="390"/>
      <c r="CA19" s="390"/>
      <c r="CB19" s="395">
        <f t="shared" si="12"/>
        <v>0</v>
      </c>
      <c r="CC19" s="396">
        <f t="shared" si="12"/>
        <v>0</v>
      </c>
      <c r="CD19" s="397"/>
      <c r="CE19" s="397"/>
      <c r="CF19" s="397"/>
      <c r="CG19" s="397"/>
      <c r="CH19" s="398">
        <f t="shared" si="13"/>
        <v>0</v>
      </c>
      <c r="CI19" s="398">
        <f t="shared" si="13"/>
        <v>0</v>
      </c>
      <c r="CJ19" s="390"/>
      <c r="CK19" s="390"/>
      <c r="CL19" s="390"/>
      <c r="CM19" s="390"/>
      <c r="CN19" s="395">
        <f t="shared" si="14"/>
        <v>0</v>
      </c>
      <c r="CO19" s="395">
        <f t="shared" si="14"/>
        <v>0</v>
      </c>
      <c r="CP19" s="397"/>
      <c r="CQ19" s="397"/>
      <c r="CR19" s="397"/>
      <c r="CS19" s="397"/>
      <c r="CT19" s="398">
        <f t="shared" si="15"/>
        <v>0</v>
      </c>
      <c r="CU19" s="398">
        <f t="shared" si="15"/>
        <v>0</v>
      </c>
      <c r="CV19" s="390"/>
      <c r="CW19" s="390"/>
      <c r="CX19" s="390"/>
      <c r="CY19" s="390"/>
      <c r="CZ19" s="395">
        <f t="shared" si="16"/>
        <v>0</v>
      </c>
      <c r="DA19" s="395">
        <f t="shared" si="16"/>
        <v>0</v>
      </c>
      <c r="DB19" s="397"/>
      <c r="DC19" s="397"/>
      <c r="DD19" s="397"/>
      <c r="DE19" s="397"/>
      <c r="DF19" s="398">
        <f t="shared" si="17"/>
        <v>0</v>
      </c>
      <c r="DG19" s="398">
        <f t="shared" si="17"/>
        <v>0</v>
      </c>
      <c r="DH19" s="390"/>
      <c r="DI19" s="390"/>
      <c r="DJ19" s="390"/>
      <c r="DK19" s="390"/>
      <c r="DL19" s="395">
        <f t="shared" si="18"/>
        <v>0</v>
      </c>
      <c r="DM19" s="395">
        <f t="shared" si="18"/>
        <v>0</v>
      </c>
      <c r="DN19" s="389"/>
      <c r="DO19" s="389"/>
      <c r="DP19" s="389"/>
      <c r="DQ19" s="389"/>
      <c r="DR19" s="398">
        <f t="shared" si="19"/>
        <v>0</v>
      </c>
      <c r="DS19" s="398">
        <f t="shared" si="19"/>
        <v>0</v>
      </c>
      <c r="DT19" s="390"/>
      <c r="DU19" s="390"/>
      <c r="DV19" s="390"/>
      <c r="DW19" s="390"/>
      <c r="DX19" s="395">
        <f t="shared" si="20"/>
        <v>0</v>
      </c>
      <c r="DY19" s="395">
        <f t="shared" si="20"/>
        <v>0</v>
      </c>
      <c r="DZ19" s="389"/>
      <c r="EA19" s="389"/>
      <c r="EB19" s="389"/>
      <c r="EC19" s="389"/>
      <c r="ED19" s="398">
        <f t="shared" si="21"/>
        <v>0</v>
      </c>
      <c r="EE19" s="398">
        <f t="shared" si="21"/>
        <v>0</v>
      </c>
      <c r="EF19" s="390"/>
      <c r="EG19" s="390"/>
      <c r="EH19" s="390"/>
      <c r="EI19" s="390"/>
      <c r="EJ19" s="395">
        <f t="shared" si="22"/>
        <v>0</v>
      </c>
      <c r="EK19" s="395">
        <f t="shared" si="22"/>
        <v>0</v>
      </c>
      <c r="EL19" s="389"/>
      <c r="EM19" s="389"/>
      <c r="EN19" s="389"/>
      <c r="EO19" s="389"/>
      <c r="EP19" s="398">
        <f t="shared" si="23"/>
        <v>0</v>
      </c>
      <c r="EQ19" s="398">
        <f t="shared" si="23"/>
        <v>0</v>
      </c>
      <c r="ER19" s="393">
        <f t="shared" si="28"/>
        <v>0</v>
      </c>
      <c r="ES19" s="394">
        <f t="shared" si="28"/>
        <v>0</v>
      </c>
      <c r="ET19" s="389">
        <v>0</v>
      </c>
      <c r="EU19" s="389">
        <v>0</v>
      </c>
      <c r="EV19" s="389">
        <v>0</v>
      </c>
      <c r="EW19" s="389">
        <v>0</v>
      </c>
      <c r="EX19" s="389">
        <f t="shared" si="29"/>
        <v>0</v>
      </c>
      <c r="EY19" s="399">
        <f t="shared" si="29"/>
        <v>0</v>
      </c>
      <c r="EZ19" s="390">
        <v>0</v>
      </c>
      <c r="FA19" s="390">
        <v>0</v>
      </c>
      <c r="FB19" s="390">
        <v>0</v>
      </c>
      <c r="FC19" s="390">
        <v>0</v>
      </c>
      <c r="FD19" s="390">
        <f t="shared" si="30"/>
        <v>0</v>
      </c>
      <c r="FE19" s="390">
        <v>0</v>
      </c>
      <c r="FF19" s="389">
        <v>0</v>
      </c>
      <c r="FG19" s="389">
        <v>0</v>
      </c>
      <c r="FH19" s="389">
        <v>0</v>
      </c>
      <c r="FI19" s="389">
        <v>0</v>
      </c>
      <c r="FJ19" s="389">
        <f t="shared" si="31"/>
        <v>0</v>
      </c>
      <c r="FK19" s="389">
        <f t="shared" si="31"/>
        <v>0</v>
      </c>
      <c r="FL19" s="390">
        <v>0</v>
      </c>
      <c r="FM19" s="390">
        <v>0</v>
      </c>
      <c r="FN19" s="390">
        <v>0</v>
      </c>
      <c r="FO19" s="390">
        <v>0</v>
      </c>
      <c r="FP19" s="390">
        <f t="shared" si="35"/>
        <v>0</v>
      </c>
      <c r="FQ19" s="390">
        <f t="shared" si="35"/>
        <v>0</v>
      </c>
      <c r="FR19" s="389">
        <v>0</v>
      </c>
      <c r="FS19" s="389">
        <v>0</v>
      </c>
      <c r="FT19" s="389">
        <v>0</v>
      </c>
      <c r="FU19" s="389">
        <v>0</v>
      </c>
      <c r="FV19" s="389">
        <v>0</v>
      </c>
      <c r="FW19" s="389">
        <f t="shared" si="32"/>
        <v>0</v>
      </c>
      <c r="FX19" s="400">
        <f t="shared" si="24"/>
        <v>0</v>
      </c>
      <c r="FY19" s="401">
        <f t="shared" si="24"/>
        <v>0</v>
      </c>
      <c r="FZ19" s="402">
        <f t="shared" si="25"/>
        <v>0</v>
      </c>
      <c r="GA19" s="403">
        <f t="shared" si="25"/>
        <v>0</v>
      </c>
      <c r="GB19" s="402">
        <f t="shared" si="25"/>
        <v>0</v>
      </c>
      <c r="GC19" s="403">
        <f t="shared" si="25"/>
        <v>0</v>
      </c>
      <c r="GD19" s="404">
        <f t="shared" si="33"/>
        <v>0</v>
      </c>
      <c r="GE19" s="405">
        <f t="shared" si="33"/>
        <v>0</v>
      </c>
      <c r="GF19" s="406">
        <f t="shared" si="34"/>
        <v>0</v>
      </c>
      <c r="GG19" s="407">
        <f t="shared" si="26"/>
        <v>0</v>
      </c>
    </row>
    <row r="20" spans="1:189" ht="14.25" customHeight="1" x14ac:dyDescent="0.3">
      <c r="A20" s="388">
        <v>46281</v>
      </c>
      <c r="B20" s="389"/>
      <c r="C20" s="389"/>
      <c r="D20" s="389"/>
      <c r="E20" s="389"/>
      <c r="F20" s="398">
        <f t="shared" si="0"/>
        <v>0</v>
      </c>
      <c r="G20" s="398">
        <f t="shared" si="0"/>
        <v>0</v>
      </c>
      <c r="H20" s="390"/>
      <c r="I20" s="390"/>
      <c r="J20" s="390"/>
      <c r="K20" s="390"/>
      <c r="L20" s="391">
        <f t="shared" si="1"/>
        <v>0</v>
      </c>
      <c r="M20" s="395">
        <f t="shared" si="1"/>
        <v>0</v>
      </c>
      <c r="N20" s="389"/>
      <c r="O20" s="389"/>
      <c r="P20" s="389"/>
      <c r="Q20" s="389"/>
      <c r="R20" s="398">
        <f t="shared" si="2"/>
        <v>0</v>
      </c>
      <c r="S20" s="398">
        <f t="shared" si="2"/>
        <v>0</v>
      </c>
      <c r="T20" s="392"/>
      <c r="U20" s="392"/>
      <c r="V20" s="392"/>
      <c r="W20" s="392"/>
      <c r="X20" s="395">
        <f t="shared" si="3"/>
        <v>0</v>
      </c>
      <c r="Y20" s="395">
        <f t="shared" si="3"/>
        <v>0</v>
      </c>
      <c r="Z20" s="389"/>
      <c r="AA20" s="389"/>
      <c r="AB20" s="389"/>
      <c r="AC20" s="389"/>
      <c r="AD20" s="398">
        <f t="shared" si="4"/>
        <v>0</v>
      </c>
      <c r="AE20" s="398">
        <f t="shared" si="4"/>
        <v>0</v>
      </c>
      <c r="AF20" s="392"/>
      <c r="AG20" s="392"/>
      <c r="AH20" s="392"/>
      <c r="AI20" s="392"/>
      <c r="AJ20" s="395">
        <f t="shared" si="5"/>
        <v>0</v>
      </c>
      <c r="AK20" s="395">
        <f t="shared" si="5"/>
        <v>0</v>
      </c>
      <c r="AL20" s="389"/>
      <c r="AM20" s="389"/>
      <c r="AN20" s="389"/>
      <c r="AO20" s="389"/>
      <c r="AP20" s="398">
        <f t="shared" si="27"/>
        <v>0</v>
      </c>
      <c r="AQ20" s="398">
        <f t="shared" si="27"/>
        <v>0</v>
      </c>
      <c r="AR20" s="392"/>
      <c r="AS20" s="392"/>
      <c r="AT20" s="392"/>
      <c r="AU20" s="392"/>
      <c r="AV20" s="395">
        <f t="shared" si="6"/>
        <v>0</v>
      </c>
      <c r="AW20" s="395">
        <f t="shared" si="6"/>
        <v>0</v>
      </c>
      <c r="AX20" s="389"/>
      <c r="AY20" s="389"/>
      <c r="AZ20" s="389"/>
      <c r="BA20" s="389"/>
      <c r="BB20" s="398">
        <f t="shared" si="7"/>
        <v>0</v>
      </c>
      <c r="BC20" s="398">
        <f t="shared" si="7"/>
        <v>0</v>
      </c>
      <c r="BD20" s="392"/>
      <c r="BE20" s="392"/>
      <c r="BF20" s="392"/>
      <c r="BG20" s="392"/>
      <c r="BH20" s="395">
        <f t="shared" si="8"/>
        <v>0</v>
      </c>
      <c r="BI20" s="395">
        <f t="shared" si="8"/>
        <v>0</v>
      </c>
      <c r="BJ20" s="389"/>
      <c r="BK20" s="389"/>
      <c r="BL20" s="389"/>
      <c r="BM20" s="389"/>
      <c r="BN20" s="398">
        <f t="shared" si="9"/>
        <v>0</v>
      </c>
      <c r="BO20" s="398">
        <f t="shared" si="9"/>
        <v>0</v>
      </c>
      <c r="BP20" s="392"/>
      <c r="BQ20" s="392"/>
      <c r="BR20" s="392"/>
      <c r="BS20" s="392"/>
      <c r="BT20" s="395">
        <f t="shared" si="10"/>
        <v>0</v>
      </c>
      <c r="BU20" s="395">
        <f t="shared" si="10"/>
        <v>0</v>
      </c>
      <c r="BV20" s="393">
        <f t="shared" si="11"/>
        <v>0</v>
      </c>
      <c r="BW20" s="394">
        <f t="shared" si="11"/>
        <v>0</v>
      </c>
      <c r="BX20" s="390"/>
      <c r="BY20" s="390"/>
      <c r="BZ20" s="390"/>
      <c r="CA20" s="390"/>
      <c r="CB20" s="395">
        <f t="shared" si="12"/>
        <v>0</v>
      </c>
      <c r="CC20" s="396">
        <f t="shared" si="12"/>
        <v>0</v>
      </c>
      <c r="CD20" s="397"/>
      <c r="CE20" s="397"/>
      <c r="CF20" s="397"/>
      <c r="CG20" s="397"/>
      <c r="CH20" s="398">
        <f t="shared" si="13"/>
        <v>0</v>
      </c>
      <c r="CI20" s="398">
        <f t="shared" si="13"/>
        <v>0</v>
      </c>
      <c r="CJ20" s="390"/>
      <c r="CK20" s="390"/>
      <c r="CL20" s="390"/>
      <c r="CM20" s="390"/>
      <c r="CN20" s="395">
        <f t="shared" si="14"/>
        <v>0</v>
      </c>
      <c r="CO20" s="395">
        <f t="shared" si="14"/>
        <v>0</v>
      </c>
      <c r="CP20" s="397"/>
      <c r="CQ20" s="397"/>
      <c r="CR20" s="397"/>
      <c r="CS20" s="397"/>
      <c r="CT20" s="398">
        <f t="shared" si="15"/>
        <v>0</v>
      </c>
      <c r="CU20" s="398">
        <f t="shared" si="15"/>
        <v>0</v>
      </c>
      <c r="CV20" s="390"/>
      <c r="CW20" s="390"/>
      <c r="CX20" s="390"/>
      <c r="CY20" s="390"/>
      <c r="CZ20" s="395">
        <f t="shared" si="16"/>
        <v>0</v>
      </c>
      <c r="DA20" s="395">
        <f t="shared" si="16"/>
        <v>0</v>
      </c>
      <c r="DB20" s="397"/>
      <c r="DC20" s="397"/>
      <c r="DD20" s="397"/>
      <c r="DE20" s="397"/>
      <c r="DF20" s="398">
        <f t="shared" si="17"/>
        <v>0</v>
      </c>
      <c r="DG20" s="398">
        <f t="shared" si="17"/>
        <v>0</v>
      </c>
      <c r="DH20" s="390"/>
      <c r="DI20" s="390"/>
      <c r="DJ20" s="390"/>
      <c r="DK20" s="390"/>
      <c r="DL20" s="395">
        <f t="shared" si="18"/>
        <v>0</v>
      </c>
      <c r="DM20" s="395">
        <f t="shared" si="18"/>
        <v>0</v>
      </c>
      <c r="DN20" s="389"/>
      <c r="DO20" s="389"/>
      <c r="DP20" s="389"/>
      <c r="DQ20" s="389"/>
      <c r="DR20" s="398">
        <f t="shared" si="19"/>
        <v>0</v>
      </c>
      <c r="DS20" s="398">
        <f t="shared" si="19"/>
        <v>0</v>
      </c>
      <c r="DT20" s="390"/>
      <c r="DU20" s="390"/>
      <c r="DV20" s="390"/>
      <c r="DW20" s="390"/>
      <c r="DX20" s="395">
        <f t="shared" si="20"/>
        <v>0</v>
      </c>
      <c r="DY20" s="395">
        <f t="shared" si="20"/>
        <v>0</v>
      </c>
      <c r="DZ20" s="389"/>
      <c r="EA20" s="389"/>
      <c r="EB20" s="389"/>
      <c r="EC20" s="389"/>
      <c r="ED20" s="398">
        <f t="shared" si="21"/>
        <v>0</v>
      </c>
      <c r="EE20" s="398">
        <f t="shared" si="21"/>
        <v>0</v>
      </c>
      <c r="EF20" s="390"/>
      <c r="EG20" s="390"/>
      <c r="EH20" s="390"/>
      <c r="EI20" s="390"/>
      <c r="EJ20" s="395">
        <f t="shared" si="22"/>
        <v>0</v>
      </c>
      <c r="EK20" s="395">
        <f t="shared" si="22"/>
        <v>0</v>
      </c>
      <c r="EL20" s="389"/>
      <c r="EM20" s="389"/>
      <c r="EN20" s="389"/>
      <c r="EO20" s="389"/>
      <c r="EP20" s="398">
        <f t="shared" si="23"/>
        <v>0</v>
      </c>
      <c r="EQ20" s="398">
        <f t="shared" si="23"/>
        <v>0</v>
      </c>
      <c r="ER20" s="393">
        <f t="shared" si="28"/>
        <v>0</v>
      </c>
      <c r="ES20" s="394">
        <f t="shared" si="28"/>
        <v>0</v>
      </c>
      <c r="ET20" s="389">
        <v>0</v>
      </c>
      <c r="EU20" s="389">
        <v>0</v>
      </c>
      <c r="EV20" s="389">
        <v>0</v>
      </c>
      <c r="EW20" s="389">
        <v>0</v>
      </c>
      <c r="EX20" s="389">
        <f t="shared" si="29"/>
        <v>0</v>
      </c>
      <c r="EY20" s="399">
        <f t="shared" si="29"/>
        <v>0</v>
      </c>
      <c r="EZ20" s="390">
        <v>0</v>
      </c>
      <c r="FA20" s="390">
        <v>0</v>
      </c>
      <c r="FB20" s="390">
        <v>0</v>
      </c>
      <c r="FC20" s="390">
        <v>0</v>
      </c>
      <c r="FD20" s="390">
        <f t="shared" si="30"/>
        <v>0</v>
      </c>
      <c r="FE20" s="390">
        <v>0</v>
      </c>
      <c r="FF20" s="389">
        <v>0</v>
      </c>
      <c r="FG20" s="389">
        <v>0</v>
      </c>
      <c r="FH20" s="389">
        <v>0</v>
      </c>
      <c r="FI20" s="389">
        <v>0</v>
      </c>
      <c r="FJ20" s="389">
        <f t="shared" si="31"/>
        <v>0</v>
      </c>
      <c r="FK20" s="389">
        <f t="shared" si="31"/>
        <v>0</v>
      </c>
      <c r="FL20" s="390">
        <v>0</v>
      </c>
      <c r="FM20" s="390">
        <v>0</v>
      </c>
      <c r="FN20" s="390">
        <v>0</v>
      </c>
      <c r="FO20" s="390">
        <v>0</v>
      </c>
      <c r="FP20" s="390">
        <f t="shared" si="35"/>
        <v>0</v>
      </c>
      <c r="FQ20" s="390">
        <f t="shared" si="35"/>
        <v>0</v>
      </c>
      <c r="FR20" s="389">
        <v>0</v>
      </c>
      <c r="FS20" s="389">
        <v>0</v>
      </c>
      <c r="FT20" s="389">
        <v>0</v>
      </c>
      <c r="FU20" s="389">
        <v>0</v>
      </c>
      <c r="FV20" s="389">
        <f t="shared" ref="FV20:FV34" si="36">FR20+FT20</f>
        <v>0</v>
      </c>
      <c r="FW20" s="389">
        <f t="shared" si="32"/>
        <v>0</v>
      </c>
      <c r="FX20" s="400">
        <f t="shared" si="24"/>
        <v>0</v>
      </c>
      <c r="FY20" s="401">
        <f t="shared" si="24"/>
        <v>0</v>
      </c>
      <c r="FZ20" s="402">
        <f t="shared" si="25"/>
        <v>0</v>
      </c>
      <c r="GA20" s="403">
        <f t="shared" si="25"/>
        <v>0</v>
      </c>
      <c r="GB20" s="402">
        <f t="shared" si="25"/>
        <v>0</v>
      </c>
      <c r="GC20" s="403">
        <f t="shared" si="25"/>
        <v>0</v>
      </c>
      <c r="GD20" s="404">
        <f t="shared" si="33"/>
        <v>0</v>
      </c>
      <c r="GE20" s="405">
        <f t="shared" si="33"/>
        <v>0</v>
      </c>
      <c r="GF20" s="406">
        <f t="shared" si="34"/>
        <v>0</v>
      </c>
      <c r="GG20" s="407">
        <f t="shared" si="26"/>
        <v>0</v>
      </c>
    </row>
    <row r="21" spans="1:189" ht="14.25" customHeight="1" x14ac:dyDescent="0.3">
      <c r="A21" s="388">
        <v>46282</v>
      </c>
      <c r="B21" s="389"/>
      <c r="C21" s="389"/>
      <c r="D21" s="389"/>
      <c r="E21" s="389"/>
      <c r="F21" s="398">
        <f t="shared" ref="F21:G34" si="37">B21+D21</f>
        <v>0</v>
      </c>
      <c r="G21" s="398">
        <f t="shared" si="37"/>
        <v>0</v>
      </c>
      <c r="H21" s="390"/>
      <c r="I21" s="390"/>
      <c r="J21" s="390"/>
      <c r="K21" s="390"/>
      <c r="L21" s="391">
        <f t="shared" ref="L21:M34" si="38">H21+J21</f>
        <v>0</v>
      </c>
      <c r="M21" s="395">
        <f t="shared" si="38"/>
        <v>0</v>
      </c>
      <c r="N21" s="389"/>
      <c r="O21" s="389"/>
      <c r="P21" s="389"/>
      <c r="Q21" s="389"/>
      <c r="R21" s="398">
        <f t="shared" ref="R21:S34" si="39">N21+P21</f>
        <v>0</v>
      </c>
      <c r="S21" s="398">
        <f t="shared" si="39"/>
        <v>0</v>
      </c>
      <c r="T21" s="392"/>
      <c r="U21" s="392"/>
      <c r="V21" s="392"/>
      <c r="W21" s="392"/>
      <c r="X21" s="395">
        <f t="shared" ref="X21:Y34" si="40">T21+V21</f>
        <v>0</v>
      </c>
      <c r="Y21" s="395">
        <f t="shared" si="40"/>
        <v>0</v>
      </c>
      <c r="Z21" s="389"/>
      <c r="AA21" s="389"/>
      <c r="AB21" s="389"/>
      <c r="AC21" s="389"/>
      <c r="AD21" s="398">
        <f t="shared" ref="AD21:AE34" si="41">Z21+AB21</f>
        <v>0</v>
      </c>
      <c r="AE21" s="398">
        <f t="shared" si="41"/>
        <v>0</v>
      </c>
      <c r="AF21" s="392"/>
      <c r="AG21" s="392"/>
      <c r="AH21" s="392"/>
      <c r="AI21" s="392"/>
      <c r="AJ21" s="395">
        <f t="shared" ref="AJ21:AK34" si="42">AF21+AH21</f>
        <v>0</v>
      </c>
      <c r="AK21" s="395">
        <f t="shared" si="42"/>
        <v>0</v>
      </c>
      <c r="AL21" s="389"/>
      <c r="AM21" s="389"/>
      <c r="AN21" s="389"/>
      <c r="AO21" s="389"/>
      <c r="AP21" s="398">
        <f t="shared" si="27"/>
        <v>0</v>
      </c>
      <c r="AQ21" s="398">
        <f t="shared" si="27"/>
        <v>0</v>
      </c>
      <c r="AR21" s="392"/>
      <c r="AS21" s="392"/>
      <c r="AT21" s="392"/>
      <c r="AU21" s="392"/>
      <c r="AV21" s="395">
        <f t="shared" ref="AV21:AW34" si="43">AR21+AT21</f>
        <v>0</v>
      </c>
      <c r="AW21" s="395">
        <f t="shared" si="43"/>
        <v>0</v>
      </c>
      <c r="AX21" s="389"/>
      <c r="AY21" s="389"/>
      <c r="AZ21" s="389"/>
      <c r="BA21" s="389"/>
      <c r="BB21" s="398">
        <f t="shared" ref="BB21:BC34" si="44">AX21+AZ21</f>
        <v>0</v>
      </c>
      <c r="BC21" s="398">
        <f t="shared" si="44"/>
        <v>0</v>
      </c>
      <c r="BD21" s="392"/>
      <c r="BE21" s="392"/>
      <c r="BF21" s="392"/>
      <c r="BG21" s="392"/>
      <c r="BH21" s="395">
        <f t="shared" ref="BH21:BI34" si="45">BD21+BF21</f>
        <v>0</v>
      </c>
      <c r="BI21" s="395">
        <f t="shared" si="45"/>
        <v>0</v>
      </c>
      <c r="BJ21" s="389"/>
      <c r="BK21" s="389"/>
      <c r="BL21" s="389"/>
      <c r="BM21" s="389"/>
      <c r="BN21" s="398">
        <f t="shared" ref="BN21:BO34" si="46">BJ21+BL21</f>
        <v>0</v>
      </c>
      <c r="BO21" s="398">
        <f t="shared" si="46"/>
        <v>0</v>
      </c>
      <c r="BP21" s="392"/>
      <c r="BQ21" s="392"/>
      <c r="BR21" s="392"/>
      <c r="BS21" s="392"/>
      <c r="BT21" s="395">
        <f t="shared" ref="BT21:BU34" si="47">BP21+BR21</f>
        <v>0</v>
      </c>
      <c r="BU21" s="395">
        <f t="shared" si="47"/>
        <v>0</v>
      </c>
      <c r="BV21" s="393">
        <f t="shared" si="11"/>
        <v>0</v>
      </c>
      <c r="BW21" s="394">
        <f t="shared" si="11"/>
        <v>0</v>
      </c>
      <c r="BX21" s="390"/>
      <c r="BY21" s="390"/>
      <c r="BZ21" s="390"/>
      <c r="CA21" s="390"/>
      <c r="CB21" s="395">
        <f t="shared" ref="CB21:CC34" si="48">BX21+BZ21</f>
        <v>0</v>
      </c>
      <c r="CC21" s="396">
        <f t="shared" si="48"/>
        <v>0</v>
      </c>
      <c r="CD21" s="397"/>
      <c r="CE21" s="397"/>
      <c r="CF21" s="397"/>
      <c r="CG21" s="397"/>
      <c r="CH21" s="398">
        <f t="shared" ref="CH21:CI34" si="49">CD21+CF21</f>
        <v>0</v>
      </c>
      <c r="CI21" s="398">
        <f t="shared" si="49"/>
        <v>0</v>
      </c>
      <c r="CJ21" s="390"/>
      <c r="CK21" s="390"/>
      <c r="CL21" s="390"/>
      <c r="CM21" s="390"/>
      <c r="CN21" s="395">
        <f t="shared" ref="CN21:CO34" si="50">CJ21+CL21</f>
        <v>0</v>
      </c>
      <c r="CO21" s="395">
        <f t="shared" si="50"/>
        <v>0</v>
      </c>
      <c r="CP21" s="397"/>
      <c r="CQ21" s="397"/>
      <c r="CR21" s="397"/>
      <c r="CS21" s="397"/>
      <c r="CT21" s="398">
        <f t="shared" ref="CT21:CU34" si="51">CP21+CR21</f>
        <v>0</v>
      </c>
      <c r="CU21" s="398">
        <f t="shared" si="51"/>
        <v>0</v>
      </c>
      <c r="CV21" s="390"/>
      <c r="CW21" s="390"/>
      <c r="CX21" s="390"/>
      <c r="CY21" s="390"/>
      <c r="CZ21" s="395">
        <f t="shared" ref="CZ21:DA34" si="52">CV21+CX21</f>
        <v>0</v>
      </c>
      <c r="DA21" s="395">
        <f t="shared" si="52"/>
        <v>0</v>
      </c>
      <c r="DB21" s="397"/>
      <c r="DC21" s="397"/>
      <c r="DD21" s="397"/>
      <c r="DE21" s="397"/>
      <c r="DF21" s="398">
        <f t="shared" ref="DF21:DG34" si="53">DB21+DD21</f>
        <v>0</v>
      </c>
      <c r="DG21" s="398">
        <f t="shared" si="53"/>
        <v>0</v>
      </c>
      <c r="DH21" s="390"/>
      <c r="DI21" s="390"/>
      <c r="DJ21" s="390"/>
      <c r="DK21" s="390"/>
      <c r="DL21" s="395">
        <f t="shared" ref="DL21:DM34" si="54">DH21+DJ21</f>
        <v>0</v>
      </c>
      <c r="DM21" s="395">
        <f t="shared" si="54"/>
        <v>0</v>
      </c>
      <c r="DN21" s="389"/>
      <c r="DO21" s="389"/>
      <c r="DP21" s="389"/>
      <c r="DQ21" s="389"/>
      <c r="DR21" s="398">
        <f t="shared" ref="DR21:DS34" si="55">DN21+DP21</f>
        <v>0</v>
      </c>
      <c r="DS21" s="398">
        <f t="shared" si="55"/>
        <v>0</v>
      </c>
      <c r="DT21" s="390"/>
      <c r="DU21" s="390"/>
      <c r="DV21" s="390"/>
      <c r="DW21" s="390"/>
      <c r="DX21" s="395">
        <f t="shared" ref="DX21:DY34" si="56">DT21+DV21</f>
        <v>0</v>
      </c>
      <c r="DY21" s="395">
        <f t="shared" si="56"/>
        <v>0</v>
      </c>
      <c r="DZ21" s="389"/>
      <c r="EA21" s="389"/>
      <c r="EB21" s="389"/>
      <c r="EC21" s="389"/>
      <c r="ED21" s="398">
        <f t="shared" ref="ED21:EE34" si="57">DZ21+EB21</f>
        <v>0</v>
      </c>
      <c r="EE21" s="398">
        <f t="shared" si="57"/>
        <v>0</v>
      </c>
      <c r="EF21" s="390"/>
      <c r="EG21" s="390"/>
      <c r="EH21" s="390"/>
      <c r="EI21" s="390"/>
      <c r="EJ21" s="395">
        <f t="shared" ref="EJ21:EK34" si="58">EF21+EH21</f>
        <v>0</v>
      </c>
      <c r="EK21" s="395">
        <f t="shared" si="58"/>
        <v>0</v>
      </c>
      <c r="EL21" s="389"/>
      <c r="EM21" s="389"/>
      <c r="EN21" s="389"/>
      <c r="EO21" s="389"/>
      <c r="EP21" s="398">
        <f t="shared" ref="EP21:EQ34" si="59">EL21+EN21</f>
        <v>0</v>
      </c>
      <c r="EQ21" s="398">
        <f t="shared" si="59"/>
        <v>0</v>
      </c>
      <c r="ER21" s="393">
        <f t="shared" si="28"/>
        <v>0</v>
      </c>
      <c r="ES21" s="394">
        <f t="shared" si="28"/>
        <v>0</v>
      </c>
      <c r="ET21" s="389">
        <v>0</v>
      </c>
      <c r="EU21" s="389">
        <v>0</v>
      </c>
      <c r="EV21" s="389">
        <v>0</v>
      </c>
      <c r="EW21" s="389">
        <v>0</v>
      </c>
      <c r="EX21" s="389">
        <f t="shared" si="29"/>
        <v>0</v>
      </c>
      <c r="EY21" s="399">
        <f t="shared" si="29"/>
        <v>0</v>
      </c>
      <c r="EZ21" s="390">
        <v>0</v>
      </c>
      <c r="FA21" s="390">
        <v>0</v>
      </c>
      <c r="FB21" s="390">
        <v>0</v>
      </c>
      <c r="FC21" s="390">
        <v>0</v>
      </c>
      <c r="FD21" s="390">
        <f t="shared" si="30"/>
        <v>0</v>
      </c>
      <c r="FE21" s="390">
        <v>0</v>
      </c>
      <c r="FF21" s="389">
        <v>0</v>
      </c>
      <c r="FG21" s="389">
        <v>0</v>
      </c>
      <c r="FH21" s="389">
        <v>0</v>
      </c>
      <c r="FI21" s="389">
        <v>0</v>
      </c>
      <c r="FJ21" s="389">
        <f t="shared" si="31"/>
        <v>0</v>
      </c>
      <c r="FK21" s="389">
        <f t="shared" si="31"/>
        <v>0</v>
      </c>
      <c r="FL21" s="390">
        <v>0</v>
      </c>
      <c r="FM21" s="390">
        <v>0</v>
      </c>
      <c r="FN21" s="390">
        <v>0</v>
      </c>
      <c r="FO21" s="390">
        <v>0</v>
      </c>
      <c r="FP21" s="390">
        <f t="shared" si="35"/>
        <v>0</v>
      </c>
      <c r="FQ21" s="390">
        <f t="shared" si="35"/>
        <v>0</v>
      </c>
      <c r="FR21" s="389">
        <v>0</v>
      </c>
      <c r="FS21" s="389">
        <v>0</v>
      </c>
      <c r="FT21" s="389">
        <v>0</v>
      </c>
      <c r="FU21" s="389">
        <v>0</v>
      </c>
      <c r="FV21" s="389">
        <f t="shared" si="36"/>
        <v>0</v>
      </c>
      <c r="FW21" s="389">
        <f t="shared" si="32"/>
        <v>0</v>
      </c>
      <c r="FX21" s="400">
        <f t="shared" si="24"/>
        <v>0</v>
      </c>
      <c r="FY21" s="401">
        <f t="shared" si="24"/>
        <v>0</v>
      </c>
      <c r="FZ21" s="402">
        <f t="shared" si="25"/>
        <v>0</v>
      </c>
      <c r="GA21" s="403">
        <f t="shared" si="25"/>
        <v>0</v>
      </c>
      <c r="GB21" s="402">
        <f t="shared" si="25"/>
        <v>0</v>
      </c>
      <c r="GC21" s="403">
        <f t="shared" si="25"/>
        <v>0</v>
      </c>
      <c r="GD21" s="404">
        <f t="shared" si="33"/>
        <v>0</v>
      </c>
      <c r="GE21" s="405">
        <f t="shared" si="33"/>
        <v>0</v>
      </c>
      <c r="GF21" s="406">
        <f t="shared" si="34"/>
        <v>0</v>
      </c>
      <c r="GG21" s="407">
        <f t="shared" si="26"/>
        <v>0</v>
      </c>
    </row>
    <row r="22" spans="1:189" ht="14.25" customHeight="1" x14ac:dyDescent="0.3">
      <c r="A22" s="388">
        <v>46283</v>
      </c>
      <c r="B22" s="389"/>
      <c r="C22" s="389"/>
      <c r="D22" s="389"/>
      <c r="E22" s="389"/>
      <c r="F22" s="398">
        <f t="shared" si="37"/>
        <v>0</v>
      </c>
      <c r="G22" s="398">
        <f t="shared" si="37"/>
        <v>0</v>
      </c>
      <c r="H22" s="390"/>
      <c r="I22" s="390"/>
      <c r="J22" s="390"/>
      <c r="K22" s="390"/>
      <c r="L22" s="391">
        <f t="shared" si="38"/>
        <v>0</v>
      </c>
      <c r="M22" s="395">
        <f t="shared" si="38"/>
        <v>0</v>
      </c>
      <c r="N22" s="389"/>
      <c r="O22" s="389"/>
      <c r="P22" s="389"/>
      <c r="Q22" s="389"/>
      <c r="R22" s="398">
        <f t="shared" si="39"/>
        <v>0</v>
      </c>
      <c r="S22" s="398">
        <f t="shared" si="39"/>
        <v>0</v>
      </c>
      <c r="T22" s="392"/>
      <c r="U22" s="392"/>
      <c r="V22" s="392"/>
      <c r="W22" s="392"/>
      <c r="X22" s="395">
        <f t="shared" si="40"/>
        <v>0</v>
      </c>
      <c r="Y22" s="395">
        <f t="shared" si="40"/>
        <v>0</v>
      </c>
      <c r="Z22" s="389"/>
      <c r="AA22" s="389"/>
      <c r="AB22" s="389"/>
      <c r="AC22" s="389"/>
      <c r="AD22" s="398">
        <f t="shared" si="41"/>
        <v>0</v>
      </c>
      <c r="AE22" s="398">
        <f t="shared" si="41"/>
        <v>0</v>
      </c>
      <c r="AF22" s="392"/>
      <c r="AG22" s="392"/>
      <c r="AH22" s="392"/>
      <c r="AI22" s="392"/>
      <c r="AJ22" s="395">
        <f t="shared" si="42"/>
        <v>0</v>
      </c>
      <c r="AK22" s="395">
        <f t="shared" si="42"/>
        <v>0</v>
      </c>
      <c r="AL22" s="389"/>
      <c r="AM22" s="389"/>
      <c r="AN22" s="389"/>
      <c r="AO22" s="389"/>
      <c r="AP22" s="398">
        <f t="shared" ref="AP22:AQ34" si="60">AL22+AN22</f>
        <v>0</v>
      </c>
      <c r="AQ22" s="398">
        <f t="shared" si="60"/>
        <v>0</v>
      </c>
      <c r="AR22" s="392"/>
      <c r="AS22" s="392"/>
      <c r="AT22" s="392"/>
      <c r="AU22" s="392"/>
      <c r="AV22" s="395">
        <f t="shared" si="43"/>
        <v>0</v>
      </c>
      <c r="AW22" s="395">
        <f t="shared" si="43"/>
        <v>0</v>
      </c>
      <c r="AX22" s="389"/>
      <c r="AY22" s="389"/>
      <c r="AZ22" s="389"/>
      <c r="BA22" s="389"/>
      <c r="BB22" s="398">
        <f t="shared" si="44"/>
        <v>0</v>
      </c>
      <c r="BC22" s="398">
        <f t="shared" si="44"/>
        <v>0</v>
      </c>
      <c r="BD22" s="392"/>
      <c r="BE22" s="392"/>
      <c r="BF22" s="392"/>
      <c r="BG22" s="392"/>
      <c r="BH22" s="395">
        <f t="shared" si="45"/>
        <v>0</v>
      </c>
      <c r="BI22" s="395">
        <f t="shared" si="45"/>
        <v>0</v>
      </c>
      <c r="BJ22" s="389"/>
      <c r="BK22" s="389"/>
      <c r="BL22" s="389"/>
      <c r="BM22" s="389"/>
      <c r="BN22" s="398">
        <f t="shared" si="46"/>
        <v>0</v>
      </c>
      <c r="BO22" s="398">
        <f t="shared" si="46"/>
        <v>0</v>
      </c>
      <c r="BP22" s="392"/>
      <c r="BQ22" s="392"/>
      <c r="BR22" s="392"/>
      <c r="BS22" s="392"/>
      <c r="BT22" s="395">
        <f t="shared" si="47"/>
        <v>0</v>
      </c>
      <c r="BU22" s="395">
        <f t="shared" si="47"/>
        <v>0</v>
      </c>
      <c r="BV22" s="393">
        <f t="shared" si="11"/>
        <v>0</v>
      </c>
      <c r="BW22" s="394">
        <f t="shared" si="11"/>
        <v>0</v>
      </c>
      <c r="BX22" s="390"/>
      <c r="BY22" s="390"/>
      <c r="BZ22" s="390"/>
      <c r="CA22" s="390"/>
      <c r="CB22" s="395">
        <f t="shared" si="48"/>
        <v>0</v>
      </c>
      <c r="CC22" s="396">
        <f t="shared" si="48"/>
        <v>0</v>
      </c>
      <c r="CD22" s="397"/>
      <c r="CE22" s="397"/>
      <c r="CF22" s="397"/>
      <c r="CG22" s="397"/>
      <c r="CH22" s="398">
        <f t="shared" si="49"/>
        <v>0</v>
      </c>
      <c r="CI22" s="398">
        <f t="shared" si="49"/>
        <v>0</v>
      </c>
      <c r="CJ22" s="390"/>
      <c r="CK22" s="390"/>
      <c r="CL22" s="390"/>
      <c r="CM22" s="390"/>
      <c r="CN22" s="395">
        <f t="shared" si="50"/>
        <v>0</v>
      </c>
      <c r="CO22" s="395">
        <f t="shared" si="50"/>
        <v>0</v>
      </c>
      <c r="CP22" s="397"/>
      <c r="CQ22" s="397"/>
      <c r="CR22" s="397"/>
      <c r="CS22" s="397"/>
      <c r="CT22" s="398">
        <f t="shared" si="51"/>
        <v>0</v>
      </c>
      <c r="CU22" s="398">
        <f t="shared" si="51"/>
        <v>0</v>
      </c>
      <c r="CV22" s="390"/>
      <c r="CW22" s="390"/>
      <c r="CX22" s="390"/>
      <c r="CY22" s="390"/>
      <c r="CZ22" s="395">
        <f t="shared" si="52"/>
        <v>0</v>
      </c>
      <c r="DA22" s="395">
        <f t="shared" si="52"/>
        <v>0</v>
      </c>
      <c r="DB22" s="397"/>
      <c r="DC22" s="397"/>
      <c r="DD22" s="397"/>
      <c r="DE22" s="397"/>
      <c r="DF22" s="398">
        <f t="shared" si="53"/>
        <v>0</v>
      </c>
      <c r="DG22" s="398">
        <f t="shared" si="53"/>
        <v>0</v>
      </c>
      <c r="DH22" s="390"/>
      <c r="DI22" s="390"/>
      <c r="DJ22" s="390"/>
      <c r="DK22" s="390"/>
      <c r="DL22" s="395">
        <f t="shared" si="54"/>
        <v>0</v>
      </c>
      <c r="DM22" s="395">
        <f t="shared" si="54"/>
        <v>0</v>
      </c>
      <c r="DN22" s="389"/>
      <c r="DO22" s="389"/>
      <c r="DP22" s="389"/>
      <c r="DQ22" s="389"/>
      <c r="DR22" s="398">
        <f t="shared" si="55"/>
        <v>0</v>
      </c>
      <c r="DS22" s="398">
        <f t="shared" si="55"/>
        <v>0</v>
      </c>
      <c r="DT22" s="390"/>
      <c r="DU22" s="390"/>
      <c r="DV22" s="390"/>
      <c r="DW22" s="390"/>
      <c r="DX22" s="395">
        <f t="shared" si="56"/>
        <v>0</v>
      </c>
      <c r="DY22" s="395">
        <f t="shared" si="56"/>
        <v>0</v>
      </c>
      <c r="DZ22" s="389"/>
      <c r="EA22" s="389"/>
      <c r="EB22" s="389"/>
      <c r="EC22" s="389"/>
      <c r="ED22" s="398">
        <f t="shared" si="57"/>
        <v>0</v>
      </c>
      <c r="EE22" s="398">
        <f t="shared" si="57"/>
        <v>0</v>
      </c>
      <c r="EF22" s="390"/>
      <c r="EG22" s="390"/>
      <c r="EH22" s="390"/>
      <c r="EI22" s="390"/>
      <c r="EJ22" s="395">
        <f t="shared" si="58"/>
        <v>0</v>
      </c>
      <c r="EK22" s="395">
        <f t="shared" si="58"/>
        <v>0</v>
      </c>
      <c r="EL22" s="389"/>
      <c r="EM22" s="389"/>
      <c r="EN22" s="389"/>
      <c r="EO22" s="389"/>
      <c r="EP22" s="398">
        <f t="shared" si="59"/>
        <v>0</v>
      </c>
      <c r="EQ22" s="398">
        <f t="shared" si="59"/>
        <v>0</v>
      </c>
      <c r="ER22" s="393">
        <f t="shared" si="28"/>
        <v>0</v>
      </c>
      <c r="ES22" s="394">
        <f t="shared" si="28"/>
        <v>0</v>
      </c>
      <c r="ET22" s="389">
        <v>0</v>
      </c>
      <c r="EU22" s="389">
        <v>0</v>
      </c>
      <c r="EV22" s="389">
        <v>0</v>
      </c>
      <c r="EW22" s="389">
        <v>0</v>
      </c>
      <c r="EX22" s="389">
        <f t="shared" si="29"/>
        <v>0</v>
      </c>
      <c r="EY22" s="399">
        <f t="shared" si="29"/>
        <v>0</v>
      </c>
      <c r="EZ22" s="390">
        <v>0</v>
      </c>
      <c r="FA22" s="390">
        <v>0</v>
      </c>
      <c r="FB22" s="390">
        <v>0</v>
      </c>
      <c r="FC22" s="390">
        <v>0</v>
      </c>
      <c r="FD22" s="390">
        <f t="shared" si="30"/>
        <v>0</v>
      </c>
      <c r="FE22" s="390">
        <v>0</v>
      </c>
      <c r="FF22" s="389">
        <v>0</v>
      </c>
      <c r="FG22" s="389">
        <v>0</v>
      </c>
      <c r="FH22" s="389">
        <v>0</v>
      </c>
      <c r="FI22" s="389">
        <v>0</v>
      </c>
      <c r="FJ22" s="389">
        <f t="shared" ref="FJ22:FK34" si="61">FF22+FH22</f>
        <v>0</v>
      </c>
      <c r="FK22" s="389">
        <f t="shared" si="61"/>
        <v>0</v>
      </c>
      <c r="FL22" s="390">
        <v>0</v>
      </c>
      <c r="FM22" s="390">
        <v>0</v>
      </c>
      <c r="FN22" s="390">
        <v>0</v>
      </c>
      <c r="FO22" s="390">
        <v>0</v>
      </c>
      <c r="FP22" s="390">
        <f t="shared" si="35"/>
        <v>0</v>
      </c>
      <c r="FQ22" s="390">
        <f t="shared" si="35"/>
        <v>0</v>
      </c>
      <c r="FR22" s="389">
        <v>0</v>
      </c>
      <c r="FS22" s="389">
        <v>0</v>
      </c>
      <c r="FT22" s="389">
        <v>0</v>
      </c>
      <c r="FU22" s="389">
        <v>0</v>
      </c>
      <c r="FV22" s="389">
        <f t="shared" si="36"/>
        <v>0</v>
      </c>
      <c r="FW22" s="389">
        <f t="shared" si="32"/>
        <v>0</v>
      </c>
      <c r="FX22" s="400">
        <f t="shared" si="24"/>
        <v>0</v>
      </c>
      <c r="FY22" s="401">
        <f t="shared" si="24"/>
        <v>0</v>
      </c>
      <c r="FZ22" s="402">
        <f t="shared" si="25"/>
        <v>0</v>
      </c>
      <c r="GA22" s="403">
        <f t="shared" si="25"/>
        <v>0</v>
      </c>
      <c r="GB22" s="402">
        <f t="shared" si="25"/>
        <v>0</v>
      </c>
      <c r="GC22" s="403">
        <f t="shared" si="25"/>
        <v>0</v>
      </c>
      <c r="GD22" s="404">
        <f t="shared" si="33"/>
        <v>0</v>
      </c>
      <c r="GE22" s="405">
        <f t="shared" si="33"/>
        <v>0</v>
      </c>
      <c r="GF22" s="406">
        <f t="shared" si="34"/>
        <v>0</v>
      </c>
      <c r="GG22" s="407">
        <f t="shared" si="26"/>
        <v>0</v>
      </c>
    </row>
    <row r="23" spans="1:189" ht="14.25" customHeight="1" x14ac:dyDescent="0.3">
      <c r="A23" s="388">
        <v>46284</v>
      </c>
      <c r="B23" s="389"/>
      <c r="C23" s="389"/>
      <c r="D23" s="389"/>
      <c r="E23" s="389"/>
      <c r="F23" s="398">
        <f t="shared" si="37"/>
        <v>0</v>
      </c>
      <c r="G23" s="398">
        <f t="shared" si="37"/>
        <v>0</v>
      </c>
      <c r="H23" s="390"/>
      <c r="I23" s="390"/>
      <c r="J23" s="390"/>
      <c r="K23" s="390"/>
      <c r="L23" s="391">
        <f t="shared" si="38"/>
        <v>0</v>
      </c>
      <c r="M23" s="395">
        <f t="shared" si="38"/>
        <v>0</v>
      </c>
      <c r="N23" s="389"/>
      <c r="O23" s="389"/>
      <c r="P23" s="389"/>
      <c r="Q23" s="389"/>
      <c r="R23" s="398">
        <f t="shared" si="39"/>
        <v>0</v>
      </c>
      <c r="S23" s="398">
        <f t="shared" si="39"/>
        <v>0</v>
      </c>
      <c r="T23" s="392"/>
      <c r="U23" s="392"/>
      <c r="V23" s="392"/>
      <c r="W23" s="392"/>
      <c r="X23" s="395">
        <f t="shared" si="40"/>
        <v>0</v>
      </c>
      <c r="Y23" s="395">
        <f t="shared" si="40"/>
        <v>0</v>
      </c>
      <c r="Z23" s="389"/>
      <c r="AA23" s="389"/>
      <c r="AB23" s="389"/>
      <c r="AC23" s="389"/>
      <c r="AD23" s="398">
        <f t="shared" si="41"/>
        <v>0</v>
      </c>
      <c r="AE23" s="398">
        <f t="shared" si="41"/>
        <v>0</v>
      </c>
      <c r="AF23" s="392"/>
      <c r="AG23" s="392"/>
      <c r="AH23" s="392"/>
      <c r="AI23" s="392"/>
      <c r="AJ23" s="395">
        <f t="shared" si="42"/>
        <v>0</v>
      </c>
      <c r="AK23" s="395">
        <f t="shared" si="42"/>
        <v>0</v>
      </c>
      <c r="AL23" s="389"/>
      <c r="AM23" s="389"/>
      <c r="AN23" s="389"/>
      <c r="AO23" s="389"/>
      <c r="AP23" s="398">
        <f t="shared" si="60"/>
        <v>0</v>
      </c>
      <c r="AQ23" s="398">
        <f t="shared" si="60"/>
        <v>0</v>
      </c>
      <c r="AR23" s="392"/>
      <c r="AS23" s="392"/>
      <c r="AT23" s="392"/>
      <c r="AU23" s="392"/>
      <c r="AV23" s="395">
        <f t="shared" si="43"/>
        <v>0</v>
      </c>
      <c r="AW23" s="395">
        <f t="shared" si="43"/>
        <v>0</v>
      </c>
      <c r="AX23" s="389"/>
      <c r="AY23" s="389"/>
      <c r="AZ23" s="389"/>
      <c r="BA23" s="389"/>
      <c r="BB23" s="398">
        <f t="shared" si="44"/>
        <v>0</v>
      </c>
      <c r="BC23" s="398">
        <f t="shared" si="44"/>
        <v>0</v>
      </c>
      <c r="BD23" s="392"/>
      <c r="BE23" s="392"/>
      <c r="BF23" s="392"/>
      <c r="BG23" s="392"/>
      <c r="BH23" s="395">
        <f t="shared" si="45"/>
        <v>0</v>
      </c>
      <c r="BI23" s="395">
        <f t="shared" si="45"/>
        <v>0</v>
      </c>
      <c r="BJ23" s="389"/>
      <c r="BK23" s="389"/>
      <c r="BL23" s="389"/>
      <c r="BM23" s="389"/>
      <c r="BN23" s="398">
        <f t="shared" si="46"/>
        <v>0</v>
      </c>
      <c r="BO23" s="398">
        <f t="shared" si="46"/>
        <v>0</v>
      </c>
      <c r="BP23" s="392"/>
      <c r="BQ23" s="392"/>
      <c r="BR23" s="392"/>
      <c r="BS23" s="392"/>
      <c r="BT23" s="395">
        <f t="shared" si="47"/>
        <v>0</v>
      </c>
      <c r="BU23" s="395">
        <f t="shared" si="47"/>
        <v>0</v>
      </c>
      <c r="BV23" s="393">
        <f t="shared" si="11"/>
        <v>0</v>
      </c>
      <c r="BW23" s="394">
        <f t="shared" si="11"/>
        <v>0</v>
      </c>
      <c r="BX23" s="390"/>
      <c r="BY23" s="390"/>
      <c r="BZ23" s="390"/>
      <c r="CA23" s="390"/>
      <c r="CB23" s="395">
        <f t="shared" si="48"/>
        <v>0</v>
      </c>
      <c r="CC23" s="396">
        <f t="shared" si="48"/>
        <v>0</v>
      </c>
      <c r="CD23" s="397"/>
      <c r="CE23" s="397"/>
      <c r="CF23" s="397"/>
      <c r="CG23" s="397"/>
      <c r="CH23" s="398">
        <f t="shared" si="49"/>
        <v>0</v>
      </c>
      <c r="CI23" s="398">
        <f t="shared" si="49"/>
        <v>0</v>
      </c>
      <c r="CJ23" s="390"/>
      <c r="CK23" s="390"/>
      <c r="CL23" s="390"/>
      <c r="CM23" s="390"/>
      <c r="CN23" s="395">
        <f t="shared" si="50"/>
        <v>0</v>
      </c>
      <c r="CO23" s="395">
        <f t="shared" si="50"/>
        <v>0</v>
      </c>
      <c r="CP23" s="397"/>
      <c r="CQ23" s="397"/>
      <c r="CR23" s="397"/>
      <c r="CS23" s="397"/>
      <c r="CT23" s="398">
        <f t="shared" si="51"/>
        <v>0</v>
      </c>
      <c r="CU23" s="398">
        <f t="shared" si="51"/>
        <v>0</v>
      </c>
      <c r="CV23" s="390"/>
      <c r="CW23" s="390"/>
      <c r="CX23" s="390"/>
      <c r="CY23" s="390"/>
      <c r="CZ23" s="395">
        <f t="shared" si="52"/>
        <v>0</v>
      </c>
      <c r="DA23" s="395">
        <f t="shared" si="52"/>
        <v>0</v>
      </c>
      <c r="DB23" s="397"/>
      <c r="DC23" s="397"/>
      <c r="DD23" s="397"/>
      <c r="DE23" s="397"/>
      <c r="DF23" s="398">
        <f t="shared" si="53"/>
        <v>0</v>
      </c>
      <c r="DG23" s="398">
        <f t="shared" si="53"/>
        <v>0</v>
      </c>
      <c r="DH23" s="390"/>
      <c r="DI23" s="390"/>
      <c r="DJ23" s="390"/>
      <c r="DK23" s="390"/>
      <c r="DL23" s="395">
        <f t="shared" si="54"/>
        <v>0</v>
      </c>
      <c r="DM23" s="395">
        <f t="shared" si="54"/>
        <v>0</v>
      </c>
      <c r="DN23" s="389"/>
      <c r="DO23" s="389"/>
      <c r="DP23" s="389"/>
      <c r="DQ23" s="389"/>
      <c r="DR23" s="398">
        <f t="shared" si="55"/>
        <v>0</v>
      </c>
      <c r="DS23" s="398">
        <f t="shared" si="55"/>
        <v>0</v>
      </c>
      <c r="DT23" s="390"/>
      <c r="DU23" s="390"/>
      <c r="DV23" s="390"/>
      <c r="DW23" s="390"/>
      <c r="DX23" s="395">
        <f t="shared" si="56"/>
        <v>0</v>
      </c>
      <c r="DY23" s="395">
        <f t="shared" si="56"/>
        <v>0</v>
      </c>
      <c r="DZ23" s="389"/>
      <c r="EA23" s="389"/>
      <c r="EB23" s="389"/>
      <c r="EC23" s="389"/>
      <c r="ED23" s="398">
        <f t="shared" si="57"/>
        <v>0</v>
      </c>
      <c r="EE23" s="398">
        <f t="shared" si="57"/>
        <v>0</v>
      </c>
      <c r="EF23" s="390"/>
      <c r="EG23" s="390"/>
      <c r="EH23" s="390"/>
      <c r="EI23" s="390"/>
      <c r="EJ23" s="395">
        <f t="shared" si="58"/>
        <v>0</v>
      </c>
      <c r="EK23" s="395">
        <f t="shared" si="58"/>
        <v>0</v>
      </c>
      <c r="EL23" s="389"/>
      <c r="EM23" s="389"/>
      <c r="EN23" s="389"/>
      <c r="EO23" s="389"/>
      <c r="EP23" s="398">
        <f t="shared" si="59"/>
        <v>0</v>
      </c>
      <c r="EQ23" s="398">
        <f t="shared" si="59"/>
        <v>0</v>
      </c>
      <c r="ER23" s="393">
        <f t="shared" si="28"/>
        <v>0</v>
      </c>
      <c r="ES23" s="394">
        <f t="shared" si="28"/>
        <v>0</v>
      </c>
      <c r="ET23" s="389">
        <v>0</v>
      </c>
      <c r="EU23" s="389">
        <v>0</v>
      </c>
      <c r="EV23" s="389">
        <v>0</v>
      </c>
      <c r="EW23" s="389">
        <v>0</v>
      </c>
      <c r="EX23" s="389">
        <f t="shared" si="29"/>
        <v>0</v>
      </c>
      <c r="EY23" s="399">
        <f t="shared" si="29"/>
        <v>0</v>
      </c>
      <c r="EZ23" s="390">
        <v>0</v>
      </c>
      <c r="FA23" s="390">
        <v>0</v>
      </c>
      <c r="FB23" s="390">
        <v>0</v>
      </c>
      <c r="FC23" s="390">
        <v>0</v>
      </c>
      <c r="FD23" s="390">
        <f t="shared" si="30"/>
        <v>0</v>
      </c>
      <c r="FE23" s="390">
        <v>0</v>
      </c>
      <c r="FF23" s="389">
        <v>0</v>
      </c>
      <c r="FG23" s="389">
        <v>0</v>
      </c>
      <c r="FH23" s="389">
        <v>0</v>
      </c>
      <c r="FI23" s="389">
        <v>0</v>
      </c>
      <c r="FJ23" s="389">
        <f t="shared" si="61"/>
        <v>0</v>
      </c>
      <c r="FK23" s="389">
        <f t="shared" si="61"/>
        <v>0</v>
      </c>
      <c r="FL23" s="390">
        <v>0</v>
      </c>
      <c r="FM23" s="390">
        <v>0</v>
      </c>
      <c r="FN23" s="390">
        <v>0</v>
      </c>
      <c r="FO23" s="390">
        <v>0</v>
      </c>
      <c r="FP23" s="390">
        <f t="shared" si="35"/>
        <v>0</v>
      </c>
      <c r="FQ23" s="390">
        <f t="shared" si="35"/>
        <v>0</v>
      </c>
      <c r="FR23" s="389">
        <v>0</v>
      </c>
      <c r="FS23" s="389">
        <v>0</v>
      </c>
      <c r="FT23" s="389">
        <v>0</v>
      </c>
      <c r="FU23" s="389">
        <v>0</v>
      </c>
      <c r="FV23" s="389">
        <f t="shared" si="36"/>
        <v>0</v>
      </c>
      <c r="FW23" s="389">
        <f t="shared" si="32"/>
        <v>0</v>
      </c>
      <c r="FX23" s="400">
        <f t="shared" si="24"/>
        <v>0</v>
      </c>
      <c r="FY23" s="401">
        <f t="shared" si="24"/>
        <v>0</v>
      </c>
      <c r="FZ23" s="402">
        <f t="shared" si="25"/>
        <v>0</v>
      </c>
      <c r="GA23" s="403">
        <f t="shared" si="25"/>
        <v>0</v>
      </c>
      <c r="GB23" s="402">
        <f t="shared" si="25"/>
        <v>0</v>
      </c>
      <c r="GC23" s="403">
        <f t="shared" si="25"/>
        <v>0</v>
      </c>
      <c r="GD23" s="404">
        <f t="shared" si="33"/>
        <v>0</v>
      </c>
      <c r="GE23" s="405">
        <f t="shared" si="33"/>
        <v>0</v>
      </c>
      <c r="GF23" s="406">
        <f t="shared" si="34"/>
        <v>0</v>
      </c>
      <c r="GG23" s="407">
        <f t="shared" si="26"/>
        <v>0</v>
      </c>
    </row>
    <row r="24" spans="1:189" ht="14.25" customHeight="1" x14ac:dyDescent="0.3">
      <c r="A24" s="388">
        <v>46285</v>
      </c>
      <c r="B24" s="389"/>
      <c r="C24" s="389"/>
      <c r="D24" s="389"/>
      <c r="E24" s="389"/>
      <c r="F24" s="398">
        <f t="shared" si="37"/>
        <v>0</v>
      </c>
      <c r="G24" s="398">
        <f t="shared" si="37"/>
        <v>0</v>
      </c>
      <c r="H24" s="390"/>
      <c r="I24" s="390"/>
      <c r="J24" s="390"/>
      <c r="K24" s="390"/>
      <c r="L24" s="391">
        <f t="shared" si="38"/>
        <v>0</v>
      </c>
      <c r="M24" s="395">
        <f t="shared" si="38"/>
        <v>0</v>
      </c>
      <c r="N24" s="389"/>
      <c r="O24" s="389"/>
      <c r="P24" s="389"/>
      <c r="Q24" s="389"/>
      <c r="R24" s="398">
        <f t="shared" si="39"/>
        <v>0</v>
      </c>
      <c r="S24" s="398">
        <f t="shared" si="39"/>
        <v>0</v>
      </c>
      <c r="T24" s="392"/>
      <c r="U24" s="392"/>
      <c r="V24" s="392"/>
      <c r="W24" s="392"/>
      <c r="X24" s="395">
        <f t="shared" si="40"/>
        <v>0</v>
      </c>
      <c r="Y24" s="395">
        <f t="shared" si="40"/>
        <v>0</v>
      </c>
      <c r="Z24" s="389"/>
      <c r="AA24" s="389"/>
      <c r="AB24" s="389"/>
      <c r="AC24" s="389"/>
      <c r="AD24" s="398">
        <f t="shared" si="41"/>
        <v>0</v>
      </c>
      <c r="AE24" s="398">
        <f t="shared" si="41"/>
        <v>0</v>
      </c>
      <c r="AF24" s="392"/>
      <c r="AG24" s="392"/>
      <c r="AH24" s="392"/>
      <c r="AI24" s="392"/>
      <c r="AJ24" s="395">
        <f t="shared" si="42"/>
        <v>0</v>
      </c>
      <c r="AK24" s="395">
        <f t="shared" si="42"/>
        <v>0</v>
      </c>
      <c r="AL24" s="389"/>
      <c r="AM24" s="389"/>
      <c r="AN24" s="389"/>
      <c r="AO24" s="389"/>
      <c r="AP24" s="398">
        <f t="shared" si="60"/>
        <v>0</v>
      </c>
      <c r="AQ24" s="398">
        <f t="shared" si="60"/>
        <v>0</v>
      </c>
      <c r="AR24" s="392"/>
      <c r="AS24" s="392"/>
      <c r="AT24" s="392"/>
      <c r="AU24" s="392"/>
      <c r="AV24" s="395">
        <f t="shared" si="43"/>
        <v>0</v>
      </c>
      <c r="AW24" s="395">
        <f t="shared" si="43"/>
        <v>0</v>
      </c>
      <c r="AX24" s="389"/>
      <c r="AY24" s="389"/>
      <c r="AZ24" s="389"/>
      <c r="BA24" s="389"/>
      <c r="BB24" s="398">
        <f t="shared" si="44"/>
        <v>0</v>
      </c>
      <c r="BC24" s="398">
        <f t="shared" si="44"/>
        <v>0</v>
      </c>
      <c r="BD24" s="392"/>
      <c r="BE24" s="392"/>
      <c r="BF24" s="392"/>
      <c r="BG24" s="392"/>
      <c r="BH24" s="395">
        <f t="shared" si="45"/>
        <v>0</v>
      </c>
      <c r="BI24" s="395">
        <f t="shared" si="45"/>
        <v>0</v>
      </c>
      <c r="BJ24" s="389"/>
      <c r="BK24" s="389"/>
      <c r="BL24" s="389"/>
      <c r="BM24" s="389"/>
      <c r="BN24" s="398">
        <f t="shared" si="46"/>
        <v>0</v>
      </c>
      <c r="BO24" s="398">
        <f t="shared" si="46"/>
        <v>0</v>
      </c>
      <c r="BP24" s="392"/>
      <c r="BQ24" s="392"/>
      <c r="BR24" s="392"/>
      <c r="BS24" s="392"/>
      <c r="BT24" s="395">
        <f t="shared" si="47"/>
        <v>0</v>
      </c>
      <c r="BU24" s="395">
        <f t="shared" si="47"/>
        <v>0</v>
      </c>
      <c r="BV24" s="393">
        <f t="shared" si="11"/>
        <v>0</v>
      </c>
      <c r="BW24" s="394">
        <f t="shared" si="11"/>
        <v>0</v>
      </c>
      <c r="BX24" s="390"/>
      <c r="BY24" s="390"/>
      <c r="BZ24" s="390"/>
      <c r="CA24" s="390"/>
      <c r="CB24" s="395">
        <f t="shared" si="48"/>
        <v>0</v>
      </c>
      <c r="CC24" s="396">
        <f t="shared" si="48"/>
        <v>0</v>
      </c>
      <c r="CD24" s="397"/>
      <c r="CE24" s="397"/>
      <c r="CF24" s="397"/>
      <c r="CG24" s="397"/>
      <c r="CH24" s="398">
        <f t="shared" si="49"/>
        <v>0</v>
      </c>
      <c r="CI24" s="398">
        <f t="shared" si="49"/>
        <v>0</v>
      </c>
      <c r="CJ24" s="390"/>
      <c r="CK24" s="390"/>
      <c r="CL24" s="390"/>
      <c r="CM24" s="390"/>
      <c r="CN24" s="395">
        <f t="shared" si="50"/>
        <v>0</v>
      </c>
      <c r="CO24" s="395">
        <f t="shared" si="50"/>
        <v>0</v>
      </c>
      <c r="CP24" s="397"/>
      <c r="CQ24" s="397"/>
      <c r="CR24" s="397"/>
      <c r="CS24" s="397"/>
      <c r="CT24" s="398">
        <f t="shared" si="51"/>
        <v>0</v>
      </c>
      <c r="CU24" s="398">
        <f t="shared" si="51"/>
        <v>0</v>
      </c>
      <c r="CV24" s="390"/>
      <c r="CW24" s="390"/>
      <c r="CX24" s="390"/>
      <c r="CY24" s="390"/>
      <c r="CZ24" s="395">
        <f t="shared" si="52"/>
        <v>0</v>
      </c>
      <c r="DA24" s="395">
        <f t="shared" si="52"/>
        <v>0</v>
      </c>
      <c r="DB24" s="397"/>
      <c r="DC24" s="397"/>
      <c r="DD24" s="397"/>
      <c r="DE24" s="397"/>
      <c r="DF24" s="398">
        <f t="shared" si="53"/>
        <v>0</v>
      </c>
      <c r="DG24" s="398">
        <f t="shared" si="53"/>
        <v>0</v>
      </c>
      <c r="DH24" s="390"/>
      <c r="DI24" s="390"/>
      <c r="DJ24" s="390"/>
      <c r="DK24" s="390"/>
      <c r="DL24" s="395">
        <f t="shared" si="54"/>
        <v>0</v>
      </c>
      <c r="DM24" s="395">
        <f t="shared" si="54"/>
        <v>0</v>
      </c>
      <c r="DN24" s="389"/>
      <c r="DO24" s="389"/>
      <c r="DP24" s="389"/>
      <c r="DQ24" s="389"/>
      <c r="DR24" s="398">
        <f t="shared" si="55"/>
        <v>0</v>
      </c>
      <c r="DS24" s="398">
        <f t="shared" si="55"/>
        <v>0</v>
      </c>
      <c r="DT24" s="390"/>
      <c r="DU24" s="390"/>
      <c r="DV24" s="390"/>
      <c r="DW24" s="390"/>
      <c r="DX24" s="395">
        <f t="shared" si="56"/>
        <v>0</v>
      </c>
      <c r="DY24" s="395">
        <f t="shared" si="56"/>
        <v>0</v>
      </c>
      <c r="DZ24" s="389"/>
      <c r="EA24" s="389"/>
      <c r="EB24" s="389"/>
      <c r="EC24" s="389"/>
      <c r="ED24" s="398">
        <f t="shared" si="57"/>
        <v>0</v>
      </c>
      <c r="EE24" s="398">
        <f t="shared" si="57"/>
        <v>0</v>
      </c>
      <c r="EF24" s="390"/>
      <c r="EG24" s="390"/>
      <c r="EH24" s="390"/>
      <c r="EI24" s="390"/>
      <c r="EJ24" s="395">
        <f t="shared" si="58"/>
        <v>0</v>
      </c>
      <c r="EK24" s="395">
        <f t="shared" si="58"/>
        <v>0</v>
      </c>
      <c r="EL24" s="389"/>
      <c r="EM24" s="389"/>
      <c r="EN24" s="389"/>
      <c r="EO24" s="389"/>
      <c r="EP24" s="398">
        <f t="shared" si="59"/>
        <v>0</v>
      </c>
      <c r="EQ24" s="398">
        <f t="shared" si="59"/>
        <v>0</v>
      </c>
      <c r="ER24" s="393">
        <f t="shared" si="28"/>
        <v>0</v>
      </c>
      <c r="ES24" s="394">
        <f t="shared" si="28"/>
        <v>0</v>
      </c>
      <c r="ET24" s="389">
        <v>0</v>
      </c>
      <c r="EU24" s="389">
        <v>0</v>
      </c>
      <c r="EV24" s="389">
        <v>0</v>
      </c>
      <c r="EW24" s="389">
        <v>0</v>
      </c>
      <c r="EX24" s="389">
        <f t="shared" si="29"/>
        <v>0</v>
      </c>
      <c r="EY24" s="399">
        <f t="shared" si="29"/>
        <v>0</v>
      </c>
      <c r="EZ24" s="390">
        <v>0</v>
      </c>
      <c r="FA24" s="390">
        <v>0</v>
      </c>
      <c r="FB24" s="390">
        <v>0</v>
      </c>
      <c r="FC24" s="390">
        <v>0</v>
      </c>
      <c r="FD24" s="390">
        <f t="shared" si="30"/>
        <v>0</v>
      </c>
      <c r="FE24" s="390">
        <v>0</v>
      </c>
      <c r="FF24" s="389">
        <v>0</v>
      </c>
      <c r="FG24" s="389">
        <v>0</v>
      </c>
      <c r="FH24" s="389">
        <v>0</v>
      </c>
      <c r="FI24" s="389">
        <v>0</v>
      </c>
      <c r="FJ24" s="389">
        <f t="shared" si="61"/>
        <v>0</v>
      </c>
      <c r="FK24" s="389">
        <f t="shared" si="61"/>
        <v>0</v>
      </c>
      <c r="FL24" s="390">
        <v>0</v>
      </c>
      <c r="FM24" s="390">
        <v>0</v>
      </c>
      <c r="FN24" s="390">
        <v>0</v>
      </c>
      <c r="FO24" s="390">
        <v>0</v>
      </c>
      <c r="FP24" s="390">
        <f t="shared" ref="FP24:FQ34" si="62">FL24+FN24</f>
        <v>0</v>
      </c>
      <c r="FQ24" s="390">
        <f t="shared" si="62"/>
        <v>0</v>
      </c>
      <c r="FR24" s="389">
        <v>0</v>
      </c>
      <c r="FS24" s="389">
        <v>0</v>
      </c>
      <c r="FT24" s="389">
        <v>0</v>
      </c>
      <c r="FU24" s="389">
        <v>0</v>
      </c>
      <c r="FV24" s="389">
        <f t="shared" si="36"/>
        <v>0</v>
      </c>
      <c r="FW24" s="389">
        <f t="shared" si="32"/>
        <v>0</v>
      </c>
      <c r="FX24" s="400">
        <f t="shared" si="24"/>
        <v>0</v>
      </c>
      <c r="FY24" s="401">
        <f t="shared" si="24"/>
        <v>0</v>
      </c>
      <c r="FZ24" s="402">
        <f t="shared" si="25"/>
        <v>0</v>
      </c>
      <c r="GA24" s="403">
        <f t="shared" si="25"/>
        <v>0</v>
      </c>
      <c r="GB24" s="402">
        <f t="shared" si="25"/>
        <v>0</v>
      </c>
      <c r="GC24" s="403">
        <f t="shared" si="25"/>
        <v>0</v>
      </c>
      <c r="GD24" s="404">
        <f t="shared" si="33"/>
        <v>0</v>
      </c>
      <c r="GE24" s="405">
        <f t="shared" si="33"/>
        <v>0</v>
      </c>
      <c r="GF24" s="406">
        <f t="shared" si="34"/>
        <v>0</v>
      </c>
      <c r="GG24" s="407">
        <f t="shared" si="26"/>
        <v>0</v>
      </c>
    </row>
    <row r="25" spans="1:189" ht="14.25" customHeight="1" x14ac:dyDescent="0.3">
      <c r="A25" s="388">
        <v>46286</v>
      </c>
      <c r="B25" s="389"/>
      <c r="C25" s="389"/>
      <c r="D25" s="389"/>
      <c r="E25" s="389"/>
      <c r="F25" s="398">
        <f t="shared" si="37"/>
        <v>0</v>
      </c>
      <c r="G25" s="398">
        <f t="shared" si="37"/>
        <v>0</v>
      </c>
      <c r="H25" s="390"/>
      <c r="I25" s="390"/>
      <c r="J25" s="390"/>
      <c r="K25" s="390"/>
      <c r="L25" s="391">
        <f t="shared" si="38"/>
        <v>0</v>
      </c>
      <c r="M25" s="395">
        <f t="shared" si="38"/>
        <v>0</v>
      </c>
      <c r="N25" s="389"/>
      <c r="O25" s="389"/>
      <c r="P25" s="389"/>
      <c r="Q25" s="389"/>
      <c r="R25" s="398">
        <f t="shared" si="39"/>
        <v>0</v>
      </c>
      <c r="S25" s="398">
        <f t="shared" si="39"/>
        <v>0</v>
      </c>
      <c r="T25" s="392"/>
      <c r="U25" s="392"/>
      <c r="V25" s="392"/>
      <c r="W25" s="392"/>
      <c r="X25" s="395">
        <f t="shared" si="40"/>
        <v>0</v>
      </c>
      <c r="Y25" s="395">
        <f t="shared" si="40"/>
        <v>0</v>
      </c>
      <c r="Z25" s="389"/>
      <c r="AA25" s="389"/>
      <c r="AB25" s="389"/>
      <c r="AC25" s="389"/>
      <c r="AD25" s="398">
        <f t="shared" si="41"/>
        <v>0</v>
      </c>
      <c r="AE25" s="398">
        <f t="shared" si="41"/>
        <v>0</v>
      </c>
      <c r="AF25" s="392"/>
      <c r="AG25" s="392"/>
      <c r="AH25" s="392"/>
      <c r="AI25" s="392"/>
      <c r="AJ25" s="395">
        <f t="shared" si="42"/>
        <v>0</v>
      </c>
      <c r="AK25" s="395">
        <f t="shared" si="42"/>
        <v>0</v>
      </c>
      <c r="AL25" s="389"/>
      <c r="AM25" s="389"/>
      <c r="AN25" s="389"/>
      <c r="AO25" s="389"/>
      <c r="AP25" s="398">
        <f t="shared" si="60"/>
        <v>0</v>
      </c>
      <c r="AQ25" s="398">
        <f t="shared" si="60"/>
        <v>0</v>
      </c>
      <c r="AR25" s="392"/>
      <c r="AS25" s="392"/>
      <c r="AT25" s="392"/>
      <c r="AU25" s="392"/>
      <c r="AV25" s="395">
        <f t="shared" si="43"/>
        <v>0</v>
      </c>
      <c r="AW25" s="395">
        <f t="shared" si="43"/>
        <v>0</v>
      </c>
      <c r="AX25" s="389"/>
      <c r="AY25" s="389"/>
      <c r="AZ25" s="389"/>
      <c r="BA25" s="389"/>
      <c r="BB25" s="398">
        <f t="shared" si="44"/>
        <v>0</v>
      </c>
      <c r="BC25" s="398">
        <f t="shared" si="44"/>
        <v>0</v>
      </c>
      <c r="BD25" s="392"/>
      <c r="BE25" s="392"/>
      <c r="BF25" s="392"/>
      <c r="BG25" s="392"/>
      <c r="BH25" s="395">
        <f t="shared" si="45"/>
        <v>0</v>
      </c>
      <c r="BI25" s="395">
        <f t="shared" si="45"/>
        <v>0</v>
      </c>
      <c r="BJ25" s="389"/>
      <c r="BK25" s="389"/>
      <c r="BL25" s="389"/>
      <c r="BM25" s="389"/>
      <c r="BN25" s="398">
        <f t="shared" si="46"/>
        <v>0</v>
      </c>
      <c r="BO25" s="398">
        <f t="shared" si="46"/>
        <v>0</v>
      </c>
      <c r="BP25" s="392"/>
      <c r="BQ25" s="392"/>
      <c r="BR25" s="392"/>
      <c r="BS25" s="392"/>
      <c r="BT25" s="395">
        <f t="shared" si="47"/>
        <v>0</v>
      </c>
      <c r="BU25" s="395">
        <f t="shared" si="47"/>
        <v>0</v>
      </c>
      <c r="BV25" s="393">
        <f t="shared" si="11"/>
        <v>0</v>
      </c>
      <c r="BW25" s="394">
        <f t="shared" si="11"/>
        <v>0</v>
      </c>
      <c r="BX25" s="390"/>
      <c r="BY25" s="390"/>
      <c r="BZ25" s="390"/>
      <c r="CA25" s="390"/>
      <c r="CB25" s="395">
        <f t="shared" si="48"/>
        <v>0</v>
      </c>
      <c r="CC25" s="396">
        <f t="shared" si="48"/>
        <v>0</v>
      </c>
      <c r="CD25" s="397"/>
      <c r="CE25" s="397"/>
      <c r="CF25" s="397"/>
      <c r="CG25" s="397"/>
      <c r="CH25" s="398">
        <f t="shared" si="49"/>
        <v>0</v>
      </c>
      <c r="CI25" s="398">
        <f t="shared" si="49"/>
        <v>0</v>
      </c>
      <c r="CJ25" s="390"/>
      <c r="CK25" s="390"/>
      <c r="CL25" s="390"/>
      <c r="CM25" s="390"/>
      <c r="CN25" s="395">
        <f t="shared" si="50"/>
        <v>0</v>
      </c>
      <c r="CO25" s="395">
        <f t="shared" si="50"/>
        <v>0</v>
      </c>
      <c r="CP25" s="397"/>
      <c r="CQ25" s="397"/>
      <c r="CR25" s="397"/>
      <c r="CS25" s="397"/>
      <c r="CT25" s="398">
        <f t="shared" si="51"/>
        <v>0</v>
      </c>
      <c r="CU25" s="398">
        <f t="shared" si="51"/>
        <v>0</v>
      </c>
      <c r="CV25" s="390"/>
      <c r="CW25" s="390"/>
      <c r="CX25" s="390"/>
      <c r="CY25" s="390"/>
      <c r="CZ25" s="395">
        <f t="shared" si="52"/>
        <v>0</v>
      </c>
      <c r="DA25" s="395">
        <f t="shared" si="52"/>
        <v>0</v>
      </c>
      <c r="DB25" s="397"/>
      <c r="DC25" s="397"/>
      <c r="DD25" s="397"/>
      <c r="DE25" s="397"/>
      <c r="DF25" s="398">
        <f t="shared" si="53"/>
        <v>0</v>
      </c>
      <c r="DG25" s="398">
        <f t="shared" si="53"/>
        <v>0</v>
      </c>
      <c r="DH25" s="390"/>
      <c r="DI25" s="390"/>
      <c r="DJ25" s="390"/>
      <c r="DK25" s="390"/>
      <c r="DL25" s="395">
        <f t="shared" si="54"/>
        <v>0</v>
      </c>
      <c r="DM25" s="395">
        <f t="shared" si="54"/>
        <v>0</v>
      </c>
      <c r="DN25" s="389"/>
      <c r="DO25" s="389"/>
      <c r="DP25" s="389"/>
      <c r="DQ25" s="389"/>
      <c r="DR25" s="398">
        <f t="shared" si="55"/>
        <v>0</v>
      </c>
      <c r="DS25" s="398">
        <f t="shared" si="55"/>
        <v>0</v>
      </c>
      <c r="DT25" s="390"/>
      <c r="DU25" s="390"/>
      <c r="DV25" s="390"/>
      <c r="DW25" s="390"/>
      <c r="DX25" s="395">
        <f t="shared" si="56"/>
        <v>0</v>
      </c>
      <c r="DY25" s="395">
        <f t="shared" si="56"/>
        <v>0</v>
      </c>
      <c r="DZ25" s="389"/>
      <c r="EA25" s="389"/>
      <c r="EB25" s="389"/>
      <c r="EC25" s="389"/>
      <c r="ED25" s="398">
        <f t="shared" si="57"/>
        <v>0</v>
      </c>
      <c r="EE25" s="398">
        <f t="shared" si="57"/>
        <v>0</v>
      </c>
      <c r="EF25" s="390"/>
      <c r="EG25" s="390"/>
      <c r="EH25" s="390"/>
      <c r="EI25" s="390"/>
      <c r="EJ25" s="395">
        <f t="shared" si="58"/>
        <v>0</v>
      </c>
      <c r="EK25" s="395">
        <f t="shared" si="58"/>
        <v>0</v>
      </c>
      <c r="EL25" s="389"/>
      <c r="EM25" s="389"/>
      <c r="EN25" s="389"/>
      <c r="EO25" s="389"/>
      <c r="EP25" s="398">
        <f t="shared" si="59"/>
        <v>0</v>
      </c>
      <c r="EQ25" s="398">
        <f t="shared" si="59"/>
        <v>0</v>
      </c>
      <c r="ER25" s="393">
        <f t="shared" si="28"/>
        <v>0</v>
      </c>
      <c r="ES25" s="394">
        <f t="shared" si="28"/>
        <v>0</v>
      </c>
      <c r="ET25" s="389">
        <v>0</v>
      </c>
      <c r="EU25" s="389">
        <v>0</v>
      </c>
      <c r="EV25" s="389">
        <v>0</v>
      </c>
      <c r="EW25" s="389">
        <v>0</v>
      </c>
      <c r="EX25" s="389">
        <f t="shared" si="29"/>
        <v>0</v>
      </c>
      <c r="EY25" s="399">
        <f t="shared" si="29"/>
        <v>0</v>
      </c>
      <c r="EZ25" s="390">
        <v>0</v>
      </c>
      <c r="FA25" s="390">
        <v>0</v>
      </c>
      <c r="FB25" s="390">
        <v>0</v>
      </c>
      <c r="FC25" s="390">
        <v>0</v>
      </c>
      <c r="FD25" s="390">
        <f t="shared" si="30"/>
        <v>0</v>
      </c>
      <c r="FE25" s="390">
        <v>0</v>
      </c>
      <c r="FF25" s="389">
        <v>0</v>
      </c>
      <c r="FG25" s="389">
        <v>0</v>
      </c>
      <c r="FH25" s="389">
        <v>0</v>
      </c>
      <c r="FI25" s="389">
        <v>0</v>
      </c>
      <c r="FJ25" s="389">
        <f t="shared" si="61"/>
        <v>0</v>
      </c>
      <c r="FK25" s="389">
        <f t="shared" si="61"/>
        <v>0</v>
      </c>
      <c r="FL25" s="390">
        <v>0</v>
      </c>
      <c r="FM25" s="390">
        <v>0</v>
      </c>
      <c r="FN25" s="390">
        <v>0</v>
      </c>
      <c r="FO25" s="390">
        <v>0</v>
      </c>
      <c r="FP25" s="390">
        <f t="shared" si="62"/>
        <v>0</v>
      </c>
      <c r="FQ25" s="390">
        <f t="shared" si="62"/>
        <v>0</v>
      </c>
      <c r="FR25" s="389">
        <v>0</v>
      </c>
      <c r="FS25" s="389">
        <v>0</v>
      </c>
      <c r="FT25" s="389">
        <v>0</v>
      </c>
      <c r="FU25" s="389">
        <v>0</v>
      </c>
      <c r="FV25" s="389">
        <f t="shared" si="36"/>
        <v>0</v>
      </c>
      <c r="FW25" s="389">
        <f t="shared" si="32"/>
        <v>0</v>
      </c>
      <c r="FX25" s="400">
        <f t="shared" si="24"/>
        <v>0</v>
      </c>
      <c r="FY25" s="401">
        <f t="shared" si="24"/>
        <v>0</v>
      </c>
      <c r="FZ25" s="402">
        <f t="shared" si="25"/>
        <v>0</v>
      </c>
      <c r="GA25" s="403">
        <f t="shared" si="25"/>
        <v>0</v>
      </c>
      <c r="GB25" s="402">
        <f t="shared" si="25"/>
        <v>0</v>
      </c>
      <c r="GC25" s="403">
        <f t="shared" si="25"/>
        <v>0</v>
      </c>
      <c r="GD25" s="404">
        <f t="shared" si="33"/>
        <v>0</v>
      </c>
      <c r="GE25" s="405">
        <f t="shared" si="33"/>
        <v>0</v>
      </c>
      <c r="GF25" s="406">
        <f t="shared" si="34"/>
        <v>0</v>
      </c>
      <c r="GG25" s="407">
        <f t="shared" si="26"/>
        <v>0</v>
      </c>
    </row>
    <row r="26" spans="1:189" ht="14.25" customHeight="1" x14ac:dyDescent="0.3">
      <c r="A26" s="388">
        <v>46287</v>
      </c>
      <c r="B26" s="389"/>
      <c r="C26" s="389"/>
      <c r="D26" s="389"/>
      <c r="E26" s="389"/>
      <c r="F26" s="398">
        <f t="shared" si="37"/>
        <v>0</v>
      </c>
      <c r="G26" s="398">
        <f t="shared" si="37"/>
        <v>0</v>
      </c>
      <c r="H26" s="390"/>
      <c r="I26" s="390"/>
      <c r="J26" s="390"/>
      <c r="K26" s="390"/>
      <c r="L26" s="391">
        <f t="shared" si="38"/>
        <v>0</v>
      </c>
      <c r="M26" s="395">
        <f t="shared" si="38"/>
        <v>0</v>
      </c>
      <c r="N26" s="389"/>
      <c r="O26" s="389"/>
      <c r="P26" s="389"/>
      <c r="Q26" s="389"/>
      <c r="R26" s="398">
        <f t="shared" si="39"/>
        <v>0</v>
      </c>
      <c r="S26" s="398">
        <f t="shared" si="39"/>
        <v>0</v>
      </c>
      <c r="T26" s="392"/>
      <c r="U26" s="392"/>
      <c r="V26" s="392"/>
      <c r="W26" s="392"/>
      <c r="X26" s="395">
        <f t="shared" si="40"/>
        <v>0</v>
      </c>
      <c r="Y26" s="395">
        <f t="shared" si="40"/>
        <v>0</v>
      </c>
      <c r="Z26" s="389"/>
      <c r="AA26" s="389"/>
      <c r="AB26" s="389"/>
      <c r="AC26" s="389"/>
      <c r="AD26" s="398">
        <f t="shared" si="41"/>
        <v>0</v>
      </c>
      <c r="AE26" s="398">
        <f t="shared" si="41"/>
        <v>0</v>
      </c>
      <c r="AF26" s="392"/>
      <c r="AG26" s="392"/>
      <c r="AH26" s="392"/>
      <c r="AI26" s="392"/>
      <c r="AJ26" s="395">
        <f t="shared" si="42"/>
        <v>0</v>
      </c>
      <c r="AK26" s="395">
        <f t="shared" si="42"/>
        <v>0</v>
      </c>
      <c r="AL26" s="389"/>
      <c r="AM26" s="389"/>
      <c r="AN26" s="389"/>
      <c r="AO26" s="389"/>
      <c r="AP26" s="398">
        <f t="shared" si="60"/>
        <v>0</v>
      </c>
      <c r="AQ26" s="398">
        <f t="shared" si="60"/>
        <v>0</v>
      </c>
      <c r="AR26" s="392"/>
      <c r="AS26" s="392"/>
      <c r="AT26" s="392"/>
      <c r="AU26" s="392"/>
      <c r="AV26" s="395">
        <f t="shared" si="43"/>
        <v>0</v>
      </c>
      <c r="AW26" s="395">
        <f t="shared" si="43"/>
        <v>0</v>
      </c>
      <c r="AX26" s="389"/>
      <c r="AY26" s="389"/>
      <c r="AZ26" s="389"/>
      <c r="BA26" s="389"/>
      <c r="BB26" s="398">
        <f t="shared" si="44"/>
        <v>0</v>
      </c>
      <c r="BC26" s="398">
        <f t="shared" si="44"/>
        <v>0</v>
      </c>
      <c r="BD26" s="392"/>
      <c r="BE26" s="392"/>
      <c r="BF26" s="392"/>
      <c r="BG26" s="392"/>
      <c r="BH26" s="395">
        <f t="shared" si="45"/>
        <v>0</v>
      </c>
      <c r="BI26" s="395">
        <f t="shared" si="45"/>
        <v>0</v>
      </c>
      <c r="BJ26" s="389"/>
      <c r="BK26" s="389"/>
      <c r="BL26" s="389"/>
      <c r="BM26" s="389"/>
      <c r="BN26" s="398">
        <f t="shared" si="46"/>
        <v>0</v>
      </c>
      <c r="BO26" s="398">
        <f t="shared" si="46"/>
        <v>0</v>
      </c>
      <c r="BP26" s="392"/>
      <c r="BQ26" s="392"/>
      <c r="BR26" s="392"/>
      <c r="BS26" s="392"/>
      <c r="BT26" s="395">
        <f t="shared" si="47"/>
        <v>0</v>
      </c>
      <c r="BU26" s="395">
        <f t="shared" si="47"/>
        <v>0</v>
      </c>
      <c r="BV26" s="393">
        <f t="shared" si="11"/>
        <v>0</v>
      </c>
      <c r="BW26" s="394">
        <f t="shared" si="11"/>
        <v>0</v>
      </c>
      <c r="BX26" s="390"/>
      <c r="BY26" s="390"/>
      <c r="BZ26" s="390"/>
      <c r="CA26" s="390"/>
      <c r="CB26" s="395">
        <f t="shared" si="48"/>
        <v>0</v>
      </c>
      <c r="CC26" s="396">
        <f t="shared" si="48"/>
        <v>0</v>
      </c>
      <c r="CD26" s="397"/>
      <c r="CE26" s="397"/>
      <c r="CF26" s="397"/>
      <c r="CG26" s="397"/>
      <c r="CH26" s="398">
        <f t="shared" si="49"/>
        <v>0</v>
      </c>
      <c r="CI26" s="398">
        <f t="shared" si="49"/>
        <v>0</v>
      </c>
      <c r="CJ26" s="390"/>
      <c r="CK26" s="390"/>
      <c r="CL26" s="390"/>
      <c r="CM26" s="390"/>
      <c r="CN26" s="395">
        <f t="shared" si="50"/>
        <v>0</v>
      </c>
      <c r="CO26" s="395">
        <f t="shared" si="50"/>
        <v>0</v>
      </c>
      <c r="CP26" s="397"/>
      <c r="CQ26" s="397"/>
      <c r="CR26" s="397"/>
      <c r="CS26" s="397"/>
      <c r="CT26" s="398">
        <f t="shared" si="51"/>
        <v>0</v>
      </c>
      <c r="CU26" s="398">
        <f t="shared" si="51"/>
        <v>0</v>
      </c>
      <c r="CV26" s="390"/>
      <c r="CW26" s="390"/>
      <c r="CX26" s="390"/>
      <c r="CY26" s="390"/>
      <c r="CZ26" s="395">
        <f t="shared" si="52"/>
        <v>0</v>
      </c>
      <c r="DA26" s="395">
        <f t="shared" si="52"/>
        <v>0</v>
      </c>
      <c r="DB26" s="397"/>
      <c r="DC26" s="397"/>
      <c r="DD26" s="397"/>
      <c r="DE26" s="397"/>
      <c r="DF26" s="398">
        <f t="shared" si="53"/>
        <v>0</v>
      </c>
      <c r="DG26" s="398">
        <f t="shared" si="53"/>
        <v>0</v>
      </c>
      <c r="DH26" s="390"/>
      <c r="DI26" s="390"/>
      <c r="DJ26" s="390"/>
      <c r="DK26" s="390"/>
      <c r="DL26" s="395">
        <f t="shared" si="54"/>
        <v>0</v>
      </c>
      <c r="DM26" s="395">
        <f t="shared" si="54"/>
        <v>0</v>
      </c>
      <c r="DN26" s="389"/>
      <c r="DO26" s="389"/>
      <c r="DP26" s="389"/>
      <c r="DQ26" s="389"/>
      <c r="DR26" s="398">
        <f t="shared" si="55"/>
        <v>0</v>
      </c>
      <c r="DS26" s="398">
        <f t="shared" si="55"/>
        <v>0</v>
      </c>
      <c r="DT26" s="390"/>
      <c r="DU26" s="390"/>
      <c r="DV26" s="390"/>
      <c r="DW26" s="390"/>
      <c r="DX26" s="395">
        <f t="shared" si="56"/>
        <v>0</v>
      </c>
      <c r="DY26" s="395">
        <f t="shared" si="56"/>
        <v>0</v>
      </c>
      <c r="DZ26" s="389"/>
      <c r="EA26" s="389"/>
      <c r="EB26" s="389"/>
      <c r="EC26" s="389"/>
      <c r="ED26" s="398">
        <f t="shared" si="57"/>
        <v>0</v>
      </c>
      <c r="EE26" s="398">
        <f t="shared" si="57"/>
        <v>0</v>
      </c>
      <c r="EF26" s="390"/>
      <c r="EG26" s="390"/>
      <c r="EH26" s="390"/>
      <c r="EI26" s="390"/>
      <c r="EJ26" s="395">
        <f t="shared" si="58"/>
        <v>0</v>
      </c>
      <c r="EK26" s="395">
        <f t="shared" si="58"/>
        <v>0</v>
      </c>
      <c r="EL26" s="389"/>
      <c r="EM26" s="389"/>
      <c r="EN26" s="389"/>
      <c r="EO26" s="389"/>
      <c r="EP26" s="398">
        <f t="shared" si="59"/>
        <v>0</v>
      </c>
      <c r="EQ26" s="398">
        <f t="shared" si="59"/>
        <v>0</v>
      </c>
      <c r="ER26" s="393">
        <f t="shared" si="28"/>
        <v>0</v>
      </c>
      <c r="ES26" s="394">
        <f t="shared" si="28"/>
        <v>0</v>
      </c>
      <c r="ET26" s="389">
        <v>0</v>
      </c>
      <c r="EU26" s="389">
        <v>0</v>
      </c>
      <c r="EV26" s="389">
        <v>0</v>
      </c>
      <c r="EW26" s="389">
        <v>0</v>
      </c>
      <c r="EX26" s="389">
        <f t="shared" si="29"/>
        <v>0</v>
      </c>
      <c r="EY26" s="399">
        <f t="shared" si="29"/>
        <v>0</v>
      </c>
      <c r="EZ26" s="390">
        <v>0</v>
      </c>
      <c r="FA26" s="390">
        <v>0</v>
      </c>
      <c r="FB26" s="390">
        <v>0</v>
      </c>
      <c r="FC26" s="390">
        <v>0</v>
      </c>
      <c r="FD26" s="390">
        <f t="shared" si="30"/>
        <v>0</v>
      </c>
      <c r="FE26" s="390">
        <v>0</v>
      </c>
      <c r="FF26" s="389">
        <v>0</v>
      </c>
      <c r="FG26" s="389">
        <v>0</v>
      </c>
      <c r="FH26" s="389">
        <v>0</v>
      </c>
      <c r="FI26" s="389">
        <v>0</v>
      </c>
      <c r="FJ26" s="389">
        <f t="shared" si="61"/>
        <v>0</v>
      </c>
      <c r="FK26" s="389">
        <f t="shared" si="61"/>
        <v>0</v>
      </c>
      <c r="FL26" s="390">
        <v>0</v>
      </c>
      <c r="FM26" s="390">
        <v>0</v>
      </c>
      <c r="FN26" s="390">
        <v>0</v>
      </c>
      <c r="FO26" s="390">
        <v>0</v>
      </c>
      <c r="FP26" s="390">
        <f t="shared" si="62"/>
        <v>0</v>
      </c>
      <c r="FQ26" s="390">
        <f t="shared" si="62"/>
        <v>0</v>
      </c>
      <c r="FR26" s="389">
        <v>0</v>
      </c>
      <c r="FS26" s="389">
        <v>0</v>
      </c>
      <c r="FT26" s="389">
        <v>0</v>
      </c>
      <c r="FU26" s="389">
        <v>0</v>
      </c>
      <c r="FV26" s="389">
        <f t="shared" si="36"/>
        <v>0</v>
      </c>
      <c r="FW26" s="389">
        <f t="shared" si="32"/>
        <v>0</v>
      </c>
      <c r="FX26" s="400">
        <f t="shared" si="24"/>
        <v>0</v>
      </c>
      <c r="FY26" s="401">
        <f t="shared" si="24"/>
        <v>0</v>
      </c>
      <c r="FZ26" s="402">
        <f t="shared" si="25"/>
        <v>0</v>
      </c>
      <c r="GA26" s="403">
        <f t="shared" si="25"/>
        <v>0</v>
      </c>
      <c r="GB26" s="402">
        <f t="shared" si="25"/>
        <v>0</v>
      </c>
      <c r="GC26" s="403">
        <f t="shared" si="25"/>
        <v>0</v>
      </c>
      <c r="GD26" s="404">
        <f t="shared" si="33"/>
        <v>0</v>
      </c>
      <c r="GE26" s="405">
        <f t="shared" si="33"/>
        <v>0</v>
      </c>
      <c r="GF26" s="406">
        <f t="shared" si="34"/>
        <v>0</v>
      </c>
      <c r="GG26" s="407">
        <f t="shared" si="26"/>
        <v>0</v>
      </c>
    </row>
    <row r="27" spans="1:189" ht="14.25" customHeight="1" x14ac:dyDescent="0.3">
      <c r="A27" s="388">
        <v>46288</v>
      </c>
      <c r="B27" s="389"/>
      <c r="C27" s="389"/>
      <c r="D27" s="389"/>
      <c r="E27" s="389"/>
      <c r="F27" s="398">
        <f t="shared" si="37"/>
        <v>0</v>
      </c>
      <c r="G27" s="398">
        <f t="shared" si="37"/>
        <v>0</v>
      </c>
      <c r="H27" s="390"/>
      <c r="I27" s="390"/>
      <c r="J27" s="390"/>
      <c r="K27" s="390"/>
      <c r="L27" s="391">
        <f t="shared" si="38"/>
        <v>0</v>
      </c>
      <c r="M27" s="395">
        <f t="shared" si="38"/>
        <v>0</v>
      </c>
      <c r="N27" s="389"/>
      <c r="O27" s="389"/>
      <c r="P27" s="389"/>
      <c r="Q27" s="389"/>
      <c r="R27" s="398">
        <f t="shared" si="39"/>
        <v>0</v>
      </c>
      <c r="S27" s="398">
        <f t="shared" si="39"/>
        <v>0</v>
      </c>
      <c r="T27" s="392"/>
      <c r="U27" s="392"/>
      <c r="V27" s="392"/>
      <c r="W27" s="392"/>
      <c r="X27" s="395">
        <f t="shared" si="40"/>
        <v>0</v>
      </c>
      <c r="Y27" s="395">
        <f t="shared" si="40"/>
        <v>0</v>
      </c>
      <c r="Z27" s="389"/>
      <c r="AA27" s="389"/>
      <c r="AB27" s="389"/>
      <c r="AC27" s="389"/>
      <c r="AD27" s="398">
        <f t="shared" si="41"/>
        <v>0</v>
      </c>
      <c r="AE27" s="398">
        <f t="shared" si="41"/>
        <v>0</v>
      </c>
      <c r="AF27" s="392"/>
      <c r="AG27" s="392"/>
      <c r="AH27" s="392"/>
      <c r="AI27" s="392"/>
      <c r="AJ27" s="395">
        <f t="shared" si="42"/>
        <v>0</v>
      </c>
      <c r="AK27" s="395">
        <f t="shared" si="42"/>
        <v>0</v>
      </c>
      <c r="AL27" s="389"/>
      <c r="AM27" s="389"/>
      <c r="AN27" s="389"/>
      <c r="AO27" s="389"/>
      <c r="AP27" s="398">
        <f t="shared" si="60"/>
        <v>0</v>
      </c>
      <c r="AQ27" s="398">
        <f t="shared" si="60"/>
        <v>0</v>
      </c>
      <c r="AR27" s="392"/>
      <c r="AS27" s="392"/>
      <c r="AT27" s="392"/>
      <c r="AU27" s="392"/>
      <c r="AV27" s="395">
        <f t="shared" si="43"/>
        <v>0</v>
      </c>
      <c r="AW27" s="395">
        <f t="shared" si="43"/>
        <v>0</v>
      </c>
      <c r="AX27" s="389"/>
      <c r="AY27" s="389"/>
      <c r="AZ27" s="389"/>
      <c r="BA27" s="389"/>
      <c r="BB27" s="398">
        <f t="shared" si="44"/>
        <v>0</v>
      </c>
      <c r="BC27" s="398">
        <f t="shared" si="44"/>
        <v>0</v>
      </c>
      <c r="BD27" s="392"/>
      <c r="BE27" s="392"/>
      <c r="BF27" s="392"/>
      <c r="BG27" s="392"/>
      <c r="BH27" s="395">
        <f t="shared" si="45"/>
        <v>0</v>
      </c>
      <c r="BI27" s="395">
        <f t="shared" si="45"/>
        <v>0</v>
      </c>
      <c r="BJ27" s="389"/>
      <c r="BK27" s="389"/>
      <c r="BL27" s="389"/>
      <c r="BM27" s="389"/>
      <c r="BN27" s="398">
        <f t="shared" si="46"/>
        <v>0</v>
      </c>
      <c r="BO27" s="398">
        <f t="shared" si="46"/>
        <v>0</v>
      </c>
      <c r="BP27" s="392"/>
      <c r="BQ27" s="392"/>
      <c r="BR27" s="392"/>
      <c r="BS27" s="392"/>
      <c r="BT27" s="395">
        <f t="shared" si="47"/>
        <v>0</v>
      </c>
      <c r="BU27" s="395">
        <f t="shared" si="47"/>
        <v>0</v>
      </c>
      <c r="BV27" s="393">
        <f t="shared" si="11"/>
        <v>0</v>
      </c>
      <c r="BW27" s="394">
        <f t="shared" si="11"/>
        <v>0</v>
      </c>
      <c r="BX27" s="390"/>
      <c r="BY27" s="390"/>
      <c r="BZ27" s="390"/>
      <c r="CA27" s="390"/>
      <c r="CB27" s="395">
        <f t="shared" si="48"/>
        <v>0</v>
      </c>
      <c r="CC27" s="396">
        <f t="shared" si="48"/>
        <v>0</v>
      </c>
      <c r="CD27" s="397"/>
      <c r="CE27" s="397"/>
      <c r="CF27" s="397"/>
      <c r="CG27" s="397"/>
      <c r="CH27" s="398">
        <f t="shared" si="49"/>
        <v>0</v>
      </c>
      <c r="CI27" s="398">
        <f t="shared" si="49"/>
        <v>0</v>
      </c>
      <c r="CJ27" s="390"/>
      <c r="CK27" s="390"/>
      <c r="CL27" s="390"/>
      <c r="CM27" s="390"/>
      <c r="CN27" s="395">
        <f t="shared" si="50"/>
        <v>0</v>
      </c>
      <c r="CO27" s="395">
        <f t="shared" si="50"/>
        <v>0</v>
      </c>
      <c r="CP27" s="397"/>
      <c r="CQ27" s="397"/>
      <c r="CR27" s="397"/>
      <c r="CS27" s="397"/>
      <c r="CT27" s="398">
        <f t="shared" si="51"/>
        <v>0</v>
      </c>
      <c r="CU27" s="398">
        <f t="shared" si="51"/>
        <v>0</v>
      </c>
      <c r="CV27" s="390"/>
      <c r="CW27" s="390"/>
      <c r="CX27" s="390"/>
      <c r="CY27" s="390"/>
      <c r="CZ27" s="395">
        <f t="shared" si="52"/>
        <v>0</v>
      </c>
      <c r="DA27" s="395">
        <f t="shared" si="52"/>
        <v>0</v>
      </c>
      <c r="DB27" s="397"/>
      <c r="DC27" s="397"/>
      <c r="DD27" s="397"/>
      <c r="DE27" s="397"/>
      <c r="DF27" s="398">
        <f t="shared" si="53"/>
        <v>0</v>
      </c>
      <c r="DG27" s="398">
        <f t="shared" si="53"/>
        <v>0</v>
      </c>
      <c r="DH27" s="390"/>
      <c r="DI27" s="390"/>
      <c r="DJ27" s="390"/>
      <c r="DK27" s="390"/>
      <c r="DL27" s="395">
        <f t="shared" si="54"/>
        <v>0</v>
      </c>
      <c r="DM27" s="395">
        <f t="shared" si="54"/>
        <v>0</v>
      </c>
      <c r="DN27" s="389"/>
      <c r="DO27" s="389"/>
      <c r="DP27" s="389"/>
      <c r="DQ27" s="389"/>
      <c r="DR27" s="398">
        <f t="shared" si="55"/>
        <v>0</v>
      </c>
      <c r="DS27" s="398">
        <f t="shared" si="55"/>
        <v>0</v>
      </c>
      <c r="DT27" s="390"/>
      <c r="DU27" s="390"/>
      <c r="DV27" s="390"/>
      <c r="DW27" s="390"/>
      <c r="DX27" s="395">
        <f t="shared" si="56"/>
        <v>0</v>
      </c>
      <c r="DY27" s="395">
        <f t="shared" si="56"/>
        <v>0</v>
      </c>
      <c r="DZ27" s="389"/>
      <c r="EA27" s="389"/>
      <c r="EB27" s="389"/>
      <c r="EC27" s="389"/>
      <c r="ED27" s="398">
        <f t="shared" si="57"/>
        <v>0</v>
      </c>
      <c r="EE27" s="398">
        <f t="shared" si="57"/>
        <v>0</v>
      </c>
      <c r="EF27" s="390"/>
      <c r="EG27" s="390"/>
      <c r="EH27" s="390"/>
      <c r="EI27" s="390"/>
      <c r="EJ27" s="395">
        <f t="shared" si="58"/>
        <v>0</v>
      </c>
      <c r="EK27" s="395">
        <f t="shared" si="58"/>
        <v>0</v>
      </c>
      <c r="EL27" s="389"/>
      <c r="EM27" s="389"/>
      <c r="EN27" s="389"/>
      <c r="EO27" s="389"/>
      <c r="EP27" s="398">
        <f t="shared" si="59"/>
        <v>0</v>
      </c>
      <c r="EQ27" s="398">
        <f t="shared" si="59"/>
        <v>0</v>
      </c>
      <c r="ER27" s="393">
        <f t="shared" si="28"/>
        <v>0</v>
      </c>
      <c r="ES27" s="394">
        <f t="shared" si="28"/>
        <v>0</v>
      </c>
      <c r="ET27" s="389">
        <v>0</v>
      </c>
      <c r="EU27" s="389">
        <v>0</v>
      </c>
      <c r="EV27" s="389">
        <v>0</v>
      </c>
      <c r="EW27" s="389">
        <v>0</v>
      </c>
      <c r="EX27" s="389">
        <f t="shared" si="29"/>
        <v>0</v>
      </c>
      <c r="EY27" s="399">
        <f t="shared" si="29"/>
        <v>0</v>
      </c>
      <c r="EZ27" s="390">
        <v>0</v>
      </c>
      <c r="FA27" s="390">
        <v>0</v>
      </c>
      <c r="FB27" s="390">
        <v>0</v>
      </c>
      <c r="FC27" s="390">
        <v>0</v>
      </c>
      <c r="FD27" s="390">
        <f t="shared" si="30"/>
        <v>0</v>
      </c>
      <c r="FE27" s="390">
        <v>0</v>
      </c>
      <c r="FF27" s="389">
        <v>0</v>
      </c>
      <c r="FG27" s="389">
        <v>0</v>
      </c>
      <c r="FH27" s="389">
        <v>0</v>
      </c>
      <c r="FI27" s="389">
        <v>0</v>
      </c>
      <c r="FJ27" s="389">
        <f t="shared" si="61"/>
        <v>0</v>
      </c>
      <c r="FK27" s="389">
        <f t="shared" si="61"/>
        <v>0</v>
      </c>
      <c r="FL27" s="390">
        <v>0</v>
      </c>
      <c r="FM27" s="390">
        <v>0</v>
      </c>
      <c r="FN27" s="390">
        <v>0</v>
      </c>
      <c r="FO27" s="390">
        <v>0</v>
      </c>
      <c r="FP27" s="390">
        <f t="shared" si="62"/>
        <v>0</v>
      </c>
      <c r="FQ27" s="390">
        <f t="shared" si="62"/>
        <v>0</v>
      </c>
      <c r="FR27" s="389">
        <v>0</v>
      </c>
      <c r="FS27" s="389">
        <v>0</v>
      </c>
      <c r="FT27" s="389">
        <v>0</v>
      </c>
      <c r="FU27" s="389">
        <v>0</v>
      </c>
      <c r="FV27" s="389">
        <f t="shared" si="36"/>
        <v>0</v>
      </c>
      <c r="FW27" s="389">
        <f t="shared" si="32"/>
        <v>0</v>
      </c>
      <c r="FX27" s="400">
        <f t="shared" si="24"/>
        <v>0</v>
      </c>
      <c r="FY27" s="401">
        <f t="shared" si="24"/>
        <v>0</v>
      </c>
      <c r="FZ27" s="402">
        <f t="shared" si="25"/>
        <v>0</v>
      </c>
      <c r="GA27" s="403">
        <f t="shared" si="25"/>
        <v>0</v>
      </c>
      <c r="GB27" s="402">
        <f t="shared" si="25"/>
        <v>0</v>
      </c>
      <c r="GC27" s="403">
        <f t="shared" si="25"/>
        <v>0</v>
      </c>
      <c r="GD27" s="404">
        <f t="shared" si="33"/>
        <v>0</v>
      </c>
      <c r="GE27" s="405">
        <f t="shared" si="33"/>
        <v>0</v>
      </c>
      <c r="GF27" s="406">
        <f t="shared" si="34"/>
        <v>0</v>
      </c>
      <c r="GG27" s="407">
        <f t="shared" si="26"/>
        <v>0</v>
      </c>
    </row>
    <row r="28" spans="1:189" ht="14.25" customHeight="1" x14ac:dyDescent="0.3">
      <c r="A28" s="388">
        <v>46289</v>
      </c>
      <c r="B28" s="389"/>
      <c r="C28" s="389"/>
      <c r="D28" s="389"/>
      <c r="E28" s="389"/>
      <c r="F28" s="398">
        <f t="shared" si="37"/>
        <v>0</v>
      </c>
      <c r="G28" s="398">
        <f t="shared" si="37"/>
        <v>0</v>
      </c>
      <c r="H28" s="390"/>
      <c r="I28" s="390"/>
      <c r="J28" s="390"/>
      <c r="K28" s="390"/>
      <c r="L28" s="391">
        <f t="shared" si="38"/>
        <v>0</v>
      </c>
      <c r="M28" s="395">
        <f t="shared" si="38"/>
        <v>0</v>
      </c>
      <c r="N28" s="389"/>
      <c r="O28" s="389"/>
      <c r="P28" s="389"/>
      <c r="Q28" s="389"/>
      <c r="R28" s="398">
        <f t="shared" si="39"/>
        <v>0</v>
      </c>
      <c r="S28" s="398">
        <f t="shared" si="39"/>
        <v>0</v>
      </c>
      <c r="T28" s="392"/>
      <c r="U28" s="392"/>
      <c r="V28" s="392"/>
      <c r="W28" s="392"/>
      <c r="X28" s="395">
        <f t="shared" si="40"/>
        <v>0</v>
      </c>
      <c r="Y28" s="395">
        <f t="shared" si="40"/>
        <v>0</v>
      </c>
      <c r="Z28" s="389"/>
      <c r="AA28" s="389"/>
      <c r="AB28" s="389"/>
      <c r="AC28" s="389"/>
      <c r="AD28" s="398">
        <f t="shared" si="41"/>
        <v>0</v>
      </c>
      <c r="AE28" s="398">
        <f t="shared" si="41"/>
        <v>0</v>
      </c>
      <c r="AF28" s="392"/>
      <c r="AG28" s="392"/>
      <c r="AH28" s="392"/>
      <c r="AI28" s="392"/>
      <c r="AJ28" s="395">
        <f t="shared" si="42"/>
        <v>0</v>
      </c>
      <c r="AK28" s="395">
        <f t="shared" si="42"/>
        <v>0</v>
      </c>
      <c r="AL28" s="389"/>
      <c r="AM28" s="389"/>
      <c r="AN28" s="389"/>
      <c r="AO28" s="389"/>
      <c r="AP28" s="398">
        <f>AL28+AN28</f>
        <v>0</v>
      </c>
      <c r="AQ28" s="398">
        <f t="shared" si="60"/>
        <v>0</v>
      </c>
      <c r="AR28" s="392"/>
      <c r="AS28" s="392"/>
      <c r="AT28" s="392"/>
      <c r="AU28" s="392"/>
      <c r="AV28" s="395">
        <f t="shared" si="43"/>
        <v>0</v>
      </c>
      <c r="AW28" s="395">
        <f t="shared" si="43"/>
        <v>0</v>
      </c>
      <c r="AX28" s="389"/>
      <c r="AY28" s="389"/>
      <c r="AZ28" s="389"/>
      <c r="BA28" s="389"/>
      <c r="BB28" s="398">
        <f t="shared" si="44"/>
        <v>0</v>
      </c>
      <c r="BC28" s="398">
        <f t="shared" si="44"/>
        <v>0</v>
      </c>
      <c r="BD28" s="392"/>
      <c r="BE28" s="392"/>
      <c r="BF28" s="392"/>
      <c r="BG28" s="392"/>
      <c r="BH28" s="395">
        <f t="shared" si="45"/>
        <v>0</v>
      </c>
      <c r="BI28" s="395">
        <f t="shared" si="45"/>
        <v>0</v>
      </c>
      <c r="BJ28" s="389"/>
      <c r="BK28" s="389"/>
      <c r="BL28" s="389"/>
      <c r="BM28" s="389"/>
      <c r="BN28" s="398">
        <f t="shared" si="46"/>
        <v>0</v>
      </c>
      <c r="BO28" s="398">
        <f t="shared" si="46"/>
        <v>0</v>
      </c>
      <c r="BP28" s="392"/>
      <c r="BQ28" s="392"/>
      <c r="BR28" s="392"/>
      <c r="BS28" s="392"/>
      <c r="BT28" s="395">
        <f t="shared" si="47"/>
        <v>0</v>
      </c>
      <c r="BU28" s="395">
        <f t="shared" si="47"/>
        <v>0</v>
      </c>
      <c r="BV28" s="393">
        <f t="shared" si="11"/>
        <v>0</v>
      </c>
      <c r="BW28" s="394">
        <f t="shared" si="11"/>
        <v>0</v>
      </c>
      <c r="BX28" s="390"/>
      <c r="BY28" s="390"/>
      <c r="BZ28" s="390"/>
      <c r="CA28" s="390"/>
      <c r="CB28" s="395">
        <f t="shared" si="48"/>
        <v>0</v>
      </c>
      <c r="CC28" s="396">
        <f t="shared" si="48"/>
        <v>0</v>
      </c>
      <c r="CD28" s="397"/>
      <c r="CE28" s="397"/>
      <c r="CF28" s="397"/>
      <c r="CG28" s="397"/>
      <c r="CH28" s="398">
        <f t="shared" si="49"/>
        <v>0</v>
      </c>
      <c r="CI28" s="398">
        <f t="shared" si="49"/>
        <v>0</v>
      </c>
      <c r="CJ28" s="390"/>
      <c r="CK28" s="390"/>
      <c r="CL28" s="390"/>
      <c r="CM28" s="390"/>
      <c r="CN28" s="395">
        <f t="shared" si="50"/>
        <v>0</v>
      </c>
      <c r="CO28" s="395">
        <f t="shared" si="50"/>
        <v>0</v>
      </c>
      <c r="CP28" s="397"/>
      <c r="CQ28" s="397"/>
      <c r="CR28" s="397"/>
      <c r="CS28" s="397"/>
      <c r="CT28" s="398">
        <f t="shared" si="51"/>
        <v>0</v>
      </c>
      <c r="CU28" s="398">
        <f t="shared" si="51"/>
        <v>0</v>
      </c>
      <c r="CV28" s="390"/>
      <c r="CW28" s="390"/>
      <c r="CX28" s="390"/>
      <c r="CY28" s="390"/>
      <c r="CZ28" s="395">
        <f t="shared" si="52"/>
        <v>0</v>
      </c>
      <c r="DA28" s="395">
        <f t="shared" si="52"/>
        <v>0</v>
      </c>
      <c r="DB28" s="397"/>
      <c r="DC28" s="397"/>
      <c r="DD28" s="397"/>
      <c r="DE28" s="397"/>
      <c r="DF28" s="398">
        <f t="shared" si="53"/>
        <v>0</v>
      </c>
      <c r="DG28" s="398">
        <f t="shared" si="53"/>
        <v>0</v>
      </c>
      <c r="DH28" s="390"/>
      <c r="DI28" s="390"/>
      <c r="DJ28" s="390"/>
      <c r="DK28" s="390"/>
      <c r="DL28" s="395">
        <f t="shared" si="54"/>
        <v>0</v>
      </c>
      <c r="DM28" s="395">
        <f t="shared" si="54"/>
        <v>0</v>
      </c>
      <c r="DN28" s="389"/>
      <c r="DO28" s="389"/>
      <c r="DP28" s="389"/>
      <c r="DQ28" s="389"/>
      <c r="DR28" s="398">
        <f t="shared" si="55"/>
        <v>0</v>
      </c>
      <c r="DS28" s="398">
        <f t="shared" si="55"/>
        <v>0</v>
      </c>
      <c r="DT28" s="390"/>
      <c r="DU28" s="390"/>
      <c r="DV28" s="390"/>
      <c r="DW28" s="390"/>
      <c r="DX28" s="395">
        <f t="shared" si="56"/>
        <v>0</v>
      </c>
      <c r="DY28" s="395">
        <f t="shared" si="56"/>
        <v>0</v>
      </c>
      <c r="DZ28" s="389"/>
      <c r="EA28" s="389"/>
      <c r="EB28" s="389"/>
      <c r="EC28" s="389"/>
      <c r="ED28" s="398">
        <f t="shared" si="57"/>
        <v>0</v>
      </c>
      <c r="EE28" s="398">
        <f t="shared" si="57"/>
        <v>0</v>
      </c>
      <c r="EF28" s="390"/>
      <c r="EG28" s="390"/>
      <c r="EH28" s="390"/>
      <c r="EI28" s="390"/>
      <c r="EJ28" s="395">
        <f t="shared" si="58"/>
        <v>0</v>
      </c>
      <c r="EK28" s="395">
        <f t="shared" si="58"/>
        <v>0</v>
      </c>
      <c r="EL28" s="389"/>
      <c r="EM28" s="389"/>
      <c r="EN28" s="389"/>
      <c r="EO28" s="389"/>
      <c r="EP28" s="398">
        <f t="shared" si="59"/>
        <v>0</v>
      </c>
      <c r="EQ28" s="398">
        <f t="shared" si="59"/>
        <v>0</v>
      </c>
      <c r="ER28" s="393">
        <f t="shared" si="28"/>
        <v>0</v>
      </c>
      <c r="ES28" s="394">
        <f t="shared" si="28"/>
        <v>0</v>
      </c>
      <c r="ET28" s="389">
        <v>0</v>
      </c>
      <c r="EU28" s="389">
        <v>0</v>
      </c>
      <c r="EV28" s="389">
        <v>0</v>
      </c>
      <c r="EW28" s="389">
        <v>0</v>
      </c>
      <c r="EX28" s="389">
        <f t="shared" si="29"/>
        <v>0</v>
      </c>
      <c r="EY28" s="399">
        <f t="shared" si="29"/>
        <v>0</v>
      </c>
      <c r="EZ28" s="390">
        <v>0</v>
      </c>
      <c r="FA28" s="390">
        <v>0</v>
      </c>
      <c r="FB28" s="390">
        <v>0</v>
      </c>
      <c r="FC28" s="390">
        <v>0</v>
      </c>
      <c r="FD28" s="390">
        <f t="shared" si="30"/>
        <v>0</v>
      </c>
      <c r="FE28" s="390">
        <v>0</v>
      </c>
      <c r="FF28" s="389">
        <v>0</v>
      </c>
      <c r="FG28" s="389">
        <v>0</v>
      </c>
      <c r="FH28" s="389">
        <v>0</v>
      </c>
      <c r="FI28" s="389">
        <v>0</v>
      </c>
      <c r="FJ28" s="389">
        <f t="shared" si="61"/>
        <v>0</v>
      </c>
      <c r="FK28" s="389">
        <f t="shared" si="61"/>
        <v>0</v>
      </c>
      <c r="FL28" s="390">
        <v>0</v>
      </c>
      <c r="FM28" s="390">
        <v>0</v>
      </c>
      <c r="FN28" s="390">
        <v>0</v>
      </c>
      <c r="FO28" s="390">
        <v>0</v>
      </c>
      <c r="FP28" s="390">
        <f t="shared" si="62"/>
        <v>0</v>
      </c>
      <c r="FQ28" s="390">
        <f t="shared" si="62"/>
        <v>0</v>
      </c>
      <c r="FR28" s="389">
        <v>0</v>
      </c>
      <c r="FS28" s="389">
        <v>0</v>
      </c>
      <c r="FT28" s="389">
        <v>0</v>
      </c>
      <c r="FU28" s="389">
        <v>0</v>
      </c>
      <c r="FV28" s="389">
        <f t="shared" si="36"/>
        <v>0</v>
      </c>
      <c r="FW28" s="389">
        <f t="shared" si="32"/>
        <v>0</v>
      </c>
      <c r="FX28" s="400">
        <f t="shared" si="24"/>
        <v>0</v>
      </c>
      <c r="FY28" s="401">
        <f t="shared" si="24"/>
        <v>0</v>
      </c>
      <c r="FZ28" s="402">
        <f t="shared" si="25"/>
        <v>0</v>
      </c>
      <c r="GA28" s="403">
        <f t="shared" si="25"/>
        <v>0</v>
      </c>
      <c r="GB28" s="402">
        <f t="shared" si="25"/>
        <v>0</v>
      </c>
      <c r="GC28" s="403">
        <f t="shared" si="25"/>
        <v>0</v>
      </c>
      <c r="GD28" s="404">
        <f t="shared" si="33"/>
        <v>0</v>
      </c>
      <c r="GE28" s="405">
        <f t="shared" si="33"/>
        <v>0</v>
      </c>
      <c r="GF28" s="406">
        <f t="shared" si="34"/>
        <v>0</v>
      </c>
      <c r="GG28" s="407">
        <f t="shared" si="26"/>
        <v>0</v>
      </c>
    </row>
    <row r="29" spans="1:189" ht="14.25" customHeight="1" x14ac:dyDescent="0.3">
      <c r="A29" s="388">
        <v>46290</v>
      </c>
      <c r="B29" s="389"/>
      <c r="C29" s="389"/>
      <c r="D29" s="389"/>
      <c r="E29" s="389"/>
      <c r="F29" s="398">
        <f t="shared" si="37"/>
        <v>0</v>
      </c>
      <c r="G29" s="398">
        <f t="shared" si="37"/>
        <v>0</v>
      </c>
      <c r="H29" s="390"/>
      <c r="I29" s="390"/>
      <c r="J29" s="390"/>
      <c r="K29" s="390"/>
      <c r="L29" s="391">
        <f t="shared" si="38"/>
        <v>0</v>
      </c>
      <c r="M29" s="395">
        <f t="shared" si="38"/>
        <v>0</v>
      </c>
      <c r="N29" s="389"/>
      <c r="O29" s="389"/>
      <c r="P29" s="389"/>
      <c r="Q29" s="389"/>
      <c r="R29" s="398">
        <f t="shared" si="39"/>
        <v>0</v>
      </c>
      <c r="S29" s="398">
        <f t="shared" si="39"/>
        <v>0</v>
      </c>
      <c r="T29" s="392"/>
      <c r="U29" s="392"/>
      <c r="V29" s="392"/>
      <c r="W29" s="392"/>
      <c r="X29" s="395">
        <f t="shared" si="40"/>
        <v>0</v>
      </c>
      <c r="Y29" s="395">
        <f t="shared" si="40"/>
        <v>0</v>
      </c>
      <c r="Z29" s="389"/>
      <c r="AA29" s="389"/>
      <c r="AB29" s="389"/>
      <c r="AC29" s="389"/>
      <c r="AD29" s="398">
        <f t="shared" si="41"/>
        <v>0</v>
      </c>
      <c r="AE29" s="398">
        <f t="shared" si="41"/>
        <v>0</v>
      </c>
      <c r="AF29" s="392"/>
      <c r="AG29" s="392"/>
      <c r="AH29" s="392"/>
      <c r="AI29" s="392"/>
      <c r="AJ29" s="395">
        <f t="shared" si="42"/>
        <v>0</v>
      </c>
      <c r="AK29" s="395">
        <f t="shared" si="42"/>
        <v>0</v>
      </c>
      <c r="AL29" s="389"/>
      <c r="AM29" s="389"/>
      <c r="AN29" s="389"/>
      <c r="AO29" s="389"/>
      <c r="AP29" s="398">
        <f t="shared" si="60"/>
        <v>0</v>
      </c>
      <c r="AQ29" s="398">
        <f t="shared" si="60"/>
        <v>0</v>
      </c>
      <c r="AR29" s="392"/>
      <c r="AS29" s="392"/>
      <c r="AT29" s="392"/>
      <c r="AU29" s="392"/>
      <c r="AV29" s="395">
        <f t="shared" si="43"/>
        <v>0</v>
      </c>
      <c r="AW29" s="395">
        <f t="shared" si="43"/>
        <v>0</v>
      </c>
      <c r="AX29" s="389"/>
      <c r="AY29" s="389"/>
      <c r="AZ29" s="389"/>
      <c r="BA29" s="389"/>
      <c r="BB29" s="398">
        <f t="shared" si="44"/>
        <v>0</v>
      </c>
      <c r="BC29" s="398">
        <f t="shared" si="44"/>
        <v>0</v>
      </c>
      <c r="BD29" s="392"/>
      <c r="BE29" s="392"/>
      <c r="BF29" s="392"/>
      <c r="BG29" s="392"/>
      <c r="BH29" s="395">
        <f t="shared" si="45"/>
        <v>0</v>
      </c>
      <c r="BI29" s="395">
        <f t="shared" si="45"/>
        <v>0</v>
      </c>
      <c r="BJ29" s="389"/>
      <c r="BK29" s="389"/>
      <c r="BL29" s="389"/>
      <c r="BM29" s="389"/>
      <c r="BN29" s="398">
        <f t="shared" si="46"/>
        <v>0</v>
      </c>
      <c r="BO29" s="398">
        <f t="shared" si="46"/>
        <v>0</v>
      </c>
      <c r="BP29" s="392"/>
      <c r="BQ29" s="392"/>
      <c r="BR29" s="392"/>
      <c r="BS29" s="392"/>
      <c r="BT29" s="395">
        <f t="shared" si="47"/>
        <v>0</v>
      </c>
      <c r="BU29" s="395">
        <f t="shared" si="47"/>
        <v>0</v>
      </c>
      <c r="BV29" s="393">
        <f t="shared" si="11"/>
        <v>0</v>
      </c>
      <c r="BW29" s="394">
        <f t="shared" si="11"/>
        <v>0</v>
      </c>
      <c r="BX29" s="390"/>
      <c r="BY29" s="390"/>
      <c r="BZ29" s="390"/>
      <c r="CA29" s="390"/>
      <c r="CB29" s="395">
        <f t="shared" si="48"/>
        <v>0</v>
      </c>
      <c r="CC29" s="396">
        <f t="shared" si="48"/>
        <v>0</v>
      </c>
      <c r="CD29" s="397"/>
      <c r="CE29" s="397"/>
      <c r="CF29" s="397"/>
      <c r="CG29" s="397"/>
      <c r="CH29" s="398">
        <f t="shared" si="49"/>
        <v>0</v>
      </c>
      <c r="CI29" s="398">
        <f t="shared" si="49"/>
        <v>0</v>
      </c>
      <c r="CJ29" s="390"/>
      <c r="CK29" s="390"/>
      <c r="CL29" s="390"/>
      <c r="CM29" s="390"/>
      <c r="CN29" s="395">
        <f t="shared" si="50"/>
        <v>0</v>
      </c>
      <c r="CO29" s="395">
        <f t="shared" si="50"/>
        <v>0</v>
      </c>
      <c r="CP29" s="397"/>
      <c r="CQ29" s="397"/>
      <c r="CR29" s="397"/>
      <c r="CS29" s="397"/>
      <c r="CT29" s="398">
        <f t="shared" si="51"/>
        <v>0</v>
      </c>
      <c r="CU29" s="398">
        <f t="shared" si="51"/>
        <v>0</v>
      </c>
      <c r="CV29" s="390"/>
      <c r="CW29" s="390"/>
      <c r="CX29" s="390"/>
      <c r="CY29" s="390"/>
      <c r="CZ29" s="395">
        <f t="shared" si="52"/>
        <v>0</v>
      </c>
      <c r="DA29" s="395">
        <f t="shared" si="52"/>
        <v>0</v>
      </c>
      <c r="DB29" s="397"/>
      <c r="DC29" s="397"/>
      <c r="DD29" s="397"/>
      <c r="DE29" s="397"/>
      <c r="DF29" s="398">
        <f t="shared" si="53"/>
        <v>0</v>
      </c>
      <c r="DG29" s="398">
        <f t="shared" si="53"/>
        <v>0</v>
      </c>
      <c r="DH29" s="390"/>
      <c r="DI29" s="390"/>
      <c r="DJ29" s="390"/>
      <c r="DK29" s="390"/>
      <c r="DL29" s="395">
        <f t="shared" si="54"/>
        <v>0</v>
      </c>
      <c r="DM29" s="395">
        <f t="shared" si="54"/>
        <v>0</v>
      </c>
      <c r="DN29" s="389"/>
      <c r="DO29" s="389"/>
      <c r="DP29" s="389"/>
      <c r="DQ29" s="389"/>
      <c r="DR29" s="398">
        <f t="shared" si="55"/>
        <v>0</v>
      </c>
      <c r="DS29" s="398">
        <f t="shared" si="55"/>
        <v>0</v>
      </c>
      <c r="DT29" s="390"/>
      <c r="DU29" s="390"/>
      <c r="DV29" s="390"/>
      <c r="DW29" s="390"/>
      <c r="DX29" s="395">
        <f t="shared" si="56"/>
        <v>0</v>
      </c>
      <c r="DY29" s="395">
        <f t="shared" si="56"/>
        <v>0</v>
      </c>
      <c r="DZ29" s="389"/>
      <c r="EA29" s="389"/>
      <c r="EB29" s="389"/>
      <c r="EC29" s="389"/>
      <c r="ED29" s="398">
        <f t="shared" si="57"/>
        <v>0</v>
      </c>
      <c r="EE29" s="398">
        <f t="shared" si="57"/>
        <v>0</v>
      </c>
      <c r="EF29" s="390"/>
      <c r="EG29" s="390"/>
      <c r="EH29" s="390"/>
      <c r="EI29" s="390"/>
      <c r="EJ29" s="395">
        <f t="shared" si="58"/>
        <v>0</v>
      </c>
      <c r="EK29" s="395">
        <f t="shared" si="58"/>
        <v>0</v>
      </c>
      <c r="EL29" s="389"/>
      <c r="EM29" s="389"/>
      <c r="EN29" s="389"/>
      <c r="EO29" s="389"/>
      <c r="EP29" s="398">
        <f t="shared" si="59"/>
        <v>0</v>
      </c>
      <c r="EQ29" s="398">
        <f t="shared" si="59"/>
        <v>0</v>
      </c>
      <c r="ER29" s="393">
        <f t="shared" si="28"/>
        <v>0</v>
      </c>
      <c r="ES29" s="394">
        <f t="shared" si="28"/>
        <v>0</v>
      </c>
      <c r="ET29" s="389">
        <v>0</v>
      </c>
      <c r="EU29" s="389">
        <v>0</v>
      </c>
      <c r="EV29" s="389">
        <v>0</v>
      </c>
      <c r="EW29" s="389">
        <v>0</v>
      </c>
      <c r="EX29" s="389">
        <f t="shared" si="29"/>
        <v>0</v>
      </c>
      <c r="EY29" s="399">
        <f t="shared" si="29"/>
        <v>0</v>
      </c>
      <c r="EZ29" s="390">
        <v>0</v>
      </c>
      <c r="FA29" s="390">
        <v>0</v>
      </c>
      <c r="FB29" s="390">
        <v>0</v>
      </c>
      <c r="FC29" s="390">
        <v>0</v>
      </c>
      <c r="FD29" s="390">
        <f t="shared" si="30"/>
        <v>0</v>
      </c>
      <c r="FE29" s="390">
        <v>0</v>
      </c>
      <c r="FF29" s="389">
        <v>0</v>
      </c>
      <c r="FG29" s="389">
        <v>0</v>
      </c>
      <c r="FH29" s="389">
        <v>0</v>
      </c>
      <c r="FI29" s="389">
        <v>0</v>
      </c>
      <c r="FJ29" s="389">
        <f t="shared" si="61"/>
        <v>0</v>
      </c>
      <c r="FK29" s="389">
        <f t="shared" si="61"/>
        <v>0</v>
      </c>
      <c r="FL29" s="390">
        <v>0</v>
      </c>
      <c r="FM29" s="390">
        <v>0</v>
      </c>
      <c r="FN29" s="390">
        <v>0</v>
      </c>
      <c r="FO29" s="390">
        <v>0</v>
      </c>
      <c r="FP29" s="390">
        <f t="shared" si="62"/>
        <v>0</v>
      </c>
      <c r="FQ29" s="390">
        <f t="shared" si="62"/>
        <v>0</v>
      </c>
      <c r="FR29" s="389">
        <v>0</v>
      </c>
      <c r="FS29" s="389">
        <v>0</v>
      </c>
      <c r="FT29" s="389">
        <v>0</v>
      </c>
      <c r="FU29" s="389">
        <v>0</v>
      </c>
      <c r="FV29" s="389">
        <f t="shared" si="36"/>
        <v>0</v>
      </c>
      <c r="FW29" s="389">
        <f t="shared" si="32"/>
        <v>0</v>
      </c>
      <c r="FX29" s="400">
        <f t="shared" si="24"/>
        <v>0</v>
      </c>
      <c r="FY29" s="401">
        <f t="shared" si="24"/>
        <v>0</v>
      </c>
      <c r="FZ29" s="402">
        <f t="shared" si="25"/>
        <v>0</v>
      </c>
      <c r="GA29" s="403">
        <f t="shared" si="25"/>
        <v>0</v>
      </c>
      <c r="GB29" s="402">
        <f t="shared" si="25"/>
        <v>0</v>
      </c>
      <c r="GC29" s="403">
        <f t="shared" si="25"/>
        <v>0</v>
      </c>
      <c r="GD29" s="404">
        <f t="shared" si="33"/>
        <v>0</v>
      </c>
      <c r="GE29" s="405">
        <f t="shared" si="33"/>
        <v>0</v>
      </c>
      <c r="GF29" s="406">
        <f t="shared" si="34"/>
        <v>0</v>
      </c>
      <c r="GG29" s="407">
        <f t="shared" si="26"/>
        <v>0</v>
      </c>
    </row>
    <row r="30" spans="1:189" ht="14.25" customHeight="1" x14ac:dyDescent="0.3">
      <c r="A30" s="388">
        <v>46291</v>
      </c>
      <c r="B30" s="389"/>
      <c r="C30" s="389"/>
      <c r="D30" s="389"/>
      <c r="E30" s="389"/>
      <c r="F30" s="398">
        <f t="shared" si="37"/>
        <v>0</v>
      </c>
      <c r="G30" s="398">
        <f t="shared" si="37"/>
        <v>0</v>
      </c>
      <c r="H30" s="390"/>
      <c r="I30" s="390"/>
      <c r="J30" s="390"/>
      <c r="K30" s="390"/>
      <c r="L30" s="391">
        <f t="shared" si="38"/>
        <v>0</v>
      </c>
      <c r="M30" s="395">
        <f t="shared" si="38"/>
        <v>0</v>
      </c>
      <c r="N30" s="389"/>
      <c r="O30" s="389"/>
      <c r="P30" s="389"/>
      <c r="Q30" s="389"/>
      <c r="R30" s="398">
        <f t="shared" si="39"/>
        <v>0</v>
      </c>
      <c r="S30" s="398">
        <f t="shared" si="39"/>
        <v>0</v>
      </c>
      <c r="T30" s="392"/>
      <c r="U30" s="392"/>
      <c r="V30" s="392"/>
      <c r="W30" s="392"/>
      <c r="X30" s="395">
        <f t="shared" si="40"/>
        <v>0</v>
      </c>
      <c r="Y30" s="395">
        <f t="shared" si="40"/>
        <v>0</v>
      </c>
      <c r="Z30" s="389"/>
      <c r="AA30" s="389"/>
      <c r="AB30" s="389"/>
      <c r="AC30" s="389"/>
      <c r="AD30" s="398">
        <f t="shared" si="41"/>
        <v>0</v>
      </c>
      <c r="AE30" s="398">
        <f t="shared" si="41"/>
        <v>0</v>
      </c>
      <c r="AF30" s="392"/>
      <c r="AG30" s="392"/>
      <c r="AH30" s="392"/>
      <c r="AI30" s="392"/>
      <c r="AJ30" s="395">
        <f t="shared" si="42"/>
        <v>0</v>
      </c>
      <c r="AK30" s="395">
        <f t="shared" si="42"/>
        <v>0</v>
      </c>
      <c r="AL30" s="389"/>
      <c r="AM30" s="389"/>
      <c r="AN30" s="389"/>
      <c r="AO30" s="389"/>
      <c r="AP30" s="398">
        <f t="shared" si="60"/>
        <v>0</v>
      </c>
      <c r="AQ30" s="398">
        <f t="shared" si="60"/>
        <v>0</v>
      </c>
      <c r="AR30" s="392"/>
      <c r="AS30" s="392"/>
      <c r="AT30" s="392"/>
      <c r="AU30" s="392"/>
      <c r="AV30" s="395">
        <f t="shared" si="43"/>
        <v>0</v>
      </c>
      <c r="AW30" s="395">
        <f t="shared" si="43"/>
        <v>0</v>
      </c>
      <c r="AX30" s="389"/>
      <c r="AY30" s="389"/>
      <c r="AZ30" s="389"/>
      <c r="BA30" s="389"/>
      <c r="BB30" s="398">
        <f t="shared" si="44"/>
        <v>0</v>
      </c>
      <c r="BC30" s="398">
        <f t="shared" si="44"/>
        <v>0</v>
      </c>
      <c r="BD30" s="392"/>
      <c r="BE30" s="392"/>
      <c r="BF30" s="392"/>
      <c r="BG30" s="392"/>
      <c r="BH30" s="395">
        <f t="shared" si="45"/>
        <v>0</v>
      </c>
      <c r="BI30" s="395">
        <f t="shared" si="45"/>
        <v>0</v>
      </c>
      <c r="BJ30" s="389"/>
      <c r="BK30" s="389"/>
      <c r="BL30" s="389"/>
      <c r="BM30" s="389"/>
      <c r="BN30" s="398">
        <f t="shared" si="46"/>
        <v>0</v>
      </c>
      <c r="BO30" s="398">
        <f t="shared" si="46"/>
        <v>0</v>
      </c>
      <c r="BP30" s="392"/>
      <c r="BQ30" s="392"/>
      <c r="BR30" s="392"/>
      <c r="BS30" s="392"/>
      <c r="BT30" s="395">
        <f t="shared" si="47"/>
        <v>0</v>
      </c>
      <c r="BU30" s="395">
        <f t="shared" si="47"/>
        <v>0</v>
      </c>
      <c r="BV30" s="393">
        <f>F30+L30+R30+X30+AD30+AJ30+AP30+AV30+BB30+BH30+BN30+BT30</f>
        <v>0</v>
      </c>
      <c r="BW30" s="394">
        <f t="shared" ref="BW30:BW34" si="63">G30+M30+S30+Y30+AE30+AK30+AQ30+AW30+BC30+BI30+BO30+BU30</f>
        <v>0</v>
      </c>
      <c r="BX30" s="390"/>
      <c r="BY30" s="390"/>
      <c r="BZ30" s="390"/>
      <c r="CA30" s="390"/>
      <c r="CB30" s="395">
        <f t="shared" si="48"/>
        <v>0</v>
      </c>
      <c r="CC30" s="396">
        <f t="shared" si="48"/>
        <v>0</v>
      </c>
      <c r="CD30" s="397"/>
      <c r="CE30" s="397"/>
      <c r="CF30" s="397"/>
      <c r="CG30" s="397"/>
      <c r="CH30" s="398">
        <f t="shared" si="49"/>
        <v>0</v>
      </c>
      <c r="CI30" s="398">
        <f t="shared" si="49"/>
        <v>0</v>
      </c>
      <c r="CJ30" s="390"/>
      <c r="CK30" s="390"/>
      <c r="CL30" s="390"/>
      <c r="CM30" s="390"/>
      <c r="CN30" s="395">
        <f t="shared" si="50"/>
        <v>0</v>
      </c>
      <c r="CO30" s="395">
        <f t="shared" si="50"/>
        <v>0</v>
      </c>
      <c r="CP30" s="397"/>
      <c r="CQ30" s="397"/>
      <c r="CR30" s="397"/>
      <c r="CS30" s="397"/>
      <c r="CT30" s="398">
        <f t="shared" si="51"/>
        <v>0</v>
      </c>
      <c r="CU30" s="398">
        <f t="shared" si="51"/>
        <v>0</v>
      </c>
      <c r="CV30" s="390"/>
      <c r="CW30" s="390"/>
      <c r="CX30" s="390"/>
      <c r="CY30" s="390"/>
      <c r="CZ30" s="395">
        <f t="shared" si="52"/>
        <v>0</v>
      </c>
      <c r="DA30" s="395">
        <f t="shared" si="52"/>
        <v>0</v>
      </c>
      <c r="DB30" s="397"/>
      <c r="DC30" s="397"/>
      <c r="DD30" s="397"/>
      <c r="DE30" s="397"/>
      <c r="DF30" s="398">
        <f t="shared" si="53"/>
        <v>0</v>
      </c>
      <c r="DG30" s="398">
        <f t="shared" si="53"/>
        <v>0</v>
      </c>
      <c r="DH30" s="390"/>
      <c r="DI30" s="390"/>
      <c r="DJ30" s="390"/>
      <c r="DK30" s="390"/>
      <c r="DL30" s="395">
        <f t="shared" si="54"/>
        <v>0</v>
      </c>
      <c r="DM30" s="395">
        <f t="shared" si="54"/>
        <v>0</v>
      </c>
      <c r="DN30" s="389"/>
      <c r="DO30" s="389"/>
      <c r="DP30" s="389"/>
      <c r="DQ30" s="389"/>
      <c r="DR30" s="398">
        <f t="shared" si="55"/>
        <v>0</v>
      </c>
      <c r="DS30" s="398">
        <f t="shared" si="55"/>
        <v>0</v>
      </c>
      <c r="DT30" s="390"/>
      <c r="DU30" s="390"/>
      <c r="DV30" s="390"/>
      <c r="DW30" s="390"/>
      <c r="DX30" s="395">
        <f t="shared" si="56"/>
        <v>0</v>
      </c>
      <c r="DY30" s="395">
        <f t="shared" si="56"/>
        <v>0</v>
      </c>
      <c r="DZ30" s="389"/>
      <c r="EA30" s="389"/>
      <c r="EB30" s="389"/>
      <c r="EC30" s="389"/>
      <c r="ED30" s="398">
        <f t="shared" si="57"/>
        <v>0</v>
      </c>
      <c r="EE30" s="398">
        <f t="shared" si="57"/>
        <v>0</v>
      </c>
      <c r="EF30" s="390"/>
      <c r="EG30" s="390"/>
      <c r="EH30" s="390"/>
      <c r="EI30" s="390"/>
      <c r="EJ30" s="395">
        <f t="shared" si="58"/>
        <v>0</v>
      </c>
      <c r="EK30" s="395">
        <f t="shared" si="58"/>
        <v>0</v>
      </c>
      <c r="EL30" s="389"/>
      <c r="EM30" s="389"/>
      <c r="EN30" s="389"/>
      <c r="EO30" s="389"/>
      <c r="EP30" s="398">
        <f t="shared" si="59"/>
        <v>0</v>
      </c>
      <c r="EQ30" s="398">
        <f t="shared" si="59"/>
        <v>0</v>
      </c>
      <c r="ER30" s="393">
        <f t="shared" si="28"/>
        <v>0</v>
      </c>
      <c r="ES30" s="394">
        <f t="shared" si="28"/>
        <v>0</v>
      </c>
      <c r="ET30" s="389">
        <v>0</v>
      </c>
      <c r="EU30" s="389">
        <v>0</v>
      </c>
      <c r="EV30" s="389">
        <v>0</v>
      </c>
      <c r="EW30" s="389">
        <v>0</v>
      </c>
      <c r="EX30" s="389">
        <f t="shared" si="29"/>
        <v>0</v>
      </c>
      <c r="EY30" s="399">
        <f t="shared" si="29"/>
        <v>0</v>
      </c>
      <c r="EZ30" s="390">
        <v>0</v>
      </c>
      <c r="FA30" s="390">
        <v>0</v>
      </c>
      <c r="FB30" s="390">
        <v>0</v>
      </c>
      <c r="FC30" s="390">
        <v>0</v>
      </c>
      <c r="FD30" s="390">
        <f t="shared" si="30"/>
        <v>0</v>
      </c>
      <c r="FE30" s="390">
        <v>0</v>
      </c>
      <c r="FF30" s="389">
        <v>0</v>
      </c>
      <c r="FG30" s="389">
        <v>0</v>
      </c>
      <c r="FH30" s="389">
        <v>0</v>
      </c>
      <c r="FI30" s="389">
        <v>0</v>
      </c>
      <c r="FJ30" s="389">
        <f t="shared" si="61"/>
        <v>0</v>
      </c>
      <c r="FK30" s="389">
        <f t="shared" si="61"/>
        <v>0</v>
      </c>
      <c r="FL30" s="390">
        <v>0</v>
      </c>
      <c r="FM30" s="390">
        <v>0</v>
      </c>
      <c r="FN30" s="390">
        <v>0</v>
      </c>
      <c r="FO30" s="390">
        <v>0</v>
      </c>
      <c r="FP30" s="390">
        <f t="shared" si="62"/>
        <v>0</v>
      </c>
      <c r="FQ30" s="390">
        <f t="shared" si="62"/>
        <v>0</v>
      </c>
      <c r="FR30" s="389">
        <v>0</v>
      </c>
      <c r="FS30" s="389">
        <v>0</v>
      </c>
      <c r="FT30" s="389">
        <v>0</v>
      </c>
      <c r="FU30" s="389">
        <v>0</v>
      </c>
      <c r="FV30" s="389">
        <f t="shared" si="36"/>
        <v>0</v>
      </c>
      <c r="FW30" s="389">
        <f t="shared" si="32"/>
        <v>0</v>
      </c>
      <c r="FX30" s="400">
        <f t="shared" si="24"/>
        <v>0</v>
      </c>
      <c r="FY30" s="401">
        <f t="shared" si="24"/>
        <v>0</v>
      </c>
      <c r="FZ30" s="402">
        <f t="shared" ref="FZ30:GC34" si="64">B30+H30+N30+T30+Z30+AF30+AL30+AR30+AX30+ET30+EZ30+FF30+FL30+FR30+BD30+BJ30+BP30</f>
        <v>0</v>
      </c>
      <c r="GA30" s="403">
        <f t="shared" si="64"/>
        <v>0</v>
      </c>
      <c r="GB30" s="402">
        <f t="shared" si="64"/>
        <v>0</v>
      </c>
      <c r="GC30" s="403">
        <f t="shared" si="64"/>
        <v>0</v>
      </c>
      <c r="GD30" s="404">
        <f t="shared" si="33"/>
        <v>0</v>
      </c>
      <c r="GE30" s="405">
        <f t="shared" si="33"/>
        <v>0</v>
      </c>
      <c r="GF30" s="406">
        <f t="shared" si="34"/>
        <v>0</v>
      </c>
      <c r="GG30" s="407">
        <f t="shared" si="26"/>
        <v>0</v>
      </c>
    </row>
    <row r="31" spans="1:189" ht="14.25" customHeight="1" x14ac:dyDescent="0.3">
      <c r="A31" s="388">
        <v>46292</v>
      </c>
      <c r="B31" s="389"/>
      <c r="C31" s="389"/>
      <c r="D31" s="389"/>
      <c r="E31" s="389"/>
      <c r="F31" s="398">
        <f t="shared" si="37"/>
        <v>0</v>
      </c>
      <c r="G31" s="398">
        <f t="shared" si="37"/>
        <v>0</v>
      </c>
      <c r="H31" s="390"/>
      <c r="I31" s="390"/>
      <c r="J31" s="390"/>
      <c r="K31" s="390"/>
      <c r="L31" s="391">
        <f t="shared" si="38"/>
        <v>0</v>
      </c>
      <c r="M31" s="395">
        <f t="shared" si="38"/>
        <v>0</v>
      </c>
      <c r="N31" s="389"/>
      <c r="O31" s="389"/>
      <c r="P31" s="389"/>
      <c r="Q31" s="389"/>
      <c r="R31" s="398">
        <f t="shared" si="39"/>
        <v>0</v>
      </c>
      <c r="S31" s="398">
        <f t="shared" si="39"/>
        <v>0</v>
      </c>
      <c r="T31" s="392"/>
      <c r="U31" s="392"/>
      <c r="V31" s="392"/>
      <c r="W31" s="392"/>
      <c r="X31" s="395">
        <f t="shared" si="40"/>
        <v>0</v>
      </c>
      <c r="Y31" s="395">
        <f t="shared" si="40"/>
        <v>0</v>
      </c>
      <c r="Z31" s="389"/>
      <c r="AA31" s="389"/>
      <c r="AB31" s="389"/>
      <c r="AC31" s="389"/>
      <c r="AD31" s="398">
        <f t="shared" si="41"/>
        <v>0</v>
      </c>
      <c r="AE31" s="398">
        <f t="shared" si="41"/>
        <v>0</v>
      </c>
      <c r="AF31" s="392"/>
      <c r="AG31" s="392"/>
      <c r="AH31" s="392"/>
      <c r="AI31" s="392"/>
      <c r="AJ31" s="395">
        <f t="shared" si="42"/>
        <v>0</v>
      </c>
      <c r="AK31" s="395">
        <f t="shared" si="42"/>
        <v>0</v>
      </c>
      <c r="AL31" s="389"/>
      <c r="AM31" s="389"/>
      <c r="AN31" s="389"/>
      <c r="AO31" s="389"/>
      <c r="AP31" s="398">
        <f t="shared" si="60"/>
        <v>0</v>
      </c>
      <c r="AQ31" s="398">
        <f t="shared" si="60"/>
        <v>0</v>
      </c>
      <c r="AR31" s="392"/>
      <c r="AS31" s="392"/>
      <c r="AT31" s="392"/>
      <c r="AU31" s="392"/>
      <c r="AV31" s="395">
        <f t="shared" si="43"/>
        <v>0</v>
      </c>
      <c r="AW31" s="395">
        <f t="shared" si="43"/>
        <v>0</v>
      </c>
      <c r="AX31" s="389"/>
      <c r="AY31" s="389"/>
      <c r="AZ31" s="389"/>
      <c r="BA31" s="389"/>
      <c r="BB31" s="398">
        <f t="shared" si="44"/>
        <v>0</v>
      </c>
      <c r="BC31" s="398">
        <f t="shared" si="44"/>
        <v>0</v>
      </c>
      <c r="BD31" s="392"/>
      <c r="BE31" s="392"/>
      <c r="BF31" s="392"/>
      <c r="BG31" s="392"/>
      <c r="BH31" s="395">
        <f t="shared" si="45"/>
        <v>0</v>
      </c>
      <c r="BI31" s="395">
        <f t="shared" si="45"/>
        <v>0</v>
      </c>
      <c r="BJ31" s="389"/>
      <c r="BK31" s="389"/>
      <c r="BL31" s="389"/>
      <c r="BM31" s="389"/>
      <c r="BN31" s="398">
        <f t="shared" si="46"/>
        <v>0</v>
      </c>
      <c r="BO31" s="398">
        <f t="shared" si="46"/>
        <v>0</v>
      </c>
      <c r="BP31" s="392"/>
      <c r="BQ31" s="392"/>
      <c r="BR31" s="392"/>
      <c r="BS31" s="392"/>
      <c r="BT31" s="395">
        <f t="shared" si="47"/>
        <v>0</v>
      </c>
      <c r="BU31" s="395">
        <f t="shared" si="47"/>
        <v>0</v>
      </c>
      <c r="BV31" s="393">
        <f>F31+L31+R31+X31+AD31+AJ31+AP31+AV31+BB31+BH31+BN31+BT31</f>
        <v>0</v>
      </c>
      <c r="BW31" s="394">
        <f t="shared" si="63"/>
        <v>0</v>
      </c>
      <c r="BX31" s="390"/>
      <c r="BY31" s="390"/>
      <c r="BZ31" s="390"/>
      <c r="CA31" s="390"/>
      <c r="CB31" s="395">
        <f t="shared" si="48"/>
        <v>0</v>
      </c>
      <c r="CC31" s="396">
        <f t="shared" si="48"/>
        <v>0</v>
      </c>
      <c r="CD31" s="397"/>
      <c r="CE31" s="397"/>
      <c r="CF31" s="397"/>
      <c r="CG31" s="397"/>
      <c r="CH31" s="398">
        <f t="shared" si="49"/>
        <v>0</v>
      </c>
      <c r="CI31" s="398">
        <f t="shared" si="49"/>
        <v>0</v>
      </c>
      <c r="CJ31" s="390"/>
      <c r="CK31" s="390"/>
      <c r="CL31" s="390"/>
      <c r="CM31" s="390"/>
      <c r="CN31" s="395">
        <f t="shared" si="50"/>
        <v>0</v>
      </c>
      <c r="CO31" s="395">
        <f t="shared" si="50"/>
        <v>0</v>
      </c>
      <c r="CP31" s="397"/>
      <c r="CQ31" s="397"/>
      <c r="CR31" s="397"/>
      <c r="CS31" s="397"/>
      <c r="CT31" s="398">
        <f t="shared" si="51"/>
        <v>0</v>
      </c>
      <c r="CU31" s="398">
        <f t="shared" si="51"/>
        <v>0</v>
      </c>
      <c r="CV31" s="390"/>
      <c r="CW31" s="390"/>
      <c r="CX31" s="390"/>
      <c r="CY31" s="390"/>
      <c r="CZ31" s="395">
        <f t="shared" si="52"/>
        <v>0</v>
      </c>
      <c r="DA31" s="395">
        <f t="shared" si="52"/>
        <v>0</v>
      </c>
      <c r="DB31" s="397"/>
      <c r="DC31" s="397"/>
      <c r="DD31" s="397"/>
      <c r="DE31" s="397"/>
      <c r="DF31" s="398">
        <f t="shared" si="53"/>
        <v>0</v>
      </c>
      <c r="DG31" s="398">
        <f t="shared" si="53"/>
        <v>0</v>
      </c>
      <c r="DH31" s="390"/>
      <c r="DI31" s="390"/>
      <c r="DJ31" s="390"/>
      <c r="DK31" s="390"/>
      <c r="DL31" s="395">
        <f t="shared" si="54"/>
        <v>0</v>
      </c>
      <c r="DM31" s="395">
        <f t="shared" si="54"/>
        <v>0</v>
      </c>
      <c r="DN31" s="389"/>
      <c r="DO31" s="389"/>
      <c r="DP31" s="389"/>
      <c r="DQ31" s="389"/>
      <c r="DR31" s="398">
        <f t="shared" si="55"/>
        <v>0</v>
      </c>
      <c r="DS31" s="398">
        <f t="shared" si="55"/>
        <v>0</v>
      </c>
      <c r="DT31" s="390"/>
      <c r="DU31" s="390"/>
      <c r="DV31" s="390"/>
      <c r="DW31" s="390"/>
      <c r="DX31" s="395">
        <f t="shared" si="56"/>
        <v>0</v>
      </c>
      <c r="DY31" s="395">
        <f t="shared" si="56"/>
        <v>0</v>
      </c>
      <c r="DZ31" s="389"/>
      <c r="EA31" s="389"/>
      <c r="EB31" s="389"/>
      <c r="EC31" s="389"/>
      <c r="ED31" s="398">
        <f t="shared" si="57"/>
        <v>0</v>
      </c>
      <c r="EE31" s="398">
        <f t="shared" si="57"/>
        <v>0</v>
      </c>
      <c r="EF31" s="390"/>
      <c r="EG31" s="390"/>
      <c r="EH31" s="390"/>
      <c r="EI31" s="390"/>
      <c r="EJ31" s="395">
        <f t="shared" si="58"/>
        <v>0</v>
      </c>
      <c r="EK31" s="395">
        <f t="shared" si="58"/>
        <v>0</v>
      </c>
      <c r="EL31" s="389"/>
      <c r="EM31" s="389"/>
      <c r="EN31" s="389"/>
      <c r="EO31" s="389"/>
      <c r="EP31" s="398">
        <f t="shared" si="59"/>
        <v>0</v>
      </c>
      <c r="EQ31" s="398">
        <f t="shared" si="59"/>
        <v>0</v>
      </c>
      <c r="ER31" s="393">
        <f t="shared" si="28"/>
        <v>0</v>
      </c>
      <c r="ES31" s="394">
        <f t="shared" si="28"/>
        <v>0</v>
      </c>
      <c r="ET31" s="389">
        <v>0</v>
      </c>
      <c r="EU31" s="389">
        <v>0</v>
      </c>
      <c r="EV31" s="389">
        <v>0</v>
      </c>
      <c r="EW31" s="389">
        <v>0</v>
      </c>
      <c r="EX31" s="389">
        <f t="shared" si="29"/>
        <v>0</v>
      </c>
      <c r="EY31" s="399">
        <f t="shared" si="29"/>
        <v>0</v>
      </c>
      <c r="EZ31" s="390">
        <v>0</v>
      </c>
      <c r="FA31" s="390">
        <v>0</v>
      </c>
      <c r="FB31" s="390">
        <v>0</v>
      </c>
      <c r="FC31" s="390">
        <v>0</v>
      </c>
      <c r="FD31" s="390">
        <f t="shared" si="30"/>
        <v>0</v>
      </c>
      <c r="FE31" s="390">
        <v>0</v>
      </c>
      <c r="FF31" s="389">
        <v>0</v>
      </c>
      <c r="FG31" s="389">
        <v>0</v>
      </c>
      <c r="FH31" s="389">
        <v>0</v>
      </c>
      <c r="FI31" s="389">
        <v>0</v>
      </c>
      <c r="FJ31" s="389">
        <f t="shared" si="61"/>
        <v>0</v>
      </c>
      <c r="FK31" s="389">
        <f t="shared" si="61"/>
        <v>0</v>
      </c>
      <c r="FL31" s="390">
        <v>0</v>
      </c>
      <c r="FM31" s="390">
        <v>0</v>
      </c>
      <c r="FN31" s="390">
        <v>0</v>
      </c>
      <c r="FO31" s="390">
        <v>0</v>
      </c>
      <c r="FP31" s="390">
        <f t="shared" si="62"/>
        <v>0</v>
      </c>
      <c r="FQ31" s="390">
        <f t="shared" si="62"/>
        <v>0</v>
      </c>
      <c r="FR31" s="389">
        <v>0</v>
      </c>
      <c r="FS31" s="389">
        <v>0</v>
      </c>
      <c r="FT31" s="389">
        <v>0</v>
      </c>
      <c r="FU31" s="389">
        <v>0</v>
      </c>
      <c r="FV31" s="389">
        <f t="shared" si="36"/>
        <v>0</v>
      </c>
      <c r="FW31" s="389">
        <f t="shared" si="32"/>
        <v>0</v>
      </c>
      <c r="FX31" s="400">
        <f t="shared" si="24"/>
        <v>0</v>
      </c>
      <c r="FY31" s="401">
        <f t="shared" si="24"/>
        <v>0</v>
      </c>
      <c r="FZ31" s="402">
        <f t="shared" si="64"/>
        <v>0</v>
      </c>
      <c r="GA31" s="403">
        <f t="shared" si="64"/>
        <v>0</v>
      </c>
      <c r="GB31" s="402">
        <f t="shared" si="64"/>
        <v>0</v>
      </c>
      <c r="GC31" s="403">
        <f t="shared" si="64"/>
        <v>0</v>
      </c>
      <c r="GD31" s="404">
        <f t="shared" si="33"/>
        <v>0</v>
      </c>
      <c r="GE31" s="405">
        <f t="shared" si="33"/>
        <v>0</v>
      </c>
      <c r="GF31" s="406">
        <f t="shared" si="34"/>
        <v>0</v>
      </c>
      <c r="GG31" s="407">
        <f t="shared" si="26"/>
        <v>0</v>
      </c>
    </row>
    <row r="32" spans="1:189" ht="14.25" customHeight="1" x14ac:dyDescent="0.3">
      <c r="A32" s="388">
        <v>46293</v>
      </c>
      <c r="B32" s="389"/>
      <c r="C32" s="389"/>
      <c r="D32" s="389"/>
      <c r="E32" s="389"/>
      <c r="F32" s="398">
        <f t="shared" si="37"/>
        <v>0</v>
      </c>
      <c r="G32" s="398">
        <f t="shared" si="37"/>
        <v>0</v>
      </c>
      <c r="H32" s="390"/>
      <c r="I32" s="390"/>
      <c r="J32" s="390"/>
      <c r="K32" s="390"/>
      <c r="L32" s="391">
        <f t="shared" si="38"/>
        <v>0</v>
      </c>
      <c r="M32" s="395">
        <f t="shared" si="38"/>
        <v>0</v>
      </c>
      <c r="N32" s="389"/>
      <c r="O32" s="389"/>
      <c r="P32" s="389"/>
      <c r="Q32" s="389"/>
      <c r="R32" s="398">
        <f t="shared" si="39"/>
        <v>0</v>
      </c>
      <c r="S32" s="398">
        <f t="shared" si="39"/>
        <v>0</v>
      </c>
      <c r="T32" s="392"/>
      <c r="U32" s="392"/>
      <c r="V32" s="392"/>
      <c r="W32" s="392"/>
      <c r="X32" s="395">
        <f t="shared" si="40"/>
        <v>0</v>
      </c>
      <c r="Y32" s="395">
        <f t="shared" si="40"/>
        <v>0</v>
      </c>
      <c r="Z32" s="389"/>
      <c r="AA32" s="389"/>
      <c r="AB32" s="389"/>
      <c r="AC32" s="389"/>
      <c r="AD32" s="398">
        <f t="shared" si="41"/>
        <v>0</v>
      </c>
      <c r="AE32" s="398">
        <f t="shared" si="41"/>
        <v>0</v>
      </c>
      <c r="AF32" s="392"/>
      <c r="AG32" s="392"/>
      <c r="AH32" s="392"/>
      <c r="AI32" s="392"/>
      <c r="AJ32" s="395">
        <f t="shared" si="42"/>
        <v>0</v>
      </c>
      <c r="AK32" s="395">
        <f t="shared" si="42"/>
        <v>0</v>
      </c>
      <c r="AL32" s="389"/>
      <c r="AM32" s="389"/>
      <c r="AN32" s="389"/>
      <c r="AO32" s="389"/>
      <c r="AP32" s="398">
        <f t="shared" si="60"/>
        <v>0</v>
      </c>
      <c r="AQ32" s="398">
        <f t="shared" si="60"/>
        <v>0</v>
      </c>
      <c r="AR32" s="392"/>
      <c r="AS32" s="392"/>
      <c r="AT32" s="392"/>
      <c r="AU32" s="392"/>
      <c r="AV32" s="395">
        <f t="shared" si="43"/>
        <v>0</v>
      </c>
      <c r="AW32" s="395">
        <f t="shared" si="43"/>
        <v>0</v>
      </c>
      <c r="AX32" s="389"/>
      <c r="AY32" s="389"/>
      <c r="AZ32" s="389"/>
      <c r="BA32" s="389"/>
      <c r="BB32" s="398">
        <f t="shared" si="44"/>
        <v>0</v>
      </c>
      <c r="BC32" s="398">
        <f t="shared" si="44"/>
        <v>0</v>
      </c>
      <c r="BD32" s="392"/>
      <c r="BE32" s="392"/>
      <c r="BF32" s="392"/>
      <c r="BG32" s="392"/>
      <c r="BH32" s="395">
        <f t="shared" si="45"/>
        <v>0</v>
      </c>
      <c r="BI32" s="395">
        <f t="shared" si="45"/>
        <v>0</v>
      </c>
      <c r="BJ32" s="389"/>
      <c r="BK32" s="389"/>
      <c r="BL32" s="389"/>
      <c r="BM32" s="389"/>
      <c r="BN32" s="398">
        <f t="shared" si="46"/>
        <v>0</v>
      </c>
      <c r="BO32" s="398">
        <f t="shared" si="46"/>
        <v>0</v>
      </c>
      <c r="BP32" s="392"/>
      <c r="BQ32" s="392"/>
      <c r="BR32" s="392"/>
      <c r="BS32" s="392"/>
      <c r="BT32" s="395">
        <f t="shared" si="47"/>
        <v>0</v>
      </c>
      <c r="BU32" s="395">
        <f t="shared" si="47"/>
        <v>0</v>
      </c>
      <c r="BV32" s="393">
        <f t="shared" ref="BV32:BV34" si="65">F32+L32+R32+X32+AD32+AJ32+AP32+AV32+BB32+BH32+BN32+BT32</f>
        <v>0</v>
      </c>
      <c r="BW32" s="394">
        <f t="shared" si="63"/>
        <v>0</v>
      </c>
      <c r="BX32" s="390"/>
      <c r="BY32" s="390"/>
      <c r="BZ32" s="390"/>
      <c r="CA32" s="390"/>
      <c r="CB32" s="395">
        <f t="shared" si="48"/>
        <v>0</v>
      </c>
      <c r="CC32" s="396">
        <f t="shared" si="48"/>
        <v>0</v>
      </c>
      <c r="CD32" s="397"/>
      <c r="CE32" s="397"/>
      <c r="CF32" s="397"/>
      <c r="CG32" s="397"/>
      <c r="CH32" s="398">
        <f t="shared" si="49"/>
        <v>0</v>
      </c>
      <c r="CI32" s="398">
        <f t="shared" si="49"/>
        <v>0</v>
      </c>
      <c r="CJ32" s="390"/>
      <c r="CK32" s="390"/>
      <c r="CL32" s="390"/>
      <c r="CM32" s="390"/>
      <c r="CN32" s="395">
        <f t="shared" si="50"/>
        <v>0</v>
      </c>
      <c r="CO32" s="395">
        <f t="shared" si="50"/>
        <v>0</v>
      </c>
      <c r="CP32" s="397"/>
      <c r="CQ32" s="397"/>
      <c r="CR32" s="397"/>
      <c r="CS32" s="397"/>
      <c r="CT32" s="398">
        <f t="shared" si="51"/>
        <v>0</v>
      </c>
      <c r="CU32" s="398">
        <f t="shared" si="51"/>
        <v>0</v>
      </c>
      <c r="CV32" s="390"/>
      <c r="CW32" s="390"/>
      <c r="CX32" s="390"/>
      <c r="CY32" s="390"/>
      <c r="CZ32" s="395">
        <f t="shared" si="52"/>
        <v>0</v>
      </c>
      <c r="DA32" s="395">
        <f t="shared" si="52"/>
        <v>0</v>
      </c>
      <c r="DB32" s="397"/>
      <c r="DC32" s="397"/>
      <c r="DD32" s="397"/>
      <c r="DE32" s="397"/>
      <c r="DF32" s="398">
        <f t="shared" si="53"/>
        <v>0</v>
      </c>
      <c r="DG32" s="398">
        <f t="shared" si="53"/>
        <v>0</v>
      </c>
      <c r="DH32" s="390"/>
      <c r="DI32" s="390"/>
      <c r="DJ32" s="390"/>
      <c r="DK32" s="390"/>
      <c r="DL32" s="395">
        <f t="shared" si="54"/>
        <v>0</v>
      </c>
      <c r="DM32" s="395">
        <f t="shared" si="54"/>
        <v>0</v>
      </c>
      <c r="DN32" s="389"/>
      <c r="DO32" s="389"/>
      <c r="DP32" s="389"/>
      <c r="DQ32" s="389"/>
      <c r="DR32" s="398">
        <f t="shared" si="55"/>
        <v>0</v>
      </c>
      <c r="DS32" s="398">
        <f t="shared" si="55"/>
        <v>0</v>
      </c>
      <c r="DT32" s="390"/>
      <c r="DU32" s="390"/>
      <c r="DV32" s="390"/>
      <c r="DW32" s="390"/>
      <c r="DX32" s="395">
        <f t="shared" si="56"/>
        <v>0</v>
      </c>
      <c r="DY32" s="395">
        <f t="shared" si="56"/>
        <v>0</v>
      </c>
      <c r="DZ32" s="389"/>
      <c r="EA32" s="389"/>
      <c r="EB32" s="389"/>
      <c r="EC32" s="389"/>
      <c r="ED32" s="398">
        <f t="shared" si="57"/>
        <v>0</v>
      </c>
      <c r="EE32" s="398">
        <f t="shared" si="57"/>
        <v>0</v>
      </c>
      <c r="EF32" s="390"/>
      <c r="EG32" s="390"/>
      <c r="EH32" s="390"/>
      <c r="EI32" s="390"/>
      <c r="EJ32" s="395">
        <f t="shared" si="58"/>
        <v>0</v>
      </c>
      <c r="EK32" s="395">
        <f t="shared" si="58"/>
        <v>0</v>
      </c>
      <c r="EL32" s="389"/>
      <c r="EM32" s="389"/>
      <c r="EN32" s="389"/>
      <c r="EO32" s="389"/>
      <c r="EP32" s="398">
        <f t="shared" si="59"/>
        <v>0</v>
      </c>
      <c r="EQ32" s="398">
        <f t="shared" si="59"/>
        <v>0</v>
      </c>
      <c r="ER32" s="393">
        <f t="shared" si="28"/>
        <v>0</v>
      </c>
      <c r="ES32" s="394">
        <f t="shared" si="28"/>
        <v>0</v>
      </c>
      <c r="ET32" s="389">
        <v>0</v>
      </c>
      <c r="EU32" s="389">
        <v>0</v>
      </c>
      <c r="EV32" s="389">
        <v>0</v>
      </c>
      <c r="EW32" s="389">
        <v>0</v>
      </c>
      <c r="EX32" s="389">
        <f t="shared" si="29"/>
        <v>0</v>
      </c>
      <c r="EY32" s="399">
        <f t="shared" si="29"/>
        <v>0</v>
      </c>
      <c r="EZ32" s="390">
        <v>0</v>
      </c>
      <c r="FA32" s="390">
        <v>0</v>
      </c>
      <c r="FB32" s="390">
        <v>0</v>
      </c>
      <c r="FC32" s="390">
        <v>0</v>
      </c>
      <c r="FD32" s="390">
        <f t="shared" si="30"/>
        <v>0</v>
      </c>
      <c r="FE32" s="390">
        <v>0</v>
      </c>
      <c r="FF32" s="389">
        <v>0</v>
      </c>
      <c r="FG32" s="389">
        <v>0</v>
      </c>
      <c r="FH32" s="389">
        <v>0</v>
      </c>
      <c r="FI32" s="389">
        <v>0</v>
      </c>
      <c r="FJ32" s="389">
        <f t="shared" si="61"/>
        <v>0</v>
      </c>
      <c r="FK32" s="389">
        <f t="shared" si="61"/>
        <v>0</v>
      </c>
      <c r="FL32" s="390">
        <v>0</v>
      </c>
      <c r="FM32" s="390">
        <v>0</v>
      </c>
      <c r="FN32" s="390">
        <v>0</v>
      </c>
      <c r="FO32" s="390">
        <v>0</v>
      </c>
      <c r="FP32" s="390">
        <f t="shared" si="62"/>
        <v>0</v>
      </c>
      <c r="FQ32" s="390">
        <f t="shared" si="62"/>
        <v>0</v>
      </c>
      <c r="FR32" s="389">
        <v>0</v>
      </c>
      <c r="FS32" s="389">
        <v>0</v>
      </c>
      <c r="FT32" s="389">
        <v>0</v>
      </c>
      <c r="FU32" s="389">
        <v>0</v>
      </c>
      <c r="FV32" s="389">
        <f t="shared" si="36"/>
        <v>0</v>
      </c>
      <c r="FW32" s="389">
        <f t="shared" si="32"/>
        <v>0</v>
      </c>
      <c r="FX32" s="400">
        <f t="shared" si="24"/>
        <v>0</v>
      </c>
      <c r="FY32" s="401">
        <f t="shared" si="24"/>
        <v>0</v>
      </c>
      <c r="FZ32" s="402">
        <f t="shared" si="64"/>
        <v>0</v>
      </c>
      <c r="GA32" s="403">
        <f t="shared" si="64"/>
        <v>0</v>
      </c>
      <c r="GB32" s="402">
        <f t="shared" si="64"/>
        <v>0</v>
      </c>
      <c r="GC32" s="403">
        <f t="shared" si="64"/>
        <v>0</v>
      </c>
      <c r="GD32" s="404">
        <f t="shared" si="33"/>
        <v>0</v>
      </c>
      <c r="GE32" s="405">
        <f t="shared" si="33"/>
        <v>0</v>
      </c>
      <c r="GF32" s="406">
        <f t="shared" si="34"/>
        <v>0</v>
      </c>
      <c r="GG32" s="407">
        <f t="shared" si="26"/>
        <v>0</v>
      </c>
    </row>
    <row r="33" spans="1:189" ht="14.25" customHeight="1" x14ac:dyDescent="0.3">
      <c r="A33" s="388">
        <v>46294</v>
      </c>
      <c r="B33" s="389"/>
      <c r="C33" s="389"/>
      <c r="D33" s="389"/>
      <c r="E33" s="389"/>
      <c r="F33" s="398">
        <f t="shared" si="37"/>
        <v>0</v>
      </c>
      <c r="G33" s="398">
        <f t="shared" si="37"/>
        <v>0</v>
      </c>
      <c r="H33" s="390"/>
      <c r="I33" s="390"/>
      <c r="J33" s="390"/>
      <c r="K33" s="390"/>
      <c r="L33" s="391">
        <f t="shared" si="38"/>
        <v>0</v>
      </c>
      <c r="M33" s="395">
        <f t="shared" si="38"/>
        <v>0</v>
      </c>
      <c r="N33" s="389"/>
      <c r="O33" s="389"/>
      <c r="P33" s="389"/>
      <c r="Q33" s="389"/>
      <c r="R33" s="398">
        <f t="shared" si="39"/>
        <v>0</v>
      </c>
      <c r="S33" s="398">
        <f t="shared" si="39"/>
        <v>0</v>
      </c>
      <c r="T33" s="392"/>
      <c r="U33" s="392"/>
      <c r="V33" s="392"/>
      <c r="W33" s="392"/>
      <c r="X33" s="395">
        <f t="shared" si="40"/>
        <v>0</v>
      </c>
      <c r="Y33" s="395">
        <f t="shared" si="40"/>
        <v>0</v>
      </c>
      <c r="Z33" s="389"/>
      <c r="AA33" s="389"/>
      <c r="AB33" s="389"/>
      <c r="AC33" s="389"/>
      <c r="AD33" s="398">
        <f t="shared" si="41"/>
        <v>0</v>
      </c>
      <c r="AE33" s="398">
        <f t="shared" si="41"/>
        <v>0</v>
      </c>
      <c r="AF33" s="392"/>
      <c r="AG33" s="392"/>
      <c r="AH33" s="392"/>
      <c r="AI33" s="392"/>
      <c r="AJ33" s="395">
        <f t="shared" si="42"/>
        <v>0</v>
      </c>
      <c r="AK33" s="395">
        <f t="shared" si="42"/>
        <v>0</v>
      </c>
      <c r="AL33" s="389"/>
      <c r="AM33" s="389"/>
      <c r="AN33" s="389"/>
      <c r="AO33" s="389"/>
      <c r="AP33" s="398">
        <f t="shared" si="60"/>
        <v>0</v>
      </c>
      <c r="AQ33" s="398">
        <f t="shared" si="60"/>
        <v>0</v>
      </c>
      <c r="AR33" s="392"/>
      <c r="AS33" s="392"/>
      <c r="AT33" s="392"/>
      <c r="AU33" s="392"/>
      <c r="AV33" s="395">
        <f t="shared" si="43"/>
        <v>0</v>
      </c>
      <c r="AW33" s="395">
        <f t="shared" si="43"/>
        <v>0</v>
      </c>
      <c r="AX33" s="389"/>
      <c r="AY33" s="389"/>
      <c r="AZ33" s="389"/>
      <c r="BA33" s="389"/>
      <c r="BB33" s="398">
        <f t="shared" si="44"/>
        <v>0</v>
      </c>
      <c r="BC33" s="398">
        <f t="shared" si="44"/>
        <v>0</v>
      </c>
      <c r="BD33" s="392"/>
      <c r="BE33" s="392"/>
      <c r="BF33" s="392"/>
      <c r="BG33" s="392"/>
      <c r="BH33" s="395">
        <f t="shared" si="45"/>
        <v>0</v>
      </c>
      <c r="BI33" s="395">
        <f t="shared" si="45"/>
        <v>0</v>
      </c>
      <c r="BJ33" s="389"/>
      <c r="BK33" s="389"/>
      <c r="BL33" s="389"/>
      <c r="BM33" s="389"/>
      <c r="BN33" s="398">
        <f t="shared" si="46"/>
        <v>0</v>
      </c>
      <c r="BO33" s="398">
        <f t="shared" si="46"/>
        <v>0</v>
      </c>
      <c r="BP33" s="392"/>
      <c r="BQ33" s="392"/>
      <c r="BR33" s="392"/>
      <c r="BS33" s="392"/>
      <c r="BT33" s="395">
        <f t="shared" si="47"/>
        <v>0</v>
      </c>
      <c r="BU33" s="395">
        <f t="shared" si="47"/>
        <v>0</v>
      </c>
      <c r="BV33" s="393">
        <f t="shared" si="65"/>
        <v>0</v>
      </c>
      <c r="BW33" s="394">
        <f t="shared" si="63"/>
        <v>0</v>
      </c>
      <c r="BX33" s="390"/>
      <c r="BY33" s="390"/>
      <c r="BZ33" s="390"/>
      <c r="CA33" s="390"/>
      <c r="CB33" s="395">
        <f t="shared" si="48"/>
        <v>0</v>
      </c>
      <c r="CC33" s="396">
        <f t="shared" si="48"/>
        <v>0</v>
      </c>
      <c r="CD33" s="397"/>
      <c r="CE33" s="397"/>
      <c r="CF33" s="397"/>
      <c r="CG33" s="397"/>
      <c r="CH33" s="398">
        <f t="shared" si="49"/>
        <v>0</v>
      </c>
      <c r="CI33" s="398">
        <f t="shared" si="49"/>
        <v>0</v>
      </c>
      <c r="CJ33" s="390"/>
      <c r="CK33" s="390"/>
      <c r="CL33" s="390"/>
      <c r="CM33" s="390"/>
      <c r="CN33" s="395">
        <f t="shared" si="50"/>
        <v>0</v>
      </c>
      <c r="CO33" s="395">
        <f t="shared" si="50"/>
        <v>0</v>
      </c>
      <c r="CP33" s="397"/>
      <c r="CQ33" s="397"/>
      <c r="CR33" s="397"/>
      <c r="CS33" s="397"/>
      <c r="CT33" s="398">
        <f t="shared" si="51"/>
        <v>0</v>
      </c>
      <c r="CU33" s="398">
        <f t="shared" si="51"/>
        <v>0</v>
      </c>
      <c r="CV33" s="390"/>
      <c r="CW33" s="390"/>
      <c r="CX33" s="390"/>
      <c r="CY33" s="390"/>
      <c r="CZ33" s="395">
        <f t="shared" si="52"/>
        <v>0</v>
      </c>
      <c r="DA33" s="395">
        <f t="shared" si="52"/>
        <v>0</v>
      </c>
      <c r="DB33" s="397"/>
      <c r="DC33" s="397"/>
      <c r="DD33" s="397"/>
      <c r="DE33" s="397"/>
      <c r="DF33" s="398">
        <f t="shared" si="53"/>
        <v>0</v>
      </c>
      <c r="DG33" s="398">
        <f t="shared" si="53"/>
        <v>0</v>
      </c>
      <c r="DH33" s="390"/>
      <c r="DI33" s="390"/>
      <c r="DJ33" s="390"/>
      <c r="DK33" s="390"/>
      <c r="DL33" s="395">
        <f t="shared" si="54"/>
        <v>0</v>
      </c>
      <c r="DM33" s="395">
        <f t="shared" si="54"/>
        <v>0</v>
      </c>
      <c r="DN33" s="389"/>
      <c r="DO33" s="389"/>
      <c r="DP33" s="389"/>
      <c r="DQ33" s="389"/>
      <c r="DR33" s="398">
        <f t="shared" si="55"/>
        <v>0</v>
      </c>
      <c r="DS33" s="398">
        <f t="shared" si="55"/>
        <v>0</v>
      </c>
      <c r="DT33" s="390"/>
      <c r="DU33" s="390"/>
      <c r="DV33" s="390"/>
      <c r="DW33" s="390"/>
      <c r="DX33" s="395">
        <f t="shared" si="56"/>
        <v>0</v>
      </c>
      <c r="DY33" s="395">
        <f t="shared" si="56"/>
        <v>0</v>
      </c>
      <c r="DZ33" s="389"/>
      <c r="EA33" s="389"/>
      <c r="EB33" s="389"/>
      <c r="EC33" s="389"/>
      <c r="ED33" s="398">
        <f t="shared" si="57"/>
        <v>0</v>
      </c>
      <c r="EE33" s="398">
        <f t="shared" si="57"/>
        <v>0</v>
      </c>
      <c r="EF33" s="390"/>
      <c r="EG33" s="390"/>
      <c r="EH33" s="390"/>
      <c r="EI33" s="390"/>
      <c r="EJ33" s="395">
        <f t="shared" si="58"/>
        <v>0</v>
      </c>
      <c r="EK33" s="395">
        <f t="shared" si="58"/>
        <v>0</v>
      </c>
      <c r="EL33" s="389"/>
      <c r="EM33" s="389"/>
      <c r="EN33" s="389"/>
      <c r="EO33" s="389"/>
      <c r="EP33" s="398">
        <f t="shared" si="59"/>
        <v>0</v>
      </c>
      <c r="EQ33" s="398">
        <f t="shared" si="59"/>
        <v>0</v>
      </c>
      <c r="ER33" s="393">
        <f t="shared" si="28"/>
        <v>0</v>
      </c>
      <c r="ES33" s="394">
        <f t="shared" si="28"/>
        <v>0</v>
      </c>
      <c r="ET33" s="389">
        <v>0</v>
      </c>
      <c r="EU33" s="389">
        <v>0</v>
      </c>
      <c r="EV33" s="389">
        <v>0</v>
      </c>
      <c r="EW33" s="389">
        <v>0</v>
      </c>
      <c r="EX33" s="389">
        <f t="shared" si="29"/>
        <v>0</v>
      </c>
      <c r="EY33" s="399">
        <f t="shared" si="29"/>
        <v>0</v>
      </c>
      <c r="EZ33" s="390">
        <v>0</v>
      </c>
      <c r="FA33" s="390">
        <v>0</v>
      </c>
      <c r="FB33" s="390">
        <v>0</v>
      </c>
      <c r="FC33" s="390">
        <v>0</v>
      </c>
      <c r="FD33" s="390">
        <f t="shared" si="30"/>
        <v>0</v>
      </c>
      <c r="FE33" s="390">
        <v>0</v>
      </c>
      <c r="FF33" s="389">
        <v>0</v>
      </c>
      <c r="FG33" s="389">
        <v>0</v>
      </c>
      <c r="FH33" s="389">
        <v>0</v>
      </c>
      <c r="FI33" s="389">
        <v>0</v>
      </c>
      <c r="FJ33" s="389">
        <f t="shared" si="61"/>
        <v>0</v>
      </c>
      <c r="FK33" s="389">
        <f t="shared" si="61"/>
        <v>0</v>
      </c>
      <c r="FL33" s="390">
        <v>0</v>
      </c>
      <c r="FM33" s="390">
        <v>0</v>
      </c>
      <c r="FN33" s="390">
        <v>0</v>
      </c>
      <c r="FO33" s="390">
        <v>0</v>
      </c>
      <c r="FP33" s="390">
        <f t="shared" si="62"/>
        <v>0</v>
      </c>
      <c r="FQ33" s="390">
        <f t="shared" si="62"/>
        <v>0</v>
      </c>
      <c r="FR33" s="389">
        <v>0</v>
      </c>
      <c r="FS33" s="389">
        <v>0</v>
      </c>
      <c r="FT33" s="389">
        <v>0</v>
      </c>
      <c r="FU33" s="389">
        <v>0</v>
      </c>
      <c r="FV33" s="389">
        <f t="shared" si="36"/>
        <v>0</v>
      </c>
      <c r="FW33" s="389">
        <f t="shared" si="32"/>
        <v>0</v>
      </c>
      <c r="FX33" s="400">
        <f t="shared" si="24"/>
        <v>0</v>
      </c>
      <c r="FY33" s="401">
        <f t="shared" si="24"/>
        <v>0</v>
      </c>
      <c r="FZ33" s="402">
        <f t="shared" si="64"/>
        <v>0</v>
      </c>
      <c r="GA33" s="403">
        <f t="shared" si="64"/>
        <v>0</v>
      </c>
      <c r="GB33" s="402">
        <f t="shared" si="64"/>
        <v>0</v>
      </c>
      <c r="GC33" s="403">
        <f t="shared" si="64"/>
        <v>0</v>
      </c>
      <c r="GD33" s="404">
        <f t="shared" si="33"/>
        <v>0</v>
      </c>
      <c r="GE33" s="405">
        <f t="shared" si="33"/>
        <v>0</v>
      </c>
      <c r="GF33" s="406">
        <f t="shared" si="34"/>
        <v>0</v>
      </c>
      <c r="GG33" s="407">
        <f t="shared" si="26"/>
        <v>0</v>
      </c>
    </row>
    <row r="34" spans="1:189" x14ac:dyDescent="0.3">
      <c r="A34" s="388">
        <v>46295</v>
      </c>
      <c r="B34" s="389"/>
      <c r="C34" s="389"/>
      <c r="D34" s="389"/>
      <c r="E34" s="389"/>
      <c r="F34" s="398">
        <f t="shared" si="37"/>
        <v>0</v>
      </c>
      <c r="G34" s="398">
        <f t="shared" si="37"/>
        <v>0</v>
      </c>
      <c r="H34" s="390"/>
      <c r="I34" s="390"/>
      <c r="J34" s="390"/>
      <c r="K34" s="390"/>
      <c r="L34" s="391">
        <f t="shared" si="38"/>
        <v>0</v>
      </c>
      <c r="M34" s="395">
        <f t="shared" si="38"/>
        <v>0</v>
      </c>
      <c r="N34" s="389"/>
      <c r="O34" s="389"/>
      <c r="P34" s="389"/>
      <c r="Q34" s="389"/>
      <c r="R34" s="398">
        <f t="shared" si="39"/>
        <v>0</v>
      </c>
      <c r="S34" s="398">
        <f t="shared" si="39"/>
        <v>0</v>
      </c>
      <c r="T34" s="392"/>
      <c r="U34" s="392"/>
      <c r="V34" s="392"/>
      <c r="W34" s="392"/>
      <c r="X34" s="395">
        <f t="shared" si="40"/>
        <v>0</v>
      </c>
      <c r="Y34" s="395">
        <f t="shared" si="40"/>
        <v>0</v>
      </c>
      <c r="Z34" s="389"/>
      <c r="AA34" s="389"/>
      <c r="AB34" s="389"/>
      <c r="AC34" s="389"/>
      <c r="AD34" s="398">
        <f t="shared" si="41"/>
        <v>0</v>
      </c>
      <c r="AE34" s="398">
        <f t="shared" si="41"/>
        <v>0</v>
      </c>
      <c r="AF34" s="392"/>
      <c r="AG34" s="392"/>
      <c r="AH34" s="392"/>
      <c r="AI34" s="392"/>
      <c r="AJ34" s="395">
        <f t="shared" si="42"/>
        <v>0</v>
      </c>
      <c r="AK34" s="395">
        <f t="shared" si="42"/>
        <v>0</v>
      </c>
      <c r="AL34" s="389"/>
      <c r="AM34" s="389"/>
      <c r="AN34" s="389"/>
      <c r="AO34" s="389"/>
      <c r="AP34" s="398">
        <f t="shared" si="60"/>
        <v>0</v>
      </c>
      <c r="AQ34" s="398">
        <f t="shared" si="60"/>
        <v>0</v>
      </c>
      <c r="AR34" s="392"/>
      <c r="AS34" s="392"/>
      <c r="AT34" s="392"/>
      <c r="AU34" s="392"/>
      <c r="AV34" s="395">
        <f t="shared" si="43"/>
        <v>0</v>
      </c>
      <c r="AW34" s="395">
        <f t="shared" si="43"/>
        <v>0</v>
      </c>
      <c r="AX34" s="389"/>
      <c r="AY34" s="389"/>
      <c r="AZ34" s="389"/>
      <c r="BA34" s="389"/>
      <c r="BB34" s="398">
        <f t="shared" si="44"/>
        <v>0</v>
      </c>
      <c r="BC34" s="398">
        <f t="shared" si="44"/>
        <v>0</v>
      </c>
      <c r="BD34" s="392"/>
      <c r="BE34" s="392"/>
      <c r="BF34" s="392"/>
      <c r="BG34" s="392"/>
      <c r="BH34" s="395">
        <f t="shared" si="45"/>
        <v>0</v>
      </c>
      <c r="BI34" s="395">
        <f t="shared" si="45"/>
        <v>0</v>
      </c>
      <c r="BJ34" s="389"/>
      <c r="BK34" s="389"/>
      <c r="BL34" s="389"/>
      <c r="BM34" s="389"/>
      <c r="BN34" s="398">
        <f t="shared" si="46"/>
        <v>0</v>
      </c>
      <c r="BO34" s="398">
        <f t="shared" si="46"/>
        <v>0</v>
      </c>
      <c r="BP34" s="392"/>
      <c r="BQ34" s="392"/>
      <c r="BR34" s="392"/>
      <c r="BS34" s="392"/>
      <c r="BT34" s="395">
        <f t="shared" si="47"/>
        <v>0</v>
      </c>
      <c r="BU34" s="395">
        <f t="shared" si="47"/>
        <v>0</v>
      </c>
      <c r="BV34" s="393">
        <f t="shared" si="65"/>
        <v>0</v>
      </c>
      <c r="BW34" s="394">
        <f t="shared" si="63"/>
        <v>0</v>
      </c>
      <c r="BX34" s="390"/>
      <c r="BY34" s="390"/>
      <c r="BZ34" s="390"/>
      <c r="CA34" s="390"/>
      <c r="CB34" s="395">
        <f t="shared" si="48"/>
        <v>0</v>
      </c>
      <c r="CC34" s="396">
        <f t="shared" si="48"/>
        <v>0</v>
      </c>
      <c r="CD34" s="397"/>
      <c r="CE34" s="397"/>
      <c r="CF34" s="397"/>
      <c r="CG34" s="397"/>
      <c r="CH34" s="398">
        <f t="shared" si="49"/>
        <v>0</v>
      </c>
      <c r="CI34" s="398">
        <f t="shared" si="49"/>
        <v>0</v>
      </c>
      <c r="CJ34" s="390"/>
      <c r="CK34" s="390"/>
      <c r="CL34" s="390"/>
      <c r="CM34" s="390"/>
      <c r="CN34" s="395">
        <f t="shared" si="50"/>
        <v>0</v>
      </c>
      <c r="CO34" s="395">
        <f t="shared" si="50"/>
        <v>0</v>
      </c>
      <c r="CP34" s="397"/>
      <c r="CQ34" s="397"/>
      <c r="CR34" s="397"/>
      <c r="CS34" s="397"/>
      <c r="CT34" s="398">
        <f t="shared" si="51"/>
        <v>0</v>
      </c>
      <c r="CU34" s="398">
        <f t="shared" si="51"/>
        <v>0</v>
      </c>
      <c r="CV34" s="390"/>
      <c r="CW34" s="390"/>
      <c r="CX34" s="390"/>
      <c r="CY34" s="390"/>
      <c r="CZ34" s="395">
        <f t="shared" si="52"/>
        <v>0</v>
      </c>
      <c r="DA34" s="395">
        <f t="shared" si="52"/>
        <v>0</v>
      </c>
      <c r="DB34" s="397"/>
      <c r="DC34" s="397"/>
      <c r="DD34" s="397"/>
      <c r="DE34" s="397"/>
      <c r="DF34" s="398">
        <f t="shared" si="53"/>
        <v>0</v>
      </c>
      <c r="DG34" s="398">
        <f t="shared" si="53"/>
        <v>0</v>
      </c>
      <c r="DH34" s="390"/>
      <c r="DI34" s="390"/>
      <c r="DJ34" s="390"/>
      <c r="DK34" s="390"/>
      <c r="DL34" s="395">
        <f t="shared" si="54"/>
        <v>0</v>
      </c>
      <c r="DM34" s="395">
        <f t="shared" si="54"/>
        <v>0</v>
      </c>
      <c r="DN34" s="389"/>
      <c r="DO34" s="389"/>
      <c r="DP34" s="389"/>
      <c r="DQ34" s="389"/>
      <c r="DR34" s="398">
        <f t="shared" si="55"/>
        <v>0</v>
      </c>
      <c r="DS34" s="398">
        <f t="shared" si="55"/>
        <v>0</v>
      </c>
      <c r="DT34" s="390"/>
      <c r="DU34" s="390"/>
      <c r="DV34" s="390"/>
      <c r="DW34" s="390"/>
      <c r="DX34" s="395">
        <f t="shared" si="56"/>
        <v>0</v>
      </c>
      <c r="DY34" s="395">
        <f t="shared" si="56"/>
        <v>0</v>
      </c>
      <c r="DZ34" s="389"/>
      <c r="EA34" s="389"/>
      <c r="EB34" s="389"/>
      <c r="EC34" s="389"/>
      <c r="ED34" s="398">
        <f t="shared" si="57"/>
        <v>0</v>
      </c>
      <c r="EE34" s="398">
        <f t="shared" si="57"/>
        <v>0</v>
      </c>
      <c r="EF34" s="390"/>
      <c r="EG34" s="390"/>
      <c r="EH34" s="390"/>
      <c r="EI34" s="390"/>
      <c r="EJ34" s="395">
        <f t="shared" si="58"/>
        <v>0</v>
      </c>
      <c r="EK34" s="395">
        <f t="shared" si="58"/>
        <v>0</v>
      </c>
      <c r="EL34" s="389"/>
      <c r="EM34" s="389"/>
      <c r="EN34" s="389"/>
      <c r="EO34" s="389"/>
      <c r="EP34" s="398">
        <f t="shared" si="59"/>
        <v>0</v>
      </c>
      <c r="EQ34" s="398">
        <f t="shared" si="59"/>
        <v>0</v>
      </c>
      <c r="ER34" s="393">
        <f t="shared" ref="ER34:ES34" si="66">CB34+CH34+CN34+CT34+CZ34+DF34+DL34+DR34+DX34+ED34+EJ34+EP34</f>
        <v>0</v>
      </c>
      <c r="ES34" s="394">
        <f t="shared" si="66"/>
        <v>0</v>
      </c>
      <c r="ET34" s="389">
        <v>0</v>
      </c>
      <c r="EU34" s="389">
        <v>0</v>
      </c>
      <c r="EV34" s="389">
        <v>0</v>
      </c>
      <c r="EW34" s="389">
        <v>0</v>
      </c>
      <c r="EX34" s="389">
        <f t="shared" ref="EX34:EY34" si="67">ET34+EV34</f>
        <v>0</v>
      </c>
      <c r="EY34" s="399">
        <f t="shared" si="67"/>
        <v>0</v>
      </c>
      <c r="EZ34" s="390">
        <v>0</v>
      </c>
      <c r="FA34" s="390">
        <v>0</v>
      </c>
      <c r="FB34" s="390">
        <v>0</v>
      </c>
      <c r="FC34" s="390">
        <v>0</v>
      </c>
      <c r="FD34" s="390">
        <f t="shared" si="30"/>
        <v>0</v>
      </c>
      <c r="FE34" s="390">
        <v>0</v>
      </c>
      <c r="FF34" s="389">
        <v>0</v>
      </c>
      <c r="FG34" s="389">
        <v>0</v>
      </c>
      <c r="FH34" s="389">
        <v>0</v>
      </c>
      <c r="FI34" s="389">
        <v>0</v>
      </c>
      <c r="FJ34" s="389">
        <f t="shared" si="61"/>
        <v>0</v>
      </c>
      <c r="FK34" s="389">
        <f t="shared" si="61"/>
        <v>0</v>
      </c>
      <c r="FL34" s="390">
        <v>0</v>
      </c>
      <c r="FM34" s="390">
        <v>0</v>
      </c>
      <c r="FN34" s="390">
        <v>0</v>
      </c>
      <c r="FO34" s="390">
        <v>0</v>
      </c>
      <c r="FP34" s="390">
        <f t="shared" si="62"/>
        <v>0</v>
      </c>
      <c r="FQ34" s="390">
        <f t="shared" si="62"/>
        <v>0</v>
      </c>
      <c r="FR34" s="389">
        <v>0</v>
      </c>
      <c r="FS34" s="389">
        <v>0</v>
      </c>
      <c r="FT34" s="389">
        <v>0</v>
      </c>
      <c r="FU34" s="389">
        <v>0</v>
      </c>
      <c r="FV34" s="389">
        <f t="shared" si="36"/>
        <v>0</v>
      </c>
      <c r="FW34" s="389">
        <f t="shared" si="32"/>
        <v>0</v>
      </c>
      <c r="FX34" s="400">
        <f t="shared" ref="FX34:FY34" si="68">EX34+FD34+FJ34+FP34+FV34</f>
        <v>0</v>
      </c>
      <c r="FY34" s="401">
        <f t="shared" si="68"/>
        <v>0</v>
      </c>
      <c r="FZ34" s="402">
        <f t="shared" si="64"/>
        <v>0</v>
      </c>
      <c r="GA34" s="403">
        <f t="shared" si="64"/>
        <v>0</v>
      </c>
      <c r="GB34" s="402">
        <f t="shared" si="64"/>
        <v>0</v>
      </c>
      <c r="GC34" s="403">
        <f t="shared" si="64"/>
        <v>0</v>
      </c>
      <c r="GD34" s="404">
        <f t="shared" ref="GD34:GE34" si="69">FZ34+GB34</f>
        <v>0</v>
      </c>
      <c r="GE34" s="405">
        <f t="shared" si="69"/>
        <v>0</v>
      </c>
      <c r="GF34" s="406">
        <f t="shared" si="34"/>
        <v>0</v>
      </c>
      <c r="GG34" s="407">
        <f t="shared" si="26"/>
        <v>0</v>
      </c>
    </row>
    <row r="35" spans="1:189" s="427" customFormat="1" ht="14.25" customHeight="1" x14ac:dyDescent="0.3">
      <c r="A35" s="408" t="s">
        <v>128</v>
      </c>
      <c r="B35" s="409">
        <f t="shared" ref="B35:BM35" si="70">SUM(B5:B34)</f>
        <v>21</v>
      </c>
      <c r="C35" s="410">
        <f t="shared" si="70"/>
        <v>464.65</v>
      </c>
      <c r="D35" s="409">
        <f t="shared" si="70"/>
        <v>34</v>
      </c>
      <c r="E35" s="410">
        <f t="shared" si="70"/>
        <v>793.13</v>
      </c>
      <c r="F35" s="409">
        <f t="shared" si="70"/>
        <v>55</v>
      </c>
      <c r="G35" s="410">
        <f t="shared" si="70"/>
        <v>1257.78</v>
      </c>
      <c r="H35" s="411">
        <f t="shared" si="70"/>
        <v>12</v>
      </c>
      <c r="I35" s="412">
        <f t="shared" si="70"/>
        <v>264.99</v>
      </c>
      <c r="J35" s="411">
        <f t="shared" si="70"/>
        <v>15</v>
      </c>
      <c r="K35" s="412">
        <f t="shared" si="70"/>
        <v>355.74</v>
      </c>
      <c r="L35" s="413">
        <f t="shared" si="70"/>
        <v>27</v>
      </c>
      <c r="M35" s="414">
        <f t="shared" si="70"/>
        <v>620.73</v>
      </c>
      <c r="N35" s="409">
        <f t="shared" si="70"/>
        <v>0</v>
      </c>
      <c r="O35" s="410">
        <f t="shared" si="70"/>
        <v>0</v>
      </c>
      <c r="P35" s="409">
        <f t="shared" si="70"/>
        <v>1</v>
      </c>
      <c r="Q35" s="410">
        <f t="shared" si="70"/>
        <v>24.23</v>
      </c>
      <c r="R35" s="409">
        <f t="shared" si="70"/>
        <v>1</v>
      </c>
      <c r="S35" s="410">
        <f t="shared" si="70"/>
        <v>24.23</v>
      </c>
      <c r="T35" s="411">
        <f t="shared" si="70"/>
        <v>14</v>
      </c>
      <c r="U35" s="412">
        <f t="shared" si="70"/>
        <v>316.11</v>
      </c>
      <c r="V35" s="411">
        <f t="shared" si="70"/>
        <v>32</v>
      </c>
      <c r="W35" s="412">
        <f t="shared" si="70"/>
        <v>758.1</v>
      </c>
      <c r="X35" s="413">
        <f t="shared" si="70"/>
        <v>46</v>
      </c>
      <c r="Y35" s="414">
        <f t="shared" si="70"/>
        <v>1074.21</v>
      </c>
      <c r="Z35" s="409">
        <f t="shared" si="70"/>
        <v>9</v>
      </c>
      <c r="AA35" s="410">
        <f t="shared" si="70"/>
        <v>199.74</v>
      </c>
      <c r="AB35" s="409">
        <f t="shared" si="70"/>
        <v>0</v>
      </c>
      <c r="AC35" s="410">
        <f t="shared" si="70"/>
        <v>0</v>
      </c>
      <c r="AD35" s="409">
        <f t="shared" si="70"/>
        <v>9</v>
      </c>
      <c r="AE35" s="410">
        <f t="shared" si="70"/>
        <v>199.74</v>
      </c>
      <c r="AF35" s="411">
        <f t="shared" si="70"/>
        <v>4</v>
      </c>
      <c r="AG35" s="412">
        <f t="shared" si="70"/>
        <v>96.94</v>
      </c>
      <c r="AH35" s="411">
        <f t="shared" si="70"/>
        <v>16</v>
      </c>
      <c r="AI35" s="412">
        <f t="shared" si="70"/>
        <v>378.32000000000005</v>
      </c>
      <c r="AJ35" s="413">
        <f t="shared" si="70"/>
        <v>20</v>
      </c>
      <c r="AK35" s="414">
        <f t="shared" si="70"/>
        <v>475.26</v>
      </c>
      <c r="AL35" s="409">
        <f t="shared" si="70"/>
        <v>17</v>
      </c>
      <c r="AM35" s="410">
        <f t="shared" si="70"/>
        <v>397.73</v>
      </c>
      <c r="AN35" s="409">
        <f t="shared" si="70"/>
        <v>45</v>
      </c>
      <c r="AO35" s="410">
        <f t="shared" si="70"/>
        <v>1090.8700000000001</v>
      </c>
      <c r="AP35" s="409">
        <f t="shared" si="70"/>
        <v>62</v>
      </c>
      <c r="AQ35" s="410">
        <f t="shared" si="70"/>
        <v>1488.6</v>
      </c>
      <c r="AR35" s="411">
        <f t="shared" si="70"/>
        <v>12</v>
      </c>
      <c r="AS35" s="412">
        <f t="shared" si="70"/>
        <v>267.15000000000003</v>
      </c>
      <c r="AT35" s="411">
        <f t="shared" si="70"/>
        <v>31</v>
      </c>
      <c r="AU35" s="412">
        <f t="shared" si="70"/>
        <v>756.59999999999991</v>
      </c>
      <c r="AV35" s="413">
        <f t="shared" si="70"/>
        <v>43</v>
      </c>
      <c r="AW35" s="414">
        <f t="shared" si="70"/>
        <v>1023.7500000000001</v>
      </c>
      <c r="AX35" s="409">
        <f t="shared" si="70"/>
        <v>12</v>
      </c>
      <c r="AY35" s="410">
        <f t="shared" si="70"/>
        <v>272.94</v>
      </c>
      <c r="AZ35" s="409">
        <f t="shared" si="70"/>
        <v>30</v>
      </c>
      <c r="BA35" s="410">
        <f t="shared" si="70"/>
        <v>749.49</v>
      </c>
      <c r="BB35" s="409">
        <f t="shared" si="70"/>
        <v>42</v>
      </c>
      <c r="BC35" s="410">
        <f t="shared" si="70"/>
        <v>1022.43</v>
      </c>
      <c r="BD35" s="411">
        <f t="shared" si="70"/>
        <v>13</v>
      </c>
      <c r="BE35" s="412">
        <f t="shared" si="70"/>
        <v>307.29999999999995</v>
      </c>
      <c r="BF35" s="411">
        <f t="shared" si="70"/>
        <v>42</v>
      </c>
      <c r="BG35" s="412">
        <f t="shared" si="70"/>
        <v>1008.38</v>
      </c>
      <c r="BH35" s="413">
        <f t="shared" si="70"/>
        <v>55</v>
      </c>
      <c r="BI35" s="414">
        <f t="shared" si="70"/>
        <v>1315.68</v>
      </c>
      <c r="BJ35" s="409">
        <f t="shared" si="70"/>
        <v>19</v>
      </c>
      <c r="BK35" s="410">
        <f t="shared" si="70"/>
        <v>453.14</v>
      </c>
      <c r="BL35" s="409">
        <f t="shared" si="70"/>
        <v>42</v>
      </c>
      <c r="BM35" s="410">
        <f t="shared" si="70"/>
        <v>1015.23</v>
      </c>
      <c r="BN35" s="409">
        <f t="shared" ref="BN35:DY35" si="71">SUM(BN5:BN34)</f>
        <v>61</v>
      </c>
      <c r="BO35" s="410">
        <f t="shared" si="71"/>
        <v>1468.3700000000001</v>
      </c>
      <c r="BP35" s="413">
        <f t="shared" si="71"/>
        <v>15</v>
      </c>
      <c r="BQ35" s="414">
        <f t="shared" si="71"/>
        <v>362.46</v>
      </c>
      <c r="BR35" s="413">
        <f t="shared" si="71"/>
        <v>45</v>
      </c>
      <c r="BS35" s="414">
        <f t="shared" si="71"/>
        <v>1088.1799999999998</v>
      </c>
      <c r="BT35" s="413">
        <f t="shared" si="71"/>
        <v>60</v>
      </c>
      <c r="BU35" s="414">
        <f t="shared" si="71"/>
        <v>1450.6399999999999</v>
      </c>
      <c r="BV35" s="415">
        <f t="shared" si="71"/>
        <v>481</v>
      </c>
      <c r="BW35" s="416">
        <f t="shared" si="71"/>
        <v>11421.42</v>
      </c>
      <c r="BX35" s="413">
        <f t="shared" si="71"/>
        <v>0</v>
      </c>
      <c r="BY35" s="414">
        <f t="shared" si="71"/>
        <v>0</v>
      </c>
      <c r="BZ35" s="413">
        <f t="shared" si="71"/>
        <v>0</v>
      </c>
      <c r="CA35" s="414">
        <f t="shared" si="71"/>
        <v>0</v>
      </c>
      <c r="CB35" s="413">
        <f t="shared" si="71"/>
        <v>0</v>
      </c>
      <c r="CC35" s="414">
        <f t="shared" si="71"/>
        <v>0</v>
      </c>
      <c r="CD35" s="409">
        <f t="shared" si="71"/>
        <v>0</v>
      </c>
      <c r="CE35" s="410">
        <f t="shared" si="71"/>
        <v>0</v>
      </c>
      <c r="CF35" s="409">
        <f t="shared" si="71"/>
        <v>0</v>
      </c>
      <c r="CG35" s="410">
        <f t="shared" si="71"/>
        <v>0</v>
      </c>
      <c r="CH35" s="409">
        <f t="shared" si="71"/>
        <v>0</v>
      </c>
      <c r="CI35" s="410">
        <f t="shared" si="71"/>
        <v>0</v>
      </c>
      <c r="CJ35" s="413">
        <f t="shared" si="71"/>
        <v>0</v>
      </c>
      <c r="CK35" s="414">
        <f t="shared" si="71"/>
        <v>0</v>
      </c>
      <c r="CL35" s="413">
        <f t="shared" si="71"/>
        <v>0</v>
      </c>
      <c r="CM35" s="414">
        <f t="shared" si="71"/>
        <v>0</v>
      </c>
      <c r="CN35" s="413">
        <f t="shared" si="71"/>
        <v>0</v>
      </c>
      <c r="CO35" s="414">
        <f t="shared" si="71"/>
        <v>0</v>
      </c>
      <c r="CP35" s="417">
        <f t="shared" si="71"/>
        <v>0</v>
      </c>
      <c r="CQ35" s="418">
        <f t="shared" si="71"/>
        <v>0</v>
      </c>
      <c r="CR35" s="417">
        <f t="shared" si="71"/>
        <v>0</v>
      </c>
      <c r="CS35" s="418">
        <f t="shared" si="71"/>
        <v>0</v>
      </c>
      <c r="CT35" s="409">
        <f t="shared" si="71"/>
        <v>0</v>
      </c>
      <c r="CU35" s="410">
        <f t="shared" si="71"/>
        <v>0</v>
      </c>
      <c r="CV35" s="413">
        <f t="shared" si="71"/>
        <v>0</v>
      </c>
      <c r="CW35" s="414">
        <f t="shared" si="71"/>
        <v>0</v>
      </c>
      <c r="CX35" s="413">
        <f t="shared" si="71"/>
        <v>0</v>
      </c>
      <c r="CY35" s="414">
        <f t="shared" si="71"/>
        <v>0</v>
      </c>
      <c r="CZ35" s="413">
        <f t="shared" si="71"/>
        <v>0</v>
      </c>
      <c r="DA35" s="414">
        <f t="shared" si="71"/>
        <v>0</v>
      </c>
      <c r="DB35" s="417">
        <f t="shared" si="71"/>
        <v>0</v>
      </c>
      <c r="DC35" s="418">
        <f t="shared" si="71"/>
        <v>0</v>
      </c>
      <c r="DD35" s="417">
        <f t="shared" si="71"/>
        <v>0</v>
      </c>
      <c r="DE35" s="418">
        <f t="shared" si="71"/>
        <v>0</v>
      </c>
      <c r="DF35" s="409">
        <f t="shared" si="71"/>
        <v>0</v>
      </c>
      <c r="DG35" s="410">
        <f t="shared" si="71"/>
        <v>0</v>
      </c>
      <c r="DH35" s="413">
        <f t="shared" si="71"/>
        <v>7</v>
      </c>
      <c r="DI35" s="414">
        <f t="shared" si="71"/>
        <v>202.4</v>
      </c>
      <c r="DJ35" s="413">
        <f t="shared" si="71"/>
        <v>0</v>
      </c>
      <c r="DK35" s="414">
        <f t="shared" si="71"/>
        <v>0</v>
      </c>
      <c r="DL35" s="413">
        <f t="shared" si="71"/>
        <v>7</v>
      </c>
      <c r="DM35" s="414">
        <f t="shared" si="71"/>
        <v>202.4</v>
      </c>
      <c r="DN35" s="409">
        <f t="shared" si="71"/>
        <v>0</v>
      </c>
      <c r="DO35" s="410">
        <f t="shared" si="71"/>
        <v>0</v>
      </c>
      <c r="DP35" s="409">
        <f t="shared" si="71"/>
        <v>0</v>
      </c>
      <c r="DQ35" s="410">
        <f t="shared" si="71"/>
        <v>0</v>
      </c>
      <c r="DR35" s="409">
        <f t="shared" si="71"/>
        <v>0</v>
      </c>
      <c r="DS35" s="410">
        <f t="shared" si="71"/>
        <v>0</v>
      </c>
      <c r="DT35" s="413">
        <f t="shared" si="71"/>
        <v>0</v>
      </c>
      <c r="DU35" s="414">
        <f t="shared" si="71"/>
        <v>0</v>
      </c>
      <c r="DV35" s="413">
        <f t="shared" si="71"/>
        <v>0</v>
      </c>
      <c r="DW35" s="414">
        <f t="shared" si="71"/>
        <v>0</v>
      </c>
      <c r="DX35" s="413">
        <f t="shared" si="71"/>
        <v>0</v>
      </c>
      <c r="DY35" s="414">
        <f t="shared" si="71"/>
        <v>0</v>
      </c>
      <c r="DZ35" s="409">
        <f t="shared" ref="DZ35:GG35" si="72">SUM(DZ5:DZ34)</f>
        <v>2</v>
      </c>
      <c r="EA35" s="410">
        <f t="shared" si="72"/>
        <v>53.87</v>
      </c>
      <c r="EB35" s="409">
        <f t="shared" si="72"/>
        <v>0</v>
      </c>
      <c r="EC35" s="410">
        <f t="shared" si="72"/>
        <v>0</v>
      </c>
      <c r="ED35" s="409">
        <f t="shared" si="72"/>
        <v>2</v>
      </c>
      <c r="EE35" s="410">
        <f t="shared" si="72"/>
        <v>53.87</v>
      </c>
      <c r="EF35" s="413">
        <f t="shared" si="72"/>
        <v>0</v>
      </c>
      <c r="EG35" s="414">
        <f t="shared" si="72"/>
        <v>0</v>
      </c>
      <c r="EH35" s="413">
        <f t="shared" si="72"/>
        <v>0</v>
      </c>
      <c r="EI35" s="414">
        <f t="shared" si="72"/>
        <v>0</v>
      </c>
      <c r="EJ35" s="413">
        <f t="shared" si="72"/>
        <v>0</v>
      </c>
      <c r="EK35" s="414">
        <f t="shared" si="72"/>
        <v>0</v>
      </c>
      <c r="EL35" s="409">
        <f t="shared" si="72"/>
        <v>0</v>
      </c>
      <c r="EM35" s="410">
        <f t="shared" si="72"/>
        <v>0</v>
      </c>
      <c r="EN35" s="409">
        <f t="shared" si="72"/>
        <v>0</v>
      </c>
      <c r="EO35" s="410">
        <f t="shared" si="72"/>
        <v>0</v>
      </c>
      <c r="EP35" s="409">
        <f t="shared" si="72"/>
        <v>0</v>
      </c>
      <c r="EQ35" s="410">
        <f t="shared" si="72"/>
        <v>0</v>
      </c>
      <c r="ER35" s="415">
        <f t="shared" si="72"/>
        <v>9</v>
      </c>
      <c r="ES35" s="416">
        <f t="shared" si="72"/>
        <v>256.27</v>
      </c>
      <c r="ET35" s="409">
        <f t="shared" si="72"/>
        <v>0</v>
      </c>
      <c r="EU35" s="410">
        <f t="shared" si="72"/>
        <v>0</v>
      </c>
      <c r="EV35" s="409">
        <f t="shared" si="72"/>
        <v>0</v>
      </c>
      <c r="EW35" s="410">
        <f t="shared" si="72"/>
        <v>0</v>
      </c>
      <c r="EX35" s="409">
        <f t="shared" si="72"/>
        <v>0</v>
      </c>
      <c r="EY35" s="410">
        <f t="shared" si="72"/>
        <v>0</v>
      </c>
      <c r="EZ35" s="413">
        <f t="shared" si="72"/>
        <v>0</v>
      </c>
      <c r="FA35" s="414">
        <f t="shared" si="72"/>
        <v>0</v>
      </c>
      <c r="FB35" s="413">
        <f t="shared" si="72"/>
        <v>0</v>
      </c>
      <c r="FC35" s="414">
        <f t="shared" si="72"/>
        <v>0</v>
      </c>
      <c r="FD35" s="413">
        <f t="shared" si="72"/>
        <v>0</v>
      </c>
      <c r="FE35" s="414">
        <f t="shared" si="72"/>
        <v>0</v>
      </c>
      <c r="FF35" s="409">
        <f t="shared" si="72"/>
        <v>0</v>
      </c>
      <c r="FG35" s="410">
        <f t="shared" si="72"/>
        <v>0</v>
      </c>
      <c r="FH35" s="409">
        <f t="shared" si="72"/>
        <v>0</v>
      </c>
      <c r="FI35" s="410">
        <f t="shared" si="72"/>
        <v>0</v>
      </c>
      <c r="FJ35" s="409">
        <f t="shared" si="72"/>
        <v>0</v>
      </c>
      <c r="FK35" s="410">
        <f t="shared" si="72"/>
        <v>0</v>
      </c>
      <c r="FL35" s="413">
        <f t="shared" si="72"/>
        <v>0</v>
      </c>
      <c r="FM35" s="414">
        <f t="shared" si="72"/>
        <v>0</v>
      </c>
      <c r="FN35" s="413">
        <f t="shared" si="72"/>
        <v>0</v>
      </c>
      <c r="FO35" s="414">
        <f t="shared" si="72"/>
        <v>0</v>
      </c>
      <c r="FP35" s="413">
        <f t="shared" si="72"/>
        <v>0</v>
      </c>
      <c r="FQ35" s="414">
        <f t="shared" si="72"/>
        <v>0</v>
      </c>
      <c r="FR35" s="409">
        <f t="shared" si="72"/>
        <v>0</v>
      </c>
      <c r="FS35" s="410">
        <f t="shared" si="72"/>
        <v>0</v>
      </c>
      <c r="FT35" s="409">
        <f t="shared" si="72"/>
        <v>0</v>
      </c>
      <c r="FU35" s="410">
        <f t="shared" si="72"/>
        <v>0</v>
      </c>
      <c r="FV35" s="409">
        <f t="shared" si="72"/>
        <v>0</v>
      </c>
      <c r="FW35" s="410">
        <f t="shared" si="72"/>
        <v>0</v>
      </c>
      <c r="FX35" s="419">
        <f t="shared" si="72"/>
        <v>0</v>
      </c>
      <c r="FY35" s="420">
        <f t="shared" si="72"/>
        <v>0</v>
      </c>
      <c r="FZ35" s="421">
        <f t="shared" si="72"/>
        <v>148</v>
      </c>
      <c r="GA35" s="422">
        <f t="shared" si="72"/>
        <v>3403.15</v>
      </c>
      <c r="GB35" s="421">
        <f t="shared" si="72"/>
        <v>333</v>
      </c>
      <c r="GC35" s="422">
        <f t="shared" si="72"/>
        <v>8018.27</v>
      </c>
      <c r="GD35" s="423">
        <f t="shared" si="72"/>
        <v>481</v>
      </c>
      <c r="GE35" s="424">
        <f t="shared" si="72"/>
        <v>11421.42</v>
      </c>
      <c r="GF35" s="425">
        <f t="shared" si="72"/>
        <v>490</v>
      </c>
      <c r="GG35" s="426">
        <f t="shared" si="72"/>
        <v>11677.690000000002</v>
      </c>
    </row>
    <row r="41" spans="1:189" x14ac:dyDescent="0.3">
      <c r="GE41" s="428"/>
    </row>
  </sheetData>
  <mergeCells count="126">
    <mergeCell ref="FT3:FU3"/>
    <mergeCell ref="FV3:FW3"/>
    <mergeCell ref="FH3:FI3"/>
    <mergeCell ref="FJ3:FK3"/>
    <mergeCell ref="FL3:FM3"/>
    <mergeCell ref="FN3:FO3"/>
    <mergeCell ref="FP3:FQ3"/>
    <mergeCell ref="FR3:FS3"/>
    <mergeCell ref="EL3:EM3"/>
    <mergeCell ref="EN3:EO3"/>
    <mergeCell ref="EP3:EQ3"/>
    <mergeCell ref="ET3:EU3"/>
    <mergeCell ref="EV3:EW3"/>
    <mergeCell ref="EX3:EY3"/>
    <mergeCell ref="DZ3:EA3"/>
    <mergeCell ref="EB3:EC3"/>
    <mergeCell ref="ED3:EE3"/>
    <mergeCell ref="EF3:EG3"/>
    <mergeCell ref="EH3:EI3"/>
    <mergeCell ref="EJ3:EK3"/>
    <mergeCell ref="DN3:DO3"/>
    <mergeCell ref="DP3:DQ3"/>
    <mergeCell ref="DR3:DS3"/>
    <mergeCell ref="DT3:DU3"/>
    <mergeCell ref="DV3:DW3"/>
    <mergeCell ref="DX3:DY3"/>
    <mergeCell ref="CB3:CC3"/>
    <mergeCell ref="DB3:DC3"/>
    <mergeCell ref="DD3:DE3"/>
    <mergeCell ref="DF3:DG3"/>
    <mergeCell ref="DH3:DI3"/>
    <mergeCell ref="DJ3:DK3"/>
    <mergeCell ref="DL3:DM3"/>
    <mergeCell ref="CP3:CQ3"/>
    <mergeCell ref="CR3:CS3"/>
    <mergeCell ref="CT3:CU3"/>
    <mergeCell ref="CV3:CW3"/>
    <mergeCell ref="CX3:CY3"/>
    <mergeCell ref="CZ3:DA3"/>
    <mergeCell ref="T3:U3"/>
    <mergeCell ref="V3:W3"/>
    <mergeCell ref="X3:Y3"/>
    <mergeCell ref="Z3:AA3"/>
    <mergeCell ref="AB3:AC3"/>
    <mergeCell ref="AD3:AE3"/>
    <mergeCell ref="BD3:BE3"/>
    <mergeCell ref="BF3:BG3"/>
    <mergeCell ref="BH3:BI3"/>
    <mergeCell ref="AR3:AS3"/>
    <mergeCell ref="AT3:AU3"/>
    <mergeCell ref="AV3:AW3"/>
    <mergeCell ref="AX3:AY3"/>
    <mergeCell ref="AZ3:BA3"/>
    <mergeCell ref="BB3:BC3"/>
    <mergeCell ref="DH2:DM2"/>
    <mergeCell ref="DN2:DS2"/>
    <mergeCell ref="DT2:DY2"/>
    <mergeCell ref="DZ2:EE2"/>
    <mergeCell ref="AF3:AG3"/>
    <mergeCell ref="AH3:AI3"/>
    <mergeCell ref="AJ3:AK3"/>
    <mergeCell ref="AL3:AM3"/>
    <mergeCell ref="AN3:AO3"/>
    <mergeCell ref="AP3:AQ3"/>
    <mergeCell ref="BJ3:BK3"/>
    <mergeCell ref="BL3:BM3"/>
    <mergeCell ref="BN3:BO3"/>
    <mergeCell ref="CD3:CE3"/>
    <mergeCell ref="CF3:CG3"/>
    <mergeCell ref="CH3:CI3"/>
    <mergeCell ref="CJ3:CK3"/>
    <mergeCell ref="CL3:CM3"/>
    <mergeCell ref="CN3:CO3"/>
    <mergeCell ref="BP3:BQ3"/>
    <mergeCell ref="BR3:BS3"/>
    <mergeCell ref="BT3:BU3"/>
    <mergeCell ref="BX3:BY3"/>
    <mergeCell ref="BZ3:CA3"/>
    <mergeCell ref="CP2:CU2"/>
    <mergeCell ref="CV2:DA2"/>
    <mergeCell ref="DB2:DG2"/>
    <mergeCell ref="GF1:GG3"/>
    <mergeCell ref="FX2:FY3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ER2:ES3"/>
    <mergeCell ref="ET2:EY2"/>
    <mergeCell ref="EZ2:FE2"/>
    <mergeCell ref="FF2:FK2"/>
    <mergeCell ref="FL2:FQ2"/>
    <mergeCell ref="FR2:FW2"/>
    <mergeCell ref="EZ3:FA3"/>
    <mergeCell ref="FB3:FC3"/>
    <mergeCell ref="FD3:FE3"/>
    <mergeCell ref="FF3:FG3"/>
    <mergeCell ref="C1:BW1"/>
    <mergeCell ref="BX1:ES1"/>
    <mergeCell ref="ET1:FY1"/>
    <mergeCell ref="FZ1:GA3"/>
    <mergeCell ref="GB1:GC3"/>
    <mergeCell ref="GD1:GE3"/>
    <mergeCell ref="BD2:BI2"/>
    <mergeCell ref="BJ2:BO2"/>
    <mergeCell ref="BP2:BU2"/>
    <mergeCell ref="BV2:BW3"/>
    <mergeCell ref="B2:G2"/>
    <mergeCell ref="H2:M2"/>
    <mergeCell ref="N2:S2"/>
    <mergeCell ref="T2:Y2"/>
    <mergeCell ref="Z2:AE2"/>
    <mergeCell ref="AF2:AK2"/>
    <mergeCell ref="AL2:AQ2"/>
    <mergeCell ref="AR2:AW2"/>
    <mergeCell ref="AX2:BC2"/>
    <mergeCell ref="EF2:EK2"/>
    <mergeCell ref="EL2:EQ2"/>
    <mergeCell ref="BX2:CC2"/>
    <mergeCell ref="CD2:CI2"/>
    <mergeCell ref="CJ2:CO2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C9F6-F59F-4B43-8F61-C1ED1ADDDF68}">
  <dimension ref="A1:X42"/>
  <sheetViews>
    <sheetView zoomScaleNormal="100" workbookViewId="0">
      <pane xSplit="1" ySplit="2" topLeftCell="C3" activePane="bottomRight" state="frozen"/>
      <selection pane="topRight"/>
      <selection pane="bottomLeft"/>
      <selection pane="bottomRight" activeCell="V11" sqref="V11"/>
    </sheetView>
  </sheetViews>
  <sheetFormatPr defaultColWidth="9.109375" defaultRowHeight="15" x14ac:dyDescent="0.25"/>
  <cols>
    <col min="1" max="1" width="13" style="374" customWidth="1"/>
    <col min="2" max="2" width="10.33203125" style="351" customWidth="1"/>
    <col min="3" max="3" width="13" style="351" customWidth="1"/>
    <col min="4" max="4" width="9" style="351" customWidth="1"/>
    <col min="5" max="5" width="8.44140625" style="351" customWidth="1"/>
    <col min="6" max="6" width="9.6640625" style="351" customWidth="1"/>
    <col min="7" max="7" width="7.88671875" style="351" customWidth="1"/>
    <col min="8" max="8" width="7.5546875" style="351" customWidth="1"/>
    <col min="9" max="9" width="11.88671875" style="351" customWidth="1"/>
    <col min="10" max="10" width="9" style="351" customWidth="1"/>
    <col min="11" max="11" width="13.109375" style="351" customWidth="1"/>
    <col min="12" max="12" width="9.6640625" style="351" customWidth="1"/>
    <col min="13" max="13" width="10.6640625" style="351" customWidth="1"/>
    <col min="14" max="14" width="5.6640625" style="351" customWidth="1"/>
    <col min="15" max="15" width="17.33203125" style="351" customWidth="1"/>
    <col min="16" max="16" width="6.88671875" style="350" customWidth="1"/>
    <col min="17" max="17" width="17" style="351" customWidth="1"/>
    <col min="18" max="18" width="8" style="351" customWidth="1"/>
    <col min="19" max="19" width="6.33203125" style="351" customWidth="1"/>
    <col min="20" max="20" width="9.44140625" style="376" customWidth="1"/>
    <col min="21" max="21" width="12.88671875" style="351" customWidth="1"/>
    <col min="22" max="22" width="7.33203125" style="351" customWidth="1"/>
    <col min="23" max="23" width="9.109375" style="350"/>
    <col min="24" max="24" width="10.88671875" style="351" customWidth="1"/>
    <col min="25" max="16384" width="9.109375" style="351"/>
  </cols>
  <sheetData>
    <row r="1" spans="1:24" ht="22.8" x14ac:dyDescent="0.4">
      <c r="A1" s="695" t="s">
        <v>389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696"/>
      <c r="T1" s="696"/>
      <c r="U1" s="696"/>
      <c r="V1" s="697"/>
    </row>
    <row r="2" spans="1:24" s="356" customFormat="1" ht="39.6" x14ac:dyDescent="0.25">
      <c r="A2" s="352" t="s">
        <v>380</v>
      </c>
      <c r="B2" s="353" t="s">
        <v>390</v>
      </c>
      <c r="C2" s="353" t="s">
        <v>109</v>
      </c>
      <c r="D2" s="354" t="s">
        <v>391</v>
      </c>
      <c r="E2" s="353" t="s">
        <v>205</v>
      </c>
      <c r="F2" s="353" t="s">
        <v>392</v>
      </c>
      <c r="G2" s="354" t="s">
        <v>207</v>
      </c>
      <c r="H2" s="354" t="s">
        <v>208</v>
      </c>
      <c r="I2" s="353" t="s">
        <v>209</v>
      </c>
      <c r="J2" s="353" t="s">
        <v>393</v>
      </c>
      <c r="K2" s="353" t="s">
        <v>211</v>
      </c>
      <c r="L2" s="353" t="s">
        <v>210</v>
      </c>
      <c r="M2" s="353" t="s">
        <v>394</v>
      </c>
      <c r="N2" s="354" t="s">
        <v>186</v>
      </c>
      <c r="O2" s="353" t="s">
        <v>395</v>
      </c>
      <c r="P2" s="353" t="s">
        <v>51</v>
      </c>
      <c r="Q2" s="353" t="s">
        <v>396</v>
      </c>
      <c r="R2" s="354" t="s">
        <v>141</v>
      </c>
      <c r="S2" s="354" t="s">
        <v>397</v>
      </c>
      <c r="T2" s="355" t="s">
        <v>398</v>
      </c>
      <c r="U2" s="353" t="s">
        <v>399</v>
      </c>
      <c r="V2" s="353" t="s">
        <v>400</v>
      </c>
    </row>
    <row r="3" spans="1:24" s="350" customFormat="1" ht="13.8" x14ac:dyDescent="0.25">
      <c r="A3" s="357">
        <v>46266</v>
      </c>
      <c r="B3" s="358">
        <v>6.5</v>
      </c>
      <c r="C3" s="358">
        <v>2.5</v>
      </c>
      <c r="D3" s="358">
        <v>1.9</v>
      </c>
      <c r="E3" s="358">
        <v>0.8</v>
      </c>
      <c r="F3" s="358">
        <v>0</v>
      </c>
      <c r="G3" s="358">
        <v>1</v>
      </c>
      <c r="H3" s="358">
        <v>11.3</v>
      </c>
      <c r="I3" s="358">
        <v>0</v>
      </c>
      <c r="J3" s="358">
        <v>0</v>
      </c>
      <c r="K3" s="358">
        <v>0</v>
      </c>
      <c r="L3" s="358">
        <v>0</v>
      </c>
      <c r="M3" s="358">
        <v>0</v>
      </c>
      <c r="N3" s="359">
        <f t="shared" ref="N3:N11" si="0">SUM(B3:M3)</f>
        <v>24</v>
      </c>
      <c r="O3" s="358">
        <v>1168.19</v>
      </c>
      <c r="P3" s="360">
        <f t="shared" ref="P3:P11" si="1">O3/B3</f>
        <v>179.72153846153847</v>
      </c>
      <c r="Q3" s="358">
        <v>1110.9000000000001</v>
      </c>
      <c r="R3" s="361">
        <f t="shared" ref="R3:R11" si="2">O3-Q3</f>
        <v>57.289999999999964</v>
      </c>
      <c r="S3" s="362">
        <f t="shared" ref="S3:S11" si="3">R3/O3</f>
        <v>4.9041679863720766E-2</v>
      </c>
      <c r="T3" s="363">
        <f t="shared" ref="T3:T32" si="4">IFERROR(+Q3/B3,"-")</f>
        <v>170.90769230769232</v>
      </c>
      <c r="U3" s="358">
        <v>6.5</v>
      </c>
      <c r="V3" s="360">
        <f t="shared" ref="V3:V11" si="5">+Q3/U3</f>
        <v>170.90769230769232</v>
      </c>
      <c r="X3" s="364"/>
    </row>
    <row r="4" spans="1:24" s="350" customFormat="1" ht="13.8" x14ac:dyDescent="0.25">
      <c r="A4" s="357">
        <v>46267</v>
      </c>
      <c r="B4" s="358">
        <v>9</v>
      </c>
      <c r="C4" s="358">
        <v>3</v>
      </c>
      <c r="D4" s="358">
        <v>2</v>
      </c>
      <c r="E4" s="358">
        <v>0.7</v>
      </c>
      <c r="F4" s="358">
        <v>1.5</v>
      </c>
      <c r="G4" s="358">
        <v>1</v>
      </c>
      <c r="H4" s="358">
        <v>6.8</v>
      </c>
      <c r="I4" s="358">
        <v>0</v>
      </c>
      <c r="J4" s="358">
        <v>0</v>
      </c>
      <c r="K4" s="358">
        <v>0</v>
      </c>
      <c r="L4" s="358">
        <v>0</v>
      </c>
      <c r="M4" s="358">
        <v>0</v>
      </c>
      <c r="N4" s="359">
        <f t="shared" si="0"/>
        <v>24</v>
      </c>
      <c r="O4" s="358">
        <v>1697.27</v>
      </c>
      <c r="P4" s="360">
        <f t="shared" si="1"/>
        <v>188.58555555555554</v>
      </c>
      <c r="Q4" s="358">
        <v>1631.2</v>
      </c>
      <c r="R4" s="361">
        <f t="shared" si="2"/>
        <v>66.069999999999936</v>
      </c>
      <c r="S4" s="362">
        <f t="shared" si="3"/>
        <v>3.8927218415455371E-2</v>
      </c>
      <c r="T4" s="363">
        <f t="shared" si="4"/>
        <v>181.24444444444444</v>
      </c>
      <c r="U4" s="358">
        <v>9</v>
      </c>
      <c r="V4" s="360">
        <f t="shared" si="5"/>
        <v>181.24444444444444</v>
      </c>
      <c r="X4" s="364"/>
    </row>
    <row r="5" spans="1:24" s="350" customFormat="1" ht="13.8" x14ac:dyDescent="0.25">
      <c r="A5" s="357">
        <v>46268</v>
      </c>
      <c r="B5" s="358">
        <v>8.4</v>
      </c>
      <c r="C5" s="358">
        <v>3</v>
      </c>
      <c r="D5" s="358">
        <v>3.5</v>
      </c>
      <c r="E5" s="358">
        <v>1.3</v>
      </c>
      <c r="F5" s="358">
        <v>1.5</v>
      </c>
      <c r="G5" s="358">
        <v>1</v>
      </c>
      <c r="H5" s="358">
        <v>5.3</v>
      </c>
      <c r="I5" s="358">
        <v>0</v>
      </c>
      <c r="J5" s="358">
        <v>0</v>
      </c>
      <c r="K5" s="358">
        <v>0</v>
      </c>
      <c r="L5" s="358">
        <v>0</v>
      </c>
      <c r="M5" s="358">
        <v>0</v>
      </c>
      <c r="N5" s="359">
        <f t="shared" si="0"/>
        <v>24</v>
      </c>
      <c r="O5" s="358">
        <v>1506.25</v>
      </c>
      <c r="P5" s="360">
        <f t="shared" si="1"/>
        <v>179.31547619047618</v>
      </c>
      <c r="Q5" s="358">
        <v>1489.6</v>
      </c>
      <c r="R5" s="361">
        <f t="shared" si="2"/>
        <v>16.650000000000091</v>
      </c>
      <c r="S5" s="362">
        <f t="shared" si="3"/>
        <v>1.1053941908713753E-2</v>
      </c>
      <c r="T5" s="363">
        <f t="shared" si="4"/>
        <v>177.33333333333331</v>
      </c>
      <c r="U5" s="358">
        <v>8.4</v>
      </c>
      <c r="V5" s="360">
        <f t="shared" si="5"/>
        <v>177.33333333333331</v>
      </c>
      <c r="X5" s="364"/>
    </row>
    <row r="6" spans="1:24" s="350" customFormat="1" ht="13.8" x14ac:dyDescent="0.25">
      <c r="A6" s="357">
        <v>46269</v>
      </c>
      <c r="B6" s="358">
        <v>7.9</v>
      </c>
      <c r="C6" s="358">
        <v>3</v>
      </c>
      <c r="D6" s="358">
        <v>3.4</v>
      </c>
      <c r="E6" s="358">
        <v>0.9</v>
      </c>
      <c r="F6" s="358">
        <v>1.5</v>
      </c>
      <c r="G6" s="358">
        <v>1</v>
      </c>
      <c r="H6" s="358">
        <v>4</v>
      </c>
      <c r="I6" s="358">
        <v>1.3</v>
      </c>
      <c r="J6" s="358">
        <v>0</v>
      </c>
      <c r="K6" s="358">
        <v>0</v>
      </c>
      <c r="L6" s="358">
        <v>1</v>
      </c>
      <c r="M6" s="358">
        <v>0</v>
      </c>
      <c r="N6" s="359">
        <f t="shared" si="0"/>
        <v>24.000000000000004</v>
      </c>
      <c r="O6" s="358">
        <v>1480.07</v>
      </c>
      <c r="P6" s="360">
        <f t="shared" si="1"/>
        <v>187.35063291139238</v>
      </c>
      <c r="Q6" s="358">
        <v>1463.7</v>
      </c>
      <c r="R6" s="361">
        <f t="shared" si="2"/>
        <v>16.369999999999891</v>
      </c>
      <c r="S6" s="362">
        <f t="shared" si="3"/>
        <v>1.1060287689095713E-2</v>
      </c>
      <c r="T6" s="363">
        <f t="shared" si="4"/>
        <v>185.27848101265823</v>
      </c>
      <c r="U6" s="358">
        <v>7.9</v>
      </c>
      <c r="V6" s="360">
        <f t="shared" si="5"/>
        <v>185.27848101265823</v>
      </c>
      <c r="X6" s="364"/>
    </row>
    <row r="7" spans="1:24" s="350" customFormat="1" ht="13.8" x14ac:dyDescent="0.25">
      <c r="A7" s="357">
        <v>46270</v>
      </c>
      <c r="B7" s="358">
        <v>7.4</v>
      </c>
      <c r="C7" s="358">
        <v>3</v>
      </c>
      <c r="D7" s="358">
        <v>1.3</v>
      </c>
      <c r="E7" s="358">
        <v>0</v>
      </c>
      <c r="F7" s="358">
        <v>1.5</v>
      </c>
      <c r="G7" s="358">
        <v>1</v>
      </c>
      <c r="H7" s="358">
        <v>5.8</v>
      </c>
      <c r="I7" s="358">
        <v>0</v>
      </c>
      <c r="J7" s="358">
        <v>0</v>
      </c>
      <c r="K7" s="358">
        <v>0</v>
      </c>
      <c r="L7" s="358">
        <v>0</v>
      </c>
      <c r="M7" s="358">
        <v>4</v>
      </c>
      <c r="N7" s="359">
        <f t="shared" si="0"/>
        <v>24</v>
      </c>
      <c r="O7" s="358">
        <v>1267.29</v>
      </c>
      <c r="P7" s="360">
        <f t="shared" si="1"/>
        <v>171.25540540540538</v>
      </c>
      <c r="Q7" s="358">
        <v>1252.9000000000001</v>
      </c>
      <c r="R7" s="361">
        <f t="shared" si="2"/>
        <v>14.389999999999873</v>
      </c>
      <c r="S7" s="362">
        <f t="shared" si="3"/>
        <v>1.1354938490795219E-2</v>
      </c>
      <c r="T7" s="363">
        <f t="shared" si="4"/>
        <v>169.31081081081081</v>
      </c>
      <c r="U7" s="358">
        <v>7.4</v>
      </c>
      <c r="V7" s="360">
        <f t="shared" si="5"/>
        <v>169.31081081081081</v>
      </c>
      <c r="X7" s="364"/>
    </row>
    <row r="8" spans="1:24" s="350" customFormat="1" ht="13.8" x14ac:dyDescent="0.25">
      <c r="A8" s="357">
        <v>46271</v>
      </c>
      <c r="B8" s="358">
        <v>8.1</v>
      </c>
      <c r="C8" s="358">
        <v>3</v>
      </c>
      <c r="D8" s="358">
        <v>5.0999999999999996</v>
      </c>
      <c r="E8" s="358">
        <v>0.9</v>
      </c>
      <c r="F8" s="358">
        <v>1.5</v>
      </c>
      <c r="G8" s="358">
        <v>1</v>
      </c>
      <c r="H8" s="358">
        <v>4.4000000000000004</v>
      </c>
      <c r="I8" s="358">
        <v>0</v>
      </c>
      <c r="J8" s="358">
        <v>0</v>
      </c>
      <c r="K8" s="358">
        <v>0</v>
      </c>
      <c r="L8" s="358">
        <v>0</v>
      </c>
      <c r="M8" s="358">
        <v>0</v>
      </c>
      <c r="N8" s="359">
        <f t="shared" si="0"/>
        <v>24</v>
      </c>
      <c r="O8" s="358">
        <v>1495.85</v>
      </c>
      <c r="P8" s="360">
        <f t="shared" si="1"/>
        <v>184.67283950617283</v>
      </c>
      <c r="Q8" s="358">
        <v>1479.4</v>
      </c>
      <c r="R8" s="361">
        <f t="shared" si="2"/>
        <v>16.449999999999818</v>
      </c>
      <c r="S8" s="362">
        <f t="shared" si="3"/>
        <v>1.0997091954407073E-2</v>
      </c>
      <c r="T8" s="363">
        <f t="shared" si="4"/>
        <v>182.641975308642</v>
      </c>
      <c r="U8" s="358">
        <v>8.1</v>
      </c>
      <c r="V8" s="360">
        <f t="shared" si="5"/>
        <v>182.641975308642</v>
      </c>
      <c r="X8" s="364"/>
    </row>
    <row r="9" spans="1:24" s="350" customFormat="1" ht="13.8" x14ac:dyDescent="0.25">
      <c r="A9" s="357">
        <v>46272</v>
      </c>
      <c r="B9" s="358">
        <v>1.6</v>
      </c>
      <c r="C9" s="358">
        <v>2</v>
      </c>
      <c r="D9" s="358">
        <v>0</v>
      </c>
      <c r="E9" s="358">
        <v>0.2</v>
      </c>
      <c r="F9" s="358">
        <v>1.5</v>
      </c>
      <c r="G9" s="358">
        <v>0</v>
      </c>
      <c r="H9" s="358">
        <v>0</v>
      </c>
      <c r="I9" s="358">
        <v>0</v>
      </c>
      <c r="J9" s="358">
        <v>0</v>
      </c>
      <c r="K9" s="358">
        <v>3</v>
      </c>
      <c r="L9" s="358">
        <v>0</v>
      </c>
      <c r="M9" s="358">
        <v>15.7</v>
      </c>
      <c r="N9" s="359">
        <f t="shared" si="0"/>
        <v>24</v>
      </c>
      <c r="O9" s="358">
        <v>258.85000000000002</v>
      </c>
      <c r="P9" s="360">
        <f t="shared" si="1"/>
        <v>161.78125</v>
      </c>
      <c r="Q9" s="358">
        <v>256.2</v>
      </c>
      <c r="R9" s="361">
        <f t="shared" si="2"/>
        <v>2.6500000000000341</v>
      </c>
      <c r="S9" s="362">
        <f t="shared" si="3"/>
        <v>1.0237589337454256E-2</v>
      </c>
      <c r="T9" s="363">
        <f t="shared" si="4"/>
        <v>160.12499999999997</v>
      </c>
      <c r="U9" s="358">
        <v>1.6</v>
      </c>
      <c r="V9" s="360">
        <f t="shared" si="5"/>
        <v>160.12499999999997</v>
      </c>
      <c r="X9" s="364"/>
    </row>
    <row r="10" spans="1:24" s="350" customFormat="1" ht="13.8" x14ac:dyDescent="0.25">
      <c r="A10" s="357">
        <v>46273</v>
      </c>
      <c r="B10" s="358">
        <v>8</v>
      </c>
      <c r="C10" s="358">
        <v>1</v>
      </c>
      <c r="D10" s="358">
        <v>1.2</v>
      </c>
      <c r="E10" s="358">
        <v>1.1000000000000001</v>
      </c>
      <c r="F10" s="358">
        <v>0</v>
      </c>
      <c r="G10" s="358">
        <v>1</v>
      </c>
      <c r="H10" s="358">
        <v>1.5</v>
      </c>
      <c r="I10" s="358">
        <v>0</v>
      </c>
      <c r="J10" s="358">
        <v>0</v>
      </c>
      <c r="K10" s="358">
        <v>0</v>
      </c>
      <c r="L10" s="358">
        <v>0</v>
      </c>
      <c r="M10" s="358">
        <v>10.199999999999999</v>
      </c>
      <c r="N10" s="359">
        <f t="shared" si="0"/>
        <v>24</v>
      </c>
      <c r="O10" s="358">
        <v>1365.06</v>
      </c>
      <c r="P10" s="360">
        <f t="shared" si="1"/>
        <v>170.63249999999999</v>
      </c>
      <c r="Q10" s="358">
        <v>1349.8</v>
      </c>
      <c r="R10" s="361">
        <f t="shared" si="2"/>
        <v>15.259999999999991</v>
      </c>
      <c r="S10" s="362">
        <f t="shared" si="3"/>
        <v>1.1178995795056622E-2</v>
      </c>
      <c r="T10" s="363">
        <f t="shared" si="4"/>
        <v>168.72499999999999</v>
      </c>
      <c r="U10" s="358">
        <v>8</v>
      </c>
      <c r="V10" s="360">
        <f t="shared" si="5"/>
        <v>168.72499999999999</v>
      </c>
      <c r="X10" s="364"/>
    </row>
    <row r="11" spans="1:24" s="350" customFormat="1" ht="13.8" x14ac:dyDescent="0.25">
      <c r="A11" s="357">
        <v>46274</v>
      </c>
      <c r="B11" s="358">
        <v>7.2</v>
      </c>
      <c r="C11" s="358">
        <v>2.5</v>
      </c>
      <c r="D11" s="358">
        <v>1.5</v>
      </c>
      <c r="E11" s="358">
        <v>0.5</v>
      </c>
      <c r="F11" s="358">
        <v>1.5</v>
      </c>
      <c r="G11" s="358">
        <v>1</v>
      </c>
      <c r="H11" s="358">
        <v>4.3</v>
      </c>
      <c r="I11" s="358">
        <v>0</v>
      </c>
      <c r="J11" s="358">
        <v>5.5</v>
      </c>
      <c r="K11" s="358">
        <v>0</v>
      </c>
      <c r="L11" s="358">
        <v>0</v>
      </c>
      <c r="M11" s="358">
        <v>0</v>
      </c>
      <c r="N11" s="359">
        <f t="shared" si="0"/>
        <v>24</v>
      </c>
      <c r="O11" s="358">
        <v>1234.3699999999999</v>
      </c>
      <c r="P11" s="360">
        <f t="shared" si="1"/>
        <v>171.44027777777777</v>
      </c>
      <c r="Q11" s="358">
        <v>1218.5999999999999</v>
      </c>
      <c r="R11" s="361">
        <f t="shared" si="2"/>
        <v>15.769999999999982</v>
      </c>
      <c r="S11" s="362">
        <f t="shared" si="3"/>
        <v>1.2775747952396756E-2</v>
      </c>
      <c r="T11" s="363">
        <f t="shared" si="4"/>
        <v>169.24999999999997</v>
      </c>
      <c r="U11" s="358">
        <v>7.2</v>
      </c>
      <c r="V11" s="360">
        <f t="shared" si="5"/>
        <v>169.24999999999997</v>
      </c>
      <c r="X11" s="364"/>
    </row>
    <row r="12" spans="1:24" s="350" customFormat="1" ht="13.8" x14ac:dyDescent="0.25">
      <c r="A12" s="357">
        <v>46275</v>
      </c>
      <c r="B12" s="358"/>
      <c r="C12" s="358"/>
      <c r="D12" s="358"/>
      <c r="E12" s="358"/>
      <c r="F12" s="358"/>
      <c r="G12" s="358"/>
      <c r="H12" s="358"/>
      <c r="I12" s="358"/>
      <c r="J12" s="358"/>
      <c r="K12" s="358"/>
      <c r="L12" s="358"/>
      <c r="M12" s="358"/>
      <c r="N12" s="359"/>
      <c r="O12" s="358"/>
      <c r="P12" s="360"/>
      <c r="Q12" s="358"/>
      <c r="R12" s="361"/>
      <c r="S12" s="362"/>
      <c r="T12" s="363" t="str">
        <f t="shared" si="4"/>
        <v>-</v>
      </c>
      <c r="U12" s="358"/>
      <c r="V12" s="360"/>
      <c r="X12" s="364"/>
    </row>
    <row r="13" spans="1:24" s="350" customFormat="1" ht="13.8" x14ac:dyDescent="0.25">
      <c r="A13" s="357">
        <v>46276</v>
      </c>
      <c r="B13" s="358"/>
      <c r="C13" s="358"/>
      <c r="D13" s="358"/>
      <c r="E13" s="358"/>
      <c r="F13" s="358"/>
      <c r="G13" s="358"/>
      <c r="H13" s="358"/>
      <c r="I13" s="358"/>
      <c r="J13" s="358"/>
      <c r="K13" s="358"/>
      <c r="L13" s="358"/>
      <c r="M13" s="358"/>
      <c r="N13" s="359"/>
      <c r="O13" s="358"/>
      <c r="P13" s="360"/>
      <c r="Q13" s="358"/>
      <c r="R13" s="361"/>
      <c r="S13" s="362"/>
      <c r="T13" s="363" t="str">
        <f t="shared" si="4"/>
        <v>-</v>
      </c>
      <c r="U13" s="358"/>
      <c r="V13" s="360"/>
      <c r="X13" s="364"/>
    </row>
    <row r="14" spans="1:24" s="350" customFormat="1" ht="13.8" x14ac:dyDescent="0.25">
      <c r="A14" s="357">
        <v>46277</v>
      </c>
      <c r="B14" s="358"/>
      <c r="C14" s="358"/>
      <c r="D14" s="358"/>
      <c r="E14" s="358"/>
      <c r="F14" s="358"/>
      <c r="G14" s="358"/>
      <c r="H14" s="358"/>
      <c r="I14" s="358"/>
      <c r="J14" s="358"/>
      <c r="K14" s="358"/>
      <c r="L14" s="358"/>
      <c r="M14" s="358"/>
      <c r="N14" s="359"/>
      <c r="O14" s="358"/>
      <c r="P14" s="360"/>
      <c r="Q14" s="358"/>
      <c r="R14" s="361"/>
      <c r="S14" s="362"/>
      <c r="T14" s="363" t="str">
        <f t="shared" si="4"/>
        <v>-</v>
      </c>
      <c r="U14" s="358"/>
      <c r="V14" s="360"/>
      <c r="X14" s="364"/>
    </row>
    <row r="15" spans="1:24" s="350" customFormat="1" ht="13.8" x14ac:dyDescent="0.25">
      <c r="A15" s="357">
        <v>46278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9"/>
      <c r="O15" s="358"/>
      <c r="P15" s="360"/>
      <c r="Q15" s="358"/>
      <c r="R15" s="361"/>
      <c r="S15" s="362"/>
      <c r="T15" s="363" t="str">
        <f t="shared" si="4"/>
        <v>-</v>
      </c>
      <c r="U15" s="358"/>
      <c r="V15" s="360"/>
      <c r="X15" s="364"/>
    </row>
    <row r="16" spans="1:24" s="350" customFormat="1" ht="13.8" x14ac:dyDescent="0.25">
      <c r="A16" s="357">
        <v>46279</v>
      </c>
      <c r="B16" s="358"/>
      <c r="C16" s="358"/>
      <c r="D16" s="358"/>
      <c r="E16" s="358"/>
      <c r="F16" s="358"/>
      <c r="G16" s="358"/>
      <c r="H16" s="358"/>
      <c r="I16" s="358"/>
      <c r="J16" s="358"/>
      <c r="K16" s="358"/>
      <c r="L16" s="358"/>
      <c r="M16" s="358"/>
      <c r="N16" s="359"/>
      <c r="O16" s="358"/>
      <c r="P16" s="360"/>
      <c r="Q16" s="358"/>
      <c r="R16" s="361"/>
      <c r="S16" s="362"/>
      <c r="T16" s="363" t="str">
        <f t="shared" si="4"/>
        <v>-</v>
      </c>
      <c r="U16" s="358"/>
      <c r="V16" s="360"/>
      <c r="X16" s="364"/>
    </row>
    <row r="17" spans="1:24" s="350" customFormat="1" ht="13.8" x14ac:dyDescent="0.25">
      <c r="A17" s="357">
        <v>46280</v>
      </c>
      <c r="B17" s="358"/>
      <c r="C17" s="358"/>
      <c r="D17" s="358"/>
      <c r="E17" s="358"/>
      <c r="F17" s="358"/>
      <c r="G17" s="358"/>
      <c r="H17" s="358"/>
      <c r="I17" s="358"/>
      <c r="J17" s="358"/>
      <c r="K17" s="358"/>
      <c r="L17" s="358"/>
      <c r="M17" s="358"/>
      <c r="N17" s="359"/>
      <c r="O17" s="358"/>
      <c r="P17" s="360"/>
      <c r="Q17" s="358"/>
      <c r="R17" s="361"/>
      <c r="S17" s="362"/>
      <c r="T17" s="363" t="str">
        <f t="shared" si="4"/>
        <v>-</v>
      </c>
      <c r="U17" s="358"/>
      <c r="V17" s="360"/>
      <c r="X17" s="364"/>
    </row>
    <row r="18" spans="1:24" s="350" customFormat="1" ht="13.8" x14ac:dyDescent="0.25">
      <c r="A18" s="357">
        <v>46281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9"/>
      <c r="O18" s="358"/>
      <c r="P18" s="360"/>
      <c r="Q18" s="358"/>
      <c r="R18" s="361"/>
      <c r="S18" s="362"/>
      <c r="T18" s="363" t="str">
        <f t="shared" si="4"/>
        <v>-</v>
      </c>
      <c r="U18" s="358"/>
      <c r="V18" s="360"/>
      <c r="X18" s="364"/>
    </row>
    <row r="19" spans="1:24" s="350" customFormat="1" ht="13.8" x14ac:dyDescent="0.25">
      <c r="A19" s="357">
        <v>46282</v>
      </c>
      <c r="B19" s="358"/>
      <c r="C19" s="358"/>
      <c r="D19" s="358"/>
      <c r="E19" s="358"/>
      <c r="F19" s="358"/>
      <c r="G19" s="358"/>
      <c r="H19" s="358"/>
      <c r="I19" s="358"/>
      <c r="J19" s="358"/>
      <c r="K19" s="358"/>
      <c r="L19" s="358"/>
      <c r="M19" s="358"/>
      <c r="N19" s="359"/>
      <c r="O19" s="358"/>
      <c r="P19" s="360"/>
      <c r="Q19" s="358"/>
      <c r="R19" s="361"/>
      <c r="S19" s="362"/>
      <c r="T19" s="363" t="str">
        <f t="shared" si="4"/>
        <v>-</v>
      </c>
      <c r="U19" s="358"/>
      <c r="V19" s="360"/>
      <c r="X19" s="364"/>
    </row>
    <row r="20" spans="1:24" s="350" customFormat="1" ht="13.8" x14ac:dyDescent="0.25">
      <c r="A20" s="357">
        <v>46283</v>
      </c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9"/>
      <c r="O20" s="358"/>
      <c r="P20" s="360"/>
      <c r="Q20" s="358"/>
      <c r="R20" s="361"/>
      <c r="S20" s="362"/>
      <c r="T20" s="363" t="str">
        <f t="shared" si="4"/>
        <v>-</v>
      </c>
      <c r="U20" s="358"/>
      <c r="V20" s="360"/>
      <c r="X20" s="364"/>
    </row>
    <row r="21" spans="1:24" s="350" customFormat="1" ht="13.8" x14ac:dyDescent="0.25">
      <c r="A21" s="357">
        <v>46284</v>
      </c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9"/>
      <c r="O21" s="358"/>
      <c r="P21" s="360"/>
      <c r="Q21" s="358"/>
      <c r="R21" s="361"/>
      <c r="S21" s="362"/>
      <c r="T21" s="363" t="str">
        <f t="shared" si="4"/>
        <v>-</v>
      </c>
      <c r="U21" s="358"/>
      <c r="V21" s="360"/>
      <c r="X21" s="364"/>
    </row>
    <row r="22" spans="1:24" s="350" customFormat="1" ht="13.8" x14ac:dyDescent="0.25">
      <c r="A22" s="357">
        <v>46285</v>
      </c>
      <c r="B22" s="358"/>
      <c r="C22" s="358"/>
      <c r="D22" s="358"/>
      <c r="E22" s="358"/>
      <c r="F22" s="358"/>
      <c r="G22" s="358"/>
      <c r="H22" s="358"/>
      <c r="I22" s="358"/>
      <c r="J22" s="358"/>
      <c r="K22" s="358"/>
      <c r="L22" s="358"/>
      <c r="M22" s="358"/>
      <c r="N22" s="359"/>
      <c r="O22" s="358"/>
      <c r="P22" s="360"/>
      <c r="Q22" s="358"/>
      <c r="R22" s="361"/>
      <c r="S22" s="362"/>
      <c r="T22" s="363" t="str">
        <f t="shared" si="4"/>
        <v>-</v>
      </c>
      <c r="U22" s="358"/>
      <c r="V22" s="360"/>
      <c r="X22" s="364"/>
    </row>
    <row r="23" spans="1:24" s="350" customFormat="1" ht="13.8" x14ac:dyDescent="0.25">
      <c r="A23" s="357">
        <v>46286</v>
      </c>
      <c r="B23" s="358"/>
      <c r="C23" s="358"/>
      <c r="D23" s="358"/>
      <c r="E23" s="358"/>
      <c r="F23" s="358"/>
      <c r="G23" s="358"/>
      <c r="H23" s="358"/>
      <c r="I23" s="358"/>
      <c r="J23" s="358"/>
      <c r="K23" s="358"/>
      <c r="L23" s="358"/>
      <c r="M23" s="358"/>
      <c r="N23" s="359"/>
      <c r="O23" s="358"/>
      <c r="P23" s="360"/>
      <c r="Q23" s="358"/>
      <c r="R23" s="361"/>
      <c r="S23" s="362"/>
      <c r="T23" s="363" t="str">
        <f t="shared" si="4"/>
        <v>-</v>
      </c>
      <c r="U23" s="358"/>
      <c r="V23" s="360"/>
    </row>
    <row r="24" spans="1:24" s="350" customFormat="1" ht="13.8" x14ac:dyDescent="0.25">
      <c r="A24" s="357">
        <v>46287</v>
      </c>
      <c r="B24" s="358"/>
      <c r="C24" s="358"/>
      <c r="D24" s="358"/>
      <c r="E24" s="358"/>
      <c r="F24" s="358"/>
      <c r="G24" s="358"/>
      <c r="H24" s="358"/>
      <c r="I24" s="358"/>
      <c r="J24" s="358"/>
      <c r="K24" s="358"/>
      <c r="L24" s="358"/>
      <c r="M24" s="358"/>
      <c r="N24" s="359"/>
      <c r="O24" s="358"/>
      <c r="P24" s="360"/>
      <c r="Q24" s="358"/>
      <c r="R24" s="361"/>
      <c r="S24" s="362"/>
      <c r="T24" s="363" t="str">
        <f t="shared" si="4"/>
        <v>-</v>
      </c>
      <c r="U24" s="358"/>
      <c r="V24" s="360"/>
    </row>
    <row r="25" spans="1:24" s="350" customFormat="1" ht="13.8" x14ac:dyDescent="0.25">
      <c r="A25" s="357">
        <v>46288</v>
      </c>
      <c r="B25" s="358"/>
      <c r="C25" s="358"/>
      <c r="D25" s="358"/>
      <c r="E25" s="358"/>
      <c r="F25" s="358"/>
      <c r="G25" s="358"/>
      <c r="H25" s="358"/>
      <c r="I25" s="358"/>
      <c r="J25" s="358"/>
      <c r="K25" s="358"/>
      <c r="L25" s="358"/>
      <c r="M25" s="358"/>
      <c r="N25" s="359"/>
      <c r="O25" s="358"/>
      <c r="P25" s="360"/>
      <c r="Q25" s="358"/>
      <c r="R25" s="361"/>
      <c r="S25" s="362"/>
      <c r="T25" s="363" t="str">
        <f t="shared" si="4"/>
        <v>-</v>
      </c>
      <c r="U25" s="358"/>
      <c r="V25" s="360"/>
    </row>
    <row r="26" spans="1:24" s="350" customFormat="1" ht="13.8" x14ac:dyDescent="0.25">
      <c r="A26" s="357">
        <v>46289</v>
      </c>
      <c r="B26" s="358"/>
      <c r="C26" s="358"/>
      <c r="D26" s="358"/>
      <c r="E26" s="358"/>
      <c r="F26" s="358"/>
      <c r="G26" s="358"/>
      <c r="H26" s="358"/>
      <c r="I26" s="358"/>
      <c r="J26" s="358"/>
      <c r="K26" s="358"/>
      <c r="L26" s="358"/>
      <c r="M26" s="358"/>
      <c r="N26" s="359"/>
      <c r="O26" s="358"/>
      <c r="P26" s="360"/>
      <c r="Q26" s="358"/>
      <c r="R26" s="361"/>
      <c r="S26" s="362"/>
      <c r="T26" s="363" t="str">
        <f t="shared" si="4"/>
        <v>-</v>
      </c>
      <c r="U26" s="358"/>
      <c r="V26" s="360"/>
    </row>
    <row r="27" spans="1:24" s="350" customFormat="1" ht="13.8" x14ac:dyDescent="0.25">
      <c r="A27" s="357">
        <v>46290</v>
      </c>
      <c r="B27" s="358"/>
      <c r="C27" s="358"/>
      <c r="D27" s="358"/>
      <c r="E27" s="358"/>
      <c r="F27" s="358"/>
      <c r="G27" s="358"/>
      <c r="H27" s="358"/>
      <c r="I27" s="358"/>
      <c r="J27" s="358"/>
      <c r="K27" s="358"/>
      <c r="L27" s="358"/>
      <c r="M27" s="358"/>
      <c r="N27" s="359"/>
      <c r="O27" s="358"/>
      <c r="P27" s="360"/>
      <c r="Q27" s="358"/>
      <c r="R27" s="361"/>
      <c r="S27" s="362"/>
      <c r="T27" s="363" t="str">
        <f t="shared" si="4"/>
        <v>-</v>
      </c>
      <c r="U27" s="358"/>
      <c r="V27" s="360"/>
    </row>
    <row r="28" spans="1:24" s="350" customFormat="1" ht="13.8" x14ac:dyDescent="0.25">
      <c r="A28" s="357">
        <v>46291</v>
      </c>
      <c r="B28" s="358"/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59"/>
      <c r="O28" s="358"/>
      <c r="P28" s="360"/>
      <c r="Q28" s="358"/>
      <c r="R28" s="361"/>
      <c r="S28" s="362"/>
      <c r="T28" s="363" t="str">
        <f t="shared" si="4"/>
        <v>-</v>
      </c>
      <c r="U28" s="358"/>
      <c r="V28" s="360"/>
    </row>
    <row r="29" spans="1:24" s="350" customFormat="1" ht="13.8" x14ac:dyDescent="0.25">
      <c r="A29" s="357">
        <v>46292</v>
      </c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9"/>
      <c r="O29" s="358"/>
      <c r="P29" s="360"/>
      <c r="Q29" s="358"/>
      <c r="R29" s="361"/>
      <c r="S29" s="362"/>
      <c r="T29" s="363" t="str">
        <f t="shared" si="4"/>
        <v>-</v>
      </c>
      <c r="U29" s="358"/>
      <c r="V29" s="360"/>
    </row>
    <row r="30" spans="1:24" s="350" customFormat="1" ht="13.8" x14ac:dyDescent="0.25">
      <c r="A30" s="357">
        <v>46293</v>
      </c>
      <c r="B30" s="358"/>
      <c r="C30" s="358"/>
      <c r="D30" s="358"/>
      <c r="E30" s="358"/>
      <c r="F30" s="358"/>
      <c r="G30" s="358"/>
      <c r="H30" s="358"/>
      <c r="I30" s="358"/>
      <c r="J30" s="358"/>
      <c r="K30" s="358"/>
      <c r="L30" s="358"/>
      <c r="M30" s="358"/>
      <c r="N30" s="359"/>
      <c r="O30" s="358"/>
      <c r="P30" s="360"/>
      <c r="Q30" s="358"/>
      <c r="R30" s="361"/>
      <c r="S30" s="362"/>
      <c r="T30" s="363" t="str">
        <f t="shared" si="4"/>
        <v>-</v>
      </c>
      <c r="U30" s="358"/>
      <c r="V30" s="360"/>
    </row>
    <row r="31" spans="1:24" s="350" customFormat="1" ht="13.8" x14ac:dyDescent="0.25">
      <c r="A31" s="357">
        <v>46294</v>
      </c>
      <c r="B31" s="358"/>
      <c r="C31" s="358"/>
      <c r="D31" s="358"/>
      <c r="E31" s="358"/>
      <c r="F31" s="358"/>
      <c r="G31" s="358"/>
      <c r="H31" s="358"/>
      <c r="I31" s="358"/>
      <c r="J31" s="358"/>
      <c r="K31" s="358"/>
      <c r="L31" s="358"/>
      <c r="M31" s="358"/>
      <c r="N31" s="359"/>
      <c r="O31" s="358"/>
      <c r="P31" s="360"/>
      <c r="Q31" s="358"/>
      <c r="R31" s="361"/>
      <c r="S31" s="362"/>
      <c r="T31" s="363" t="str">
        <f t="shared" si="4"/>
        <v>-</v>
      </c>
      <c r="U31" s="358"/>
      <c r="V31" s="360"/>
    </row>
    <row r="32" spans="1:24" s="350" customFormat="1" ht="13.8" x14ac:dyDescent="0.25">
      <c r="A32" s="357">
        <v>46295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9"/>
      <c r="O32" s="358"/>
      <c r="P32" s="360"/>
      <c r="Q32" s="358"/>
      <c r="R32" s="361"/>
      <c r="S32" s="362"/>
      <c r="T32" s="363" t="str">
        <f t="shared" si="4"/>
        <v>-</v>
      </c>
      <c r="U32" s="358"/>
      <c r="V32" s="360"/>
    </row>
    <row r="33" spans="1:23" s="371" customFormat="1" ht="13.2" x14ac:dyDescent="0.25">
      <c r="A33" s="365" t="s">
        <v>128</v>
      </c>
      <c r="B33" s="366">
        <f t="shared" ref="B33:V33" si="6">SUM(B3:B32)</f>
        <v>64.099999999999994</v>
      </c>
      <c r="C33" s="366">
        <f t="shared" si="6"/>
        <v>23</v>
      </c>
      <c r="D33" s="366">
        <f t="shared" si="6"/>
        <v>19.900000000000002</v>
      </c>
      <c r="E33" s="366">
        <f t="shared" si="6"/>
        <v>6.4</v>
      </c>
      <c r="F33" s="366">
        <f t="shared" si="6"/>
        <v>10.5</v>
      </c>
      <c r="G33" s="366">
        <f t="shared" si="6"/>
        <v>8</v>
      </c>
      <c r="H33" s="366">
        <f t="shared" si="6"/>
        <v>43.4</v>
      </c>
      <c r="I33" s="366">
        <f t="shared" si="6"/>
        <v>1.3</v>
      </c>
      <c r="J33" s="366">
        <f t="shared" si="6"/>
        <v>5.5</v>
      </c>
      <c r="K33" s="366">
        <f t="shared" si="6"/>
        <v>3</v>
      </c>
      <c r="L33" s="366">
        <f t="shared" si="6"/>
        <v>1</v>
      </c>
      <c r="M33" s="366">
        <f t="shared" si="6"/>
        <v>29.9</v>
      </c>
      <c r="N33" s="367">
        <f t="shared" si="6"/>
        <v>216</v>
      </c>
      <c r="O33" s="368">
        <f t="shared" si="6"/>
        <v>11473.2</v>
      </c>
      <c r="P33" s="367">
        <f t="shared" si="6"/>
        <v>1594.7554758083184</v>
      </c>
      <c r="Q33" s="368">
        <f t="shared" si="6"/>
        <v>11252.300000000001</v>
      </c>
      <c r="R33" s="368">
        <f t="shared" si="6"/>
        <v>220.89999999999958</v>
      </c>
      <c r="S33" s="369">
        <f t="shared" si="6"/>
        <v>0.16662749140709554</v>
      </c>
      <c r="T33" s="370">
        <f t="shared" si="6"/>
        <v>1564.816737217581</v>
      </c>
      <c r="U33" s="366">
        <f t="shared" si="6"/>
        <v>64.099999999999994</v>
      </c>
      <c r="V33" s="367">
        <f t="shared" si="6"/>
        <v>1564.816737217581</v>
      </c>
    </row>
    <row r="34" spans="1:23" s="371" customFormat="1" ht="13.2" x14ac:dyDescent="0.25">
      <c r="A34" s="372" t="s">
        <v>401</v>
      </c>
      <c r="B34" s="373">
        <f t="shared" ref="B34:V34" si="7">AVERAGEIF(B3:B32,"&lt;&gt;=0")</f>
        <v>7.1222222222222218</v>
      </c>
      <c r="C34" s="373">
        <f t="shared" si="7"/>
        <v>2.5555555555555554</v>
      </c>
      <c r="D34" s="373">
        <f t="shared" si="7"/>
        <v>2.2111111111111112</v>
      </c>
      <c r="E34" s="373">
        <f t="shared" si="7"/>
        <v>0.71111111111111114</v>
      </c>
      <c r="F34" s="373">
        <f t="shared" si="7"/>
        <v>1.1666666666666667</v>
      </c>
      <c r="G34" s="373">
        <f t="shared" si="7"/>
        <v>0.88888888888888884</v>
      </c>
      <c r="H34" s="373">
        <f t="shared" si="7"/>
        <v>4.822222222222222</v>
      </c>
      <c r="I34" s="373">
        <f t="shared" si="7"/>
        <v>0.14444444444444446</v>
      </c>
      <c r="J34" s="373">
        <f t="shared" si="7"/>
        <v>0.61111111111111116</v>
      </c>
      <c r="K34" s="373">
        <f t="shared" si="7"/>
        <v>0.33333333333333331</v>
      </c>
      <c r="L34" s="373">
        <f t="shared" si="7"/>
        <v>0.1111111111111111</v>
      </c>
      <c r="M34" s="373">
        <f t="shared" si="7"/>
        <v>3.322222222222222</v>
      </c>
      <c r="N34" s="373">
        <f t="shared" si="7"/>
        <v>24</v>
      </c>
      <c r="O34" s="373">
        <f t="shared" si="7"/>
        <v>1274.8000000000002</v>
      </c>
      <c r="P34" s="373">
        <f t="shared" si="7"/>
        <v>177.19505286759093</v>
      </c>
      <c r="Q34" s="373">
        <f t="shared" si="7"/>
        <v>1250.2555555555557</v>
      </c>
      <c r="R34" s="373">
        <f t="shared" si="7"/>
        <v>24.544444444444398</v>
      </c>
      <c r="S34" s="373">
        <f t="shared" si="7"/>
        <v>1.8514165711899504E-2</v>
      </c>
      <c r="T34" s="373">
        <f t="shared" si="7"/>
        <v>173.86852635750901</v>
      </c>
      <c r="U34" s="373">
        <f t="shared" si="7"/>
        <v>7.1222222222222218</v>
      </c>
      <c r="V34" s="373">
        <f t="shared" si="7"/>
        <v>173.86852635750901</v>
      </c>
    </row>
    <row r="35" spans="1:23" x14ac:dyDescent="0.25">
      <c r="P35" s="351"/>
      <c r="S35" s="375"/>
      <c r="V35" s="377"/>
      <c r="W35" s="351"/>
    </row>
    <row r="36" spans="1:23" x14ac:dyDescent="0.25">
      <c r="P36" s="351"/>
      <c r="S36" s="375"/>
      <c r="W36" s="351"/>
    </row>
    <row r="37" spans="1:23" x14ac:dyDescent="0.25">
      <c r="P37" s="351"/>
      <c r="S37" s="375"/>
      <c r="W37" s="351"/>
    </row>
    <row r="38" spans="1:23" x14ac:dyDescent="0.25">
      <c r="P38" s="351"/>
      <c r="S38" s="375"/>
      <c r="W38" s="351"/>
    </row>
    <row r="39" spans="1:23" x14ac:dyDescent="0.25">
      <c r="S39" s="375"/>
    </row>
    <row r="40" spans="1:23" x14ac:dyDescent="0.25">
      <c r="S40" s="375"/>
    </row>
    <row r="41" spans="1:23" x14ac:dyDescent="0.25">
      <c r="S41" s="375"/>
    </row>
    <row r="42" spans="1:23" x14ac:dyDescent="0.25">
      <c r="S42" s="375"/>
    </row>
  </sheetData>
  <mergeCells count="1">
    <mergeCell ref="A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C9C7-AA0B-4135-B5CB-F7B92E766055}">
  <sheetPr>
    <tabColor theme="8"/>
  </sheetPr>
  <dimension ref="B1:AB77"/>
  <sheetViews>
    <sheetView zoomScale="55" zoomScaleNormal="55" workbookViewId="0">
      <selection activeCell="V3" sqref="V3"/>
    </sheetView>
  </sheetViews>
  <sheetFormatPr defaultColWidth="10.88671875" defaultRowHeight="25.2" x14ac:dyDescent="0.3"/>
  <cols>
    <col min="1" max="1" width="6.109375" style="287" customWidth="1"/>
    <col min="2" max="2" width="2.88671875" style="287" customWidth="1"/>
    <col min="3" max="3" width="34.21875" style="287" bestFit="1" customWidth="1"/>
    <col min="4" max="4" width="31.88671875" style="287" customWidth="1"/>
    <col min="5" max="5" width="19.6640625" style="287" customWidth="1"/>
    <col min="6" max="8" width="20.6640625" style="287" customWidth="1"/>
    <col min="9" max="9" width="22.6640625" style="287" customWidth="1"/>
    <col min="10" max="14" width="20.6640625" style="287" customWidth="1"/>
    <col min="15" max="15" width="28" style="287" customWidth="1"/>
    <col min="16" max="16" width="2.88671875" style="287" customWidth="1"/>
    <col min="17" max="17" width="10.88671875" style="287"/>
    <col min="18" max="18" width="14" style="287" hidden="1" customWidth="1"/>
    <col min="19" max="19" width="43.88671875" style="287" hidden="1" customWidth="1"/>
    <col min="20" max="20" width="14" style="287" hidden="1" customWidth="1"/>
    <col min="21" max="21" width="10.88671875" style="287"/>
    <col min="22" max="22" width="48.33203125" style="288" customWidth="1"/>
    <col min="23" max="24" width="20.6640625" style="287" customWidth="1"/>
    <col min="25" max="25" width="26" style="287" customWidth="1"/>
    <col min="26" max="27" width="20.6640625" style="287" customWidth="1"/>
    <col min="28" max="28" width="37.109375" style="287" customWidth="1"/>
    <col min="29" max="16384" width="10.88671875" style="287"/>
  </cols>
  <sheetData>
    <row r="1" spans="2:28" ht="41.25" customHeight="1" thickBot="1" x14ac:dyDescent="0.35"/>
    <row r="2" spans="2:28" ht="25.8" thickBot="1" x14ac:dyDescent="0.35">
      <c r="B2" s="289" t="s">
        <v>303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1"/>
    </row>
    <row r="3" spans="2:28" s="296" customFormat="1" ht="50.1" customHeight="1" thickBot="1" x14ac:dyDescent="0.35">
      <c r="B3" s="292"/>
      <c r="C3" s="293">
        <v>46274</v>
      </c>
      <c r="D3" s="544" t="s">
        <v>304</v>
      </c>
      <c r="E3" s="545"/>
      <c r="F3" s="545"/>
      <c r="G3" s="545"/>
      <c r="H3" s="545"/>
      <c r="I3" s="545"/>
      <c r="J3" s="545"/>
      <c r="K3" s="545"/>
      <c r="L3" s="545"/>
      <c r="M3" s="545"/>
      <c r="N3" s="545"/>
      <c r="O3" s="294" t="s">
        <v>305</v>
      </c>
      <c r="P3" s="295"/>
      <c r="V3" s="297">
        <f>E15+F15</f>
        <v>14</v>
      </c>
    </row>
    <row r="4" spans="2:28" s="296" customFormat="1" ht="9.9" customHeight="1" x14ac:dyDescent="0.3">
      <c r="B4" s="292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5"/>
      <c r="V4" s="288"/>
    </row>
    <row r="5" spans="2:28" s="302" customFormat="1" ht="42.6" customHeight="1" x14ac:dyDescent="0.3">
      <c r="B5" s="299"/>
      <c r="C5" s="300" t="s">
        <v>306</v>
      </c>
      <c r="D5" s="300" t="s">
        <v>307</v>
      </c>
      <c r="E5" s="300" t="s">
        <v>308</v>
      </c>
      <c r="F5" s="300" t="s">
        <v>309</v>
      </c>
      <c r="G5" s="546" t="s">
        <v>310</v>
      </c>
      <c r="H5" s="547"/>
      <c r="I5" s="548" t="s">
        <v>218</v>
      </c>
      <c r="J5" s="549"/>
      <c r="K5" s="549"/>
      <c r="L5" s="549"/>
      <c r="M5" s="549"/>
      <c r="N5" s="549"/>
      <c r="O5" s="550"/>
      <c r="P5" s="301"/>
      <c r="V5" s="303"/>
    </row>
    <row r="6" spans="2:28" ht="19.95" customHeight="1" x14ac:dyDescent="0.3">
      <c r="B6" s="299"/>
      <c r="C6" s="304" t="s">
        <v>25</v>
      </c>
      <c r="D6" s="305">
        <v>11</v>
      </c>
      <c r="E6" s="306">
        <v>11</v>
      </c>
      <c r="F6" s="307">
        <v>0</v>
      </c>
      <c r="G6" s="539">
        <v>10</v>
      </c>
      <c r="H6" s="540"/>
      <c r="I6" s="541"/>
      <c r="J6" s="542"/>
      <c r="K6" s="542"/>
      <c r="L6" s="542"/>
      <c r="M6" s="542"/>
      <c r="N6" s="542"/>
      <c r="O6" s="543"/>
      <c r="P6" s="301"/>
    </row>
    <row r="7" spans="2:28" ht="19.95" customHeight="1" x14ac:dyDescent="0.3">
      <c r="B7" s="299"/>
      <c r="C7" s="304" t="s">
        <v>311</v>
      </c>
      <c r="D7" s="305">
        <v>1</v>
      </c>
      <c r="E7" s="306">
        <v>1</v>
      </c>
      <c r="F7" s="307">
        <f t="shared" ref="F7:F12" si="0">D7-E7</f>
        <v>0</v>
      </c>
      <c r="G7" s="539">
        <f t="shared" ref="G7:G12" si="1">+D7-F7</f>
        <v>1</v>
      </c>
      <c r="H7" s="540"/>
      <c r="I7" s="541"/>
      <c r="J7" s="542"/>
      <c r="K7" s="542"/>
      <c r="L7" s="542"/>
      <c r="M7" s="542"/>
      <c r="N7" s="542"/>
      <c r="O7" s="543"/>
      <c r="P7" s="301"/>
    </row>
    <row r="8" spans="2:28" ht="19.95" customHeight="1" x14ac:dyDescent="0.3">
      <c r="B8" s="299"/>
      <c r="C8" s="304" t="s">
        <v>312</v>
      </c>
      <c r="D8" s="305">
        <v>2</v>
      </c>
      <c r="E8" s="306">
        <v>2</v>
      </c>
      <c r="F8" s="307">
        <v>0</v>
      </c>
      <c r="G8" s="539">
        <v>2</v>
      </c>
      <c r="H8" s="540"/>
      <c r="I8" s="541"/>
      <c r="J8" s="542"/>
      <c r="K8" s="542"/>
      <c r="L8" s="542"/>
      <c r="M8" s="542"/>
      <c r="N8" s="542"/>
      <c r="O8" s="543"/>
      <c r="P8" s="301"/>
    </row>
    <row r="9" spans="2:28" ht="19.95" customHeight="1" x14ac:dyDescent="0.3">
      <c r="B9" s="299"/>
      <c r="C9" s="304" t="s">
        <v>313</v>
      </c>
      <c r="D9" s="305">
        <v>2</v>
      </c>
      <c r="E9" s="306">
        <v>1</v>
      </c>
      <c r="F9" s="307">
        <v>0</v>
      </c>
      <c r="G9" s="539">
        <v>1</v>
      </c>
      <c r="H9" s="540"/>
      <c r="I9" s="541"/>
      <c r="J9" s="542"/>
      <c r="K9" s="542"/>
      <c r="L9" s="542"/>
      <c r="M9" s="542"/>
      <c r="N9" s="542"/>
      <c r="O9" s="543"/>
      <c r="P9" s="301"/>
      <c r="V9" s="308"/>
    </row>
    <row r="10" spans="2:28" ht="19.95" customHeight="1" x14ac:dyDescent="0.3">
      <c r="B10" s="299"/>
      <c r="C10" s="304" t="s">
        <v>314</v>
      </c>
      <c r="D10" s="305">
        <v>2</v>
      </c>
      <c r="E10" s="306">
        <v>1</v>
      </c>
      <c r="F10" s="307">
        <f t="shared" si="0"/>
        <v>1</v>
      </c>
      <c r="G10" s="539">
        <f t="shared" si="1"/>
        <v>1</v>
      </c>
      <c r="H10" s="540"/>
      <c r="I10" s="541"/>
      <c r="J10" s="542"/>
      <c r="K10" s="542"/>
      <c r="L10" s="542"/>
      <c r="M10" s="542"/>
      <c r="N10" s="542"/>
      <c r="O10" s="543"/>
      <c r="P10" s="301"/>
    </row>
    <row r="11" spans="2:28" ht="19.95" customHeight="1" x14ac:dyDescent="0.3">
      <c r="B11" s="299"/>
      <c r="C11" s="304" t="s">
        <v>315</v>
      </c>
      <c r="D11" s="305">
        <v>2</v>
      </c>
      <c r="E11" s="306">
        <v>2</v>
      </c>
      <c r="F11" s="307">
        <f t="shared" si="0"/>
        <v>0</v>
      </c>
      <c r="G11" s="539">
        <f t="shared" si="1"/>
        <v>2</v>
      </c>
      <c r="H11" s="540"/>
      <c r="I11" s="541"/>
      <c r="J11" s="542"/>
      <c r="K11" s="542"/>
      <c r="L11" s="542"/>
      <c r="M11" s="542"/>
      <c r="N11" s="542"/>
      <c r="O11" s="543"/>
      <c r="P11" s="301"/>
    </row>
    <row r="12" spans="2:28" ht="19.95" customHeight="1" x14ac:dyDescent="0.3">
      <c r="B12" s="299"/>
      <c r="C12" s="304" t="s">
        <v>162</v>
      </c>
      <c r="D12" s="305">
        <v>2</v>
      </c>
      <c r="E12" s="306">
        <v>2</v>
      </c>
      <c r="F12" s="307">
        <f t="shared" si="0"/>
        <v>0</v>
      </c>
      <c r="G12" s="539">
        <f t="shared" si="1"/>
        <v>2</v>
      </c>
      <c r="H12" s="540"/>
      <c r="I12" s="541"/>
      <c r="J12" s="542"/>
      <c r="K12" s="542"/>
      <c r="L12" s="542"/>
      <c r="M12" s="542"/>
      <c r="N12" s="542"/>
      <c r="O12" s="543"/>
      <c r="P12" s="301"/>
    </row>
    <row r="13" spans="2:28" s="296" customFormat="1" ht="9.9" customHeight="1" x14ac:dyDescent="0.3">
      <c r="B13" s="292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295"/>
      <c r="V13" s="288"/>
    </row>
    <row r="14" spans="2:28" ht="45" customHeight="1" thickBot="1" x14ac:dyDescent="0.35">
      <c r="B14" s="299"/>
      <c r="C14" s="551" t="s">
        <v>316</v>
      </c>
      <c r="D14" s="551" t="s">
        <v>317</v>
      </c>
      <c r="E14" s="310" t="s">
        <v>318</v>
      </c>
      <c r="F14" s="310" t="s">
        <v>319</v>
      </c>
      <c r="G14" s="310" t="s">
        <v>320</v>
      </c>
      <c r="H14" s="310" t="s">
        <v>321</v>
      </c>
      <c r="I14" s="551" t="s">
        <v>107</v>
      </c>
      <c r="J14" s="551"/>
      <c r="K14" s="551" t="s">
        <v>108</v>
      </c>
      <c r="L14" s="551"/>
      <c r="M14" s="551" t="s">
        <v>322</v>
      </c>
      <c r="N14" s="552" t="s">
        <v>218</v>
      </c>
      <c r="O14" s="553"/>
      <c r="P14" s="301"/>
    </row>
    <row r="15" spans="2:28" ht="60" customHeight="1" x14ac:dyDescent="0.3">
      <c r="B15" s="299"/>
      <c r="C15" s="551"/>
      <c r="D15" s="551"/>
      <c r="E15" s="311">
        <f>SUM(E16:E27)</f>
        <v>14</v>
      </c>
      <c r="F15" s="311">
        <f>SUM(F16:F27)</f>
        <v>0</v>
      </c>
      <c r="G15" s="311">
        <f>SUM(G16:G27)</f>
        <v>0</v>
      </c>
      <c r="H15" s="311">
        <f>SUM(H16:H27)</f>
        <v>19</v>
      </c>
      <c r="I15" s="310" t="s">
        <v>114</v>
      </c>
      <c r="J15" s="310" t="s">
        <v>115</v>
      </c>
      <c r="K15" s="310" t="s">
        <v>114</v>
      </c>
      <c r="L15" s="310" t="s">
        <v>115</v>
      </c>
      <c r="M15" s="551"/>
      <c r="N15" s="554"/>
      <c r="O15" s="555"/>
      <c r="P15" s="301"/>
      <c r="V15" s="558" t="s">
        <v>323</v>
      </c>
      <c r="W15" s="559"/>
      <c r="X15" s="559"/>
      <c r="Y15" s="559"/>
      <c r="Z15" s="559"/>
      <c r="AA15" s="559"/>
      <c r="AB15" s="560"/>
    </row>
    <row r="16" spans="2:28" ht="54.6" customHeight="1" x14ac:dyDescent="0.3">
      <c r="B16" s="299"/>
      <c r="C16" s="304" t="s">
        <v>324</v>
      </c>
      <c r="D16" s="312" t="s">
        <v>325</v>
      </c>
      <c r="E16" s="138">
        <f>'[2]Site Report'!C30</f>
        <v>0</v>
      </c>
      <c r="F16" s="139">
        <f>'[2]Site Report'!D30</f>
        <v>0</v>
      </c>
      <c r="G16" s="214">
        <f>'[2]Site Report'!J30</f>
        <v>0</v>
      </c>
      <c r="H16" s="214">
        <f>'[2]Site Report'!N30</f>
        <v>1</v>
      </c>
      <c r="I16" s="313">
        <v>0</v>
      </c>
      <c r="J16" s="313">
        <v>0</v>
      </c>
      <c r="K16" s="313">
        <v>0</v>
      </c>
      <c r="L16" s="313">
        <v>0</v>
      </c>
      <c r="M16" s="314">
        <f t="shared" ref="M16:M25" si="2">(J16-I16)+(L16-K16)</f>
        <v>0</v>
      </c>
      <c r="N16" s="556" t="s">
        <v>326</v>
      </c>
      <c r="O16" s="557"/>
      <c r="P16" s="301"/>
      <c r="V16" s="315" t="s">
        <v>327</v>
      </c>
      <c r="W16" s="316" t="s">
        <v>133</v>
      </c>
      <c r="X16" s="316" t="s">
        <v>134</v>
      </c>
      <c r="Y16" s="316" t="s">
        <v>328</v>
      </c>
      <c r="Z16" s="316" t="s">
        <v>139</v>
      </c>
      <c r="AA16" s="316" t="s">
        <v>329</v>
      </c>
      <c r="AB16" s="317" t="s">
        <v>186</v>
      </c>
    </row>
    <row r="17" spans="2:28" ht="60" customHeight="1" x14ac:dyDescent="0.3">
      <c r="B17" s="299"/>
      <c r="C17" s="304" t="s">
        <v>330</v>
      </c>
      <c r="D17" s="312" t="s">
        <v>325</v>
      </c>
      <c r="E17" s="138">
        <f>'[2]Site Report'!C31</f>
        <v>1</v>
      </c>
      <c r="F17" s="139">
        <f>'[2]Site Report'!D31</f>
        <v>0</v>
      </c>
      <c r="G17" s="214">
        <f>'[2]Site Report'!J31</f>
        <v>0</v>
      </c>
      <c r="H17" s="214">
        <f>'[2]Site Report'!N31</f>
        <v>1</v>
      </c>
      <c r="I17" s="313">
        <v>0</v>
      </c>
      <c r="J17" s="313">
        <v>0</v>
      </c>
      <c r="K17" s="313">
        <v>0</v>
      </c>
      <c r="L17" s="313">
        <v>0</v>
      </c>
      <c r="M17" s="314">
        <f t="shared" si="2"/>
        <v>0</v>
      </c>
      <c r="N17" s="556" t="s">
        <v>326</v>
      </c>
      <c r="O17" s="557"/>
      <c r="P17" s="301"/>
      <c r="V17" s="318" t="s">
        <v>331</v>
      </c>
      <c r="W17" s="319"/>
      <c r="X17" s="319"/>
      <c r="Y17" s="319"/>
      <c r="Z17" s="319">
        <v>20000</v>
      </c>
      <c r="AA17" s="319">
        <v>20000</v>
      </c>
      <c r="AB17" s="320">
        <f>W17+X17+Y17+Z17+AA17</f>
        <v>40000</v>
      </c>
    </row>
    <row r="18" spans="2:28" ht="60" customHeight="1" x14ac:dyDescent="0.3">
      <c r="B18" s="299"/>
      <c r="C18" s="304" t="s">
        <v>332</v>
      </c>
      <c r="D18" s="312" t="s">
        <v>325</v>
      </c>
      <c r="E18" s="138">
        <f>'[2]Site Report'!C32</f>
        <v>0</v>
      </c>
      <c r="F18" s="139">
        <f>'[2]Site Report'!D32</f>
        <v>0</v>
      </c>
      <c r="G18" s="214">
        <f>'[2]Site Report'!J32</f>
        <v>0</v>
      </c>
      <c r="H18" s="214">
        <f>'[2]Site Report'!N32</f>
        <v>0</v>
      </c>
      <c r="I18" s="313">
        <v>0</v>
      </c>
      <c r="J18" s="313">
        <v>0</v>
      </c>
      <c r="K18" s="313">
        <v>0</v>
      </c>
      <c r="L18" s="313">
        <v>0</v>
      </c>
      <c r="M18" s="314">
        <f t="shared" si="2"/>
        <v>0</v>
      </c>
      <c r="N18" s="556" t="s">
        <v>326</v>
      </c>
      <c r="O18" s="557"/>
      <c r="P18" s="301"/>
      <c r="V18" s="321" t="s">
        <v>333</v>
      </c>
      <c r="W18" s="322">
        <v>1500</v>
      </c>
      <c r="X18" s="322">
        <v>2000</v>
      </c>
      <c r="Y18" s="322"/>
      <c r="Z18" s="322"/>
      <c r="AA18" s="322"/>
      <c r="AB18" s="320">
        <f t="shared" ref="AB18:AB26" si="3">W18+X18+Y18+Z18+AA18</f>
        <v>3500</v>
      </c>
    </row>
    <row r="19" spans="2:28" ht="60" customHeight="1" x14ac:dyDescent="0.3">
      <c r="B19" s="299"/>
      <c r="C19" s="304" t="s">
        <v>334</v>
      </c>
      <c r="D19" s="312" t="s">
        <v>325</v>
      </c>
      <c r="E19" s="138">
        <f>'[2]Site Report'!C33</f>
        <v>0</v>
      </c>
      <c r="F19" s="139">
        <f>'[2]Site Report'!D33</f>
        <v>0</v>
      </c>
      <c r="G19" s="214">
        <f>'[2]Site Report'!J33</f>
        <v>0</v>
      </c>
      <c r="H19" s="214">
        <f>'[2]Site Report'!N33</f>
        <v>0</v>
      </c>
      <c r="I19" s="313">
        <v>0.625</v>
      </c>
      <c r="J19" s="313">
        <v>0.64583333333333337</v>
      </c>
      <c r="K19" s="313">
        <v>0</v>
      </c>
      <c r="L19" s="313">
        <v>0</v>
      </c>
      <c r="M19" s="323">
        <f t="shared" si="2"/>
        <v>2.083333333333337E-2</v>
      </c>
      <c r="N19" s="561" t="s">
        <v>335</v>
      </c>
      <c r="O19" s="562"/>
      <c r="P19" s="301"/>
      <c r="S19" s="287" t="s">
        <v>336</v>
      </c>
      <c r="U19" s="287" t="s">
        <v>337</v>
      </c>
      <c r="V19" s="321" t="s">
        <v>338</v>
      </c>
      <c r="W19" s="322">
        <v>1000</v>
      </c>
      <c r="X19" s="322">
        <v>1500</v>
      </c>
      <c r="Y19" s="322">
        <v>1000</v>
      </c>
      <c r="Z19" s="322"/>
      <c r="AA19" s="322"/>
      <c r="AB19" s="320">
        <f t="shared" si="3"/>
        <v>3500</v>
      </c>
    </row>
    <row r="20" spans="2:28" ht="60" customHeight="1" x14ac:dyDescent="0.3">
      <c r="B20" s="299"/>
      <c r="C20" s="304" t="s">
        <v>339</v>
      </c>
      <c r="D20" s="312" t="s">
        <v>325</v>
      </c>
      <c r="E20" s="138">
        <f>'[2]Site Report'!C34</f>
        <v>2</v>
      </c>
      <c r="F20" s="139">
        <f>'[2]Site Report'!D34</f>
        <v>0</v>
      </c>
      <c r="G20" s="214">
        <f>'[2]Site Report'!J34</f>
        <v>0</v>
      </c>
      <c r="H20" s="214">
        <f>'[2]Site Report'!N34</f>
        <v>2</v>
      </c>
      <c r="I20" s="313">
        <v>0</v>
      </c>
      <c r="J20" s="313">
        <v>0</v>
      </c>
      <c r="K20" s="313">
        <v>0</v>
      </c>
      <c r="L20" s="313">
        <v>0</v>
      </c>
      <c r="M20" s="314">
        <f t="shared" si="2"/>
        <v>0</v>
      </c>
      <c r="N20" s="556" t="s">
        <v>326</v>
      </c>
      <c r="O20" s="557"/>
      <c r="P20" s="301"/>
      <c r="S20" s="287" t="s">
        <v>340</v>
      </c>
      <c r="U20" s="324"/>
      <c r="V20" s="321" t="s">
        <v>341</v>
      </c>
      <c r="W20" s="322"/>
      <c r="X20" s="322"/>
      <c r="Y20" s="322"/>
      <c r="Z20" s="322">
        <v>1000</v>
      </c>
      <c r="AA20" s="322"/>
      <c r="AB20" s="320">
        <f t="shared" si="3"/>
        <v>1000</v>
      </c>
    </row>
    <row r="21" spans="2:28" ht="60" customHeight="1" x14ac:dyDescent="0.3">
      <c r="B21" s="299"/>
      <c r="C21" s="304" t="s">
        <v>187</v>
      </c>
      <c r="D21" s="312" t="s">
        <v>325</v>
      </c>
      <c r="E21" s="138">
        <f>'[2]Site Report'!C35</f>
        <v>1</v>
      </c>
      <c r="F21" s="139">
        <f>'[2]Site Report'!D35</f>
        <v>0</v>
      </c>
      <c r="G21" s="214">
        <f>'[2]Site Report'!J35</f>
        <v>0</v>
      </c>
      <c r="H21" s="214">
        <f>'[2]Site Report'!N35</f>
        <v>0</v>
      </c>
      <c r="I21" s="313">
        <v>0</v>
      </c>
      <c r="J21" s="313">
        <v>0</v>
      </c>
      <c r="K21" s="313">
        <v>0</v>
      </c>
      <c r="L21" s="313">
        <v>0</v>
      </c>
      <c r="M21" s="314">
        <f t="shared" si="2"/>
        <v>0</v>
      </c>
      <c r="N21" s="556" t="s">
        <v>326</v>
      </c>
      <c r="O21" s="557"/>
      <c r="P21" s="301"/>
      <c r="V21" s="321" t="s">
        <v>342</v>
      </c>
      <c r="W21" s="322">
        <v>500</v>
      </c>
      <c r="X21" s="322">
        <v>750</v>
      </c>
      <c r="Y21" s="322"/>
      <c r="Z21" s="322"/>
      <c r="AA21" s="322"/>
      <c r="AB21" s="320">
        <f t="shared" si="3"/>
        <v>1250</v>
      </c>
    </row>
    <row r="22" spans="2:28" ht="60" customHeight="1" x14ac:dyDescent="0.3">
      <c r="B22" s="299"/>
      <c r="C22" s="304" t="s">
        <v>343</v>
      </c>
      <c r="D22" s="312" t="s">
        <v>325</v>
      </c>
      <c r="E22" s="138">
        <f>'[2]Site Report'!C36</f>
        <v>1</v>
      </c>
      <c r="F22" s="139">
        <f>'[2]Site Report'!D36</f>
        <v>0</v>
      </c>
      <c r="G22" s="214">
        <f>'[2]Site Report'!J36</f>
        <v>0</v>
      </c>
      <c r="H22" s="214">
        <f>'[2]Site Report'!N36</f>
        <v>0</v>
      </c>
      <c r="I22" s="313">
        <v>0.66666666666666663</v>
      </c>
      <c r="J22" s="313">
        <v>0.6875</v>
      </c>
      <c r="K22" s="313">
        <v>0</v>
      </c>
      <c r="L22" s="313">
        <v>0</v>
      </c>
      <c r="M22" s="323">
        <f t="shared" si="2"/>
        <v>2.083333333333337E-2</v>
      </c>
      <c r="N22" s="561" t="s">
        <v>344</v>
      </c>
      <c r="O22" s="562"/>
      <c r="P22" s="301"/>
      <c r="S22" s="287" t="s">
        <v>345</v>
      </c>
      <c r="V22" s="321" t="s">
        <v>346</v>
      </c>
      <c r="W22" s="322">
        <v>500</v>
      </c>
      <c r="X22" s="322">
        <v>1000</v>
      </c>
      <c r="Y22" s="322"/>
      <c r="Z22" s="322"/>
      <c r="AA22" s="322"/>
      <c r="AB22" s="320">
        <f t="shared" si="3"/>
        <v>1500</v>
      </c>
    </row>
    <row r="23" spans="2:28" ht="60" customHeight="1" x14ac:dyDescent="0.3">
      <c r="B23" s="299"/>
      <c r="C23" s="304" t="s">
        <v>192</v>
      </c>
      <c r="D23" s="325" t="s">
        <v>325</v>
      </c>
      <c r="E23" s="138">
        <f>'[2]Site Report'!C37</f>
        <v>0</v>
      </c>
      <c r="F23" s="139">
        <f>'[2]Site Report'!D37</f>
        <v>0</v>
      </c>
      <c r="G23" s="214">
        <f>'[2]Site Report'!J37</f>
        <v>0</v>
      </c>
      <c r="H23" s="214">
        <f>'[2]Site Report'!N37</f>
        <v>1</v>
      </c>
      <c r="I23" s="313">
        <v>0</v>
      </c>
      <c r="J23" s="313">
        <v>0</v>
      </c>
      <c r="K23" s="313">
        <v>0</v>
      </c>
      <c r="L23" s="313">
        <v>0</v>
      </c>
      <c r="M23" s="314">
        <f t="shared" si="2"/>
        <v>0</v>
      </c>
      <c r="N23" s="556" t="s">
        <v>326</v>
      </c>
      <c r="O23" s="557"/>
      <c r="P23" s="301"/>
      <c r="S23" s="287" t="s">
        <v>347</v>
      </c>
      <c r="V23" s="321" t="s">
        <v>348</v>
      </c>
      <c r="W23" s="322">
        <v>200</v>
      </c>
      <c r="X23" s="322">
        <v>500</v>
      </c>
      <c r="Y23" s="322"/>
      <c r="Z23" s="322"/>
      <c r="AA23" s="322"/>
      <c r="AB23" s="320">
        <f t="shared" si="3"/>
        <v>700</v>
      </c>
    </row>
    <row r="24" spans="2:28" ht="60" customHeight="1" x14ac:dyDescent="0.3">
      <c r="B24" s="299"/>
      <c r="C24" s="304" t="s">
        <v>198</v>
      </c>
      <c r="D24" s="325" t="s">
        <v>325</v>
      </c>
      <c r="E24" s="138">
        <f>'[2]Site Report'!C38</f>
        <v>0</v>
      </c>
      <c r="F24" s="139">
        <f>'[2]Site Report'!D38</f>
        <v>0</v>
      </c>
      <c r="G24" s="214">
        <f>'[2]Site Report'!J38</f>
        <v>0</v>
      </c>
      <c r="H24" s="214">
        <f>'[2]Site Report'!N38</f>
        <v>0</v>
      </c>
      <c r="I24" s="313">
        <v>0</v>
      </c>
      <c r="J24" s="313">
        <v>0</v>
      </c>
      <c r="K24" s="313">
        <v>0</v>
      </c>
      <c r="L24" s="313">
        <v>0</v>
      </c>
      <c r="M24" s="314">
        <f t="shared" si="2"/>
        <v>0</v>
      </c>
      <c r="N24" s="556" t="s">
        <v>326</v>
      </c>
      <c r="O24" s="557"/>
      <c r="P24" s="301"/>
      <c r="V24" s="321" t="s">
        <v>349</v>
      </c>
      <c r="W24" s="322"/>
      <c r="X24" s="322">
        <v>200</v>
      </c>
      <c r="Y24" s="322">
        <v>500</v>
      </c>
      <c r="Z24" s="322"/>
      <c r="AA24" s="322"/>
      <c r="AB24" s="320">
        <f t="shared" si="3"/>
        <v>700</v>
      </c>
    </row>
    <row r="25" spans="2:28" ht="49.95" customHeight="1" x14ac:dyDescent="0.3">
      <c r="B25" s="299"/>
      <c r="C25" s="304" t="s">
        <v>350</v>
      </c>
      <c r="D25" s="325" t="s">
        <v>325</v>
      </c>
      <c r="E25" s="138">
        <f>'[2]Site Report'!C39</f>
        <v>1</v>
      </c>
      <c r="F25" s="139">
        <f>'[2]Site Report'!D39</f>
        <v>0</v>
      </c>
      <c r="G25" s="214">
        <f>'[2]Site Report'!J39</f>
        <v>0</v>
      </c>
      <c r="H25" s="214">
        <f>'[2]Site Report'!N39</f>
        <v>4</v>
      </c>
      <c r="I25" s="313">
        <v>0</v>
      </c>
      <c r="J25" s="313">
        <v>0</v>
      </c>
      <c r="K25" s="313">
        <v>0</v>
      </c>
      <c r="L25" s="313">
        <v>0</v>
      </c>
      <c r="M25" s="314">
        <f t="shared" si="2"/>
        <v>0</v>
      </c>
      <c r="N25" s="556" t="s">
        <v>326</v>
      </c>
      <c r="O25" s="557"/>
      <c r="P25" s="326"/>
      <c r="S25" s="287" t="s">
        <v>345</v>
      </c>
      <c r="V25" s="321" t="s">
        <v>351</v>
      </c>
      <c r="W25" s="322"/>
      <c r="X25" s="322"/>
      <c r="Y25" s="322">
        <v>2000</v>
      </c>
      <c r="Z25" s="322"/>
      <c r="AA25" s="322"/>
      <c r="AB25" s="320">
        <f t="shared" si="3"/>
        <v>2000</v>
      </c>
    </row>
    <row r="26" spans="2:28" ht="52.95" customHeight="1" x14ac:dyDescent="0.3">
      <c r="B26" s="299"/>
      <c r="C26" s="304" t="s">
        <v>352</v>
      </c>
      <c r="D26" s="327" t="s">
        <v>353</v>
      </c>
      <c r="E26" s="138">
        <f>'[2]Site Report'!C40</f>
        <v>8</v>
      </c>
      <c r="F26" s="139">
        <f>'[2]Site Report'!D40</f>
        <v>0</v>
      </c>
      <c r="G26" s="214">
        <f>'[2]Site Report'!J40</f>
        <v>0</v>
      </c>
      <c r="H26" s="214">
        <f>'[2]Site Report'!N40</f>
        <v>10</v>
      </c>
      <c r="I26" s="313">
        <v>0</v>
      </c>
      <c r="J26" s="313">
        <v>0</v>
      </c>
      <c r="K26" s="313">
        <v>0</v>
      </c>
      <c r="L26" s="313">
        <v>0</v>
      </c>
      <c r="M26" s="323">
        <v>0.99930555555555556</v>
      </c>
      <c r="N26" s="556" t="s">
        <v>354</v>
      </c>
      <c r="O26" s="557"/>
      <c r="P26" s="301"/>
      <c r="S26" s="287" t="s">
        <v>347</v>
      </c>
      <c r="V26" s="321" t="s">
        <v>355</v>
      </c>
      <c r="W26" s="322">
        <v>500</v>
      </c>
      <c r="X26" s="322">
        <v>1000</v>
      </c>
      <c r="Y26" s="322"/>
      <c r="Z26" s="322"/>
      <c r="AA26" s="322"/>
      <c r="AB26" s="320">
        <f t="shared" si="3"/>
        <v>1500</v>
      </c>
    </row>
    <row r="27" spans="2:28" ht="49.95" customHeight="1" thickBot="1" x14ac:dyDescent="0.35">
      <c r="B27" s="299"/>
      <c r="C27" s="304" t="s">
        <v>356</v>
      </c>
      <c r="D27" s="325" t="s">
        <v>325</v>
      </c>
      <c r="E27" s="138" t="str">
        <f>'[2]Site Report'!C41</f>
        <v>Starting Reading</v>
      </c>
      <c r="F27" s="139" t="str">
        <f>'[2]Site Report'!D41</f>
        <v>Closing Reading</v>
      </c>
      <c r="G27" s="214">
        <f>'[2]Site Report'!J41</f>
        <v>0</v>
      </c>
      <c r="H27" s="214">
        <f>'[2]Site Report'!N41</f>
        <v>0</v>
      </c>
      <c r="I27" s="313">
        <v>0.70833333333333337</v>
      </c>
      <c r="J27" s="313">
        <v>0.75</v>
      </c>
      <c r="K27" s="313">
        <v>0</v>
      </c>
      <c r="L27" s="313">
        <v>0</v>
      </c>
      <c r="M27" s="323">
        <f t="shared" ref="M27" si="4">(J27-I27)+(L27-K27)</f>
        <v>4.166666666666663E-2</v>
      </c>
      <c r="N27" s="556" t="s">
        <v>357</v>
      </c>
      <c r="O27" s="557"/>
      <c r="P27" s="301"/>
      <c r="V27" s="328" t="s">
        <v>186</v>
      </c>
      <c r="W27" s="329">
        <f>SUM(W17:W26)</f>
        <v>4200</v>
      </c>
      <c r="X27" s="329">
        <f t="shared" ref="X27:AA27" si="5">SUM(X17:X26)</f>
        <v>6950</v>
      </c>
      <c r="Y27" s="329">
        <f>SUM(Y17:Y26)</f>
        <v>3500</v>
      </c>
      <c r="Z27" s="329">
        <f t="shared" si="5"/>
        <v>21000</v>
      </c>
      <c r="AA27" s="329">
        <f t="shared" si="5"/>
        <v>20000</v>
      </c>
      <c r="AB27" s="330">
        <f>SUM(AB17:AB26)</f>
        <v>55650</v>
      </c>
    </row>
    <row r="28" spans="2:28" s="296" customFormat="1" ht="9.9" customHeight="1" x14ac:dyDescent="0.3">
      <c r="B28" s="292"/>
      <c r="C28" s="309"/>
      <c r="D28" s="309"/>
      <c r="E28" s="142">
        <f t="shared" ref="E28" si="6">SUM(E16:E27)</f>
        <v>14</v>
      </c>
      <c r="F28" s="142">
        <f>SUM(F16:F27)</f>
        <v>0</v>
      </c>
      <c r="G28" s="142"/>
      <c r="H28" s="214"/>
      <c r="I28" s="309"/>
      <c r="J28" s="309"/>
      <c r="K28" s="309"/>
      <c r="L28" s="309"/>
      <c r="M28" s="309"/>
      <c r="N28" s="309"/>
      <c r="O28" s="309"/>
      <c r="P28" s="295"/>
      <c r="S28" s="296" t="s">
        <v>358</v>
      </c>
      <c r="V28" s="288"/>
    </row>
    <row r="29" spans="2:28" ht="35.1" customHeight="1" x14ac:dyDescent="0.3">
      <c r="B29" s="299"/>
      <c r="C29" s="551" t="s">
        <v>316</v>
      </c>
      <c r="D29" s="551" t="s">
        <v>317</v>
      </c>
      <c r="E29" s="551" t="s">
        <v>107</v>
      </c>
      <c r="F29" s="551"/>
      <c r="G29" s="551" t="s">
        <v>108</v>
      </c>
      <c r="H29" s="551"/>
      <c r="I29" s="551" t="s">
        <v>322</v>
      </c>
      <c r="J29" s="552" t="s">
        <v>218</v>
      </c>
      <c r="K29" s="563"/>
      <c r="L29" s="563"/>
      <c r="M29" s="563"/>
      <c r="N29" s="563"/>
      <c r="O29" s="553"/>
      <c r="P29" s="301"/>
      <c r="S29" s="287" t="s">
        <v>359</v>
      </c>
      <c r="V29" s="288" t="s">
        <v>360</v>
      </c>
    </row>
    <row r="30" spans="2:28" ht="24.75" customHeight="1" x14ac:dyDescent="0.3">
      <c r="B30" s="299"/>
      <c r="C30" s="551"/>
      <c r="D30" s="551"/>
      <c r="E30" s="310" t="s">
        <v>114</v>
      </c>
      <c r="F30" s="310" t="s">
        <v>115</v>
      </c>
      <c r="G30" s="310" t="s">
        <v>114</v>
      </c>
      <c r="H30" s="310" t="s">
        <v>115</v>
      </c>
      <c r="I30" s="551"/>
      <c r="J30" s="554"/>
      <c r="K30" s="564"/>
      <c r="L30" s="564"/>
      <c r="M30" s="564"/>
      <c r="N30" s="564"/>
      <c r="O30" s="555"/>
      <c r="P30" s="301"/>
      <c r="V30" s="288" t="s">
        <v>361</v>
      </c>
    </row>
    <row r="31" spans="2:28" ht="19.95" customHeight="1" x14ac:dyDescent="0.3">
      <c r="B31" s="299"/>
      <c r="C31" s="304" t="s">
        <v>311</v>
      </c>
      <c r="D31" s="325" t="s">
        <v>325</v>
      </c>
      <c r="E31" s="313">
        <v>0</v>
      </c>
      <c r="F31" s="313">
        <v>0</v>
      </c>
      <c r="G31" s="313">
        <v>0</v>
      </c>
      <c r="H31" s="313">
        <v>0</v>
      </c>
      <c r="I31" s="313">
        <f>(F31-E31)+(H31-G31)</f>
        <v>0</v>
      </c>
      <c r="J31" s="565" t="s">
        <v>362</v>
      </c>
      <c r="K31" s="566"/>
      <c r="L31" s="566"/>
      <c r="M31" s="566"/>
      <c r="N31" s="566"/>
      <c r="O31" s="567"/>
      <c r="P31" s="301"/>
      <c r="S31" s="287">
        <v>5092.8999999999996</v>
      </c>
    </row>
    <row r="32" spans="2:28" s="296" customFormat="1" ht="9.9" customHeight="1" x14ac:dyDescent="0.3">
      <c r="B32" s="292"/>
      <c r="C32" s="309"/>
      <c r="D32" s="331"/>
      <c r="E32" s="331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295"/>
      <c r="V32" s="288"/>
    </row>
    <row r="33" spans="2:22" ht="35.1" customHeight="1" x14ac:dyDescent="0.3">
      <c r="B33" s="299"/>
      <c r="C33" s="551" t="s">
        <v>316</v>
      </c>
      <c r="D33" s="551" t="s">
        <v>317</v>
      </c>
      <c r="E33" s="551" t="s">
        <v>107</v>
      </c>
      <c r="F33" s="551"/>
      <c r="G33" s="551" t="s">
        <v>108</v>
      </c>
      <c r="H33" s="551"/>
      <c r="I33" s="551" t="s">
        <v>322</v>
      </c>
      <c r="J33" s="552" t="s">
        <v>218</v>
      </c>
      <c r="K33" s="563"/>
      <c r="L33" s="563"/>
      <c r="M33" s="563"/>
      <c r="N33" s="563"/>
      <c r="O33" s="553"/>
      <c r="P33" s="301"/>
      <c r="S33" s="287" t="s">
        <v>359</v>
      </c>
    </row>
    <row r="34" spans="2:22" ht="24.75" customHeight="1" x14ac:dyDescent="0.3">
      <c r="B34" s="299"/>
      <c r="C34" s="551"/>
      <c r="D34" s="551"/>
      <c r="E34" s="310" t="s">
        <v>114</v>
      </c>
      <c r="F34" s="310" t="s">
        <v>115</v>
      </c>
      <c r="G34" s="310" t="s">
        <v>114</v>
      </c>
      <c r="H34" s="310" t="s">
        <v>115</v>
      </c>
      <c r="I34" s="551"/>
      <c r="J34" s="554"/>
      <c r="K34" s="564"/>
      <c r="L34" s="564"/>
      <c r="M34" s="564"/>
      <c r="N34" s="564"/>
      <c r="O34" s="555"/>
      <c r="P34" s="301"/>
    </row>
    <row r="35" spans="2:22" ht="30.75" customHeight="1" x14ac:dyDescent="0.3">
      <c r="B35" s="299"/>
      <c r="C35" s="304" t="s">
        <v>363</v>
      </c>
      <c r="D35" s="325" t="s">
        <v>325</v>
      </c>
      <c r="E35" s="313">
        <v>0</v>
      </c>
      <c r="F35" s="313">
        <v>0</v>
      </c>
      <c r="G35" s="313">
        <v>0</v>
      </c>
      <c r="H35" s="313">
        <v>0</v>
      </c>
      <c r="I35" s="313">
        <f t="shared" ref="I35:I36" si="7">(F35-E35)+(H35-G35)</f>
        <v>0</v>
      </c>
      <c r="J35" s="565" t="s">
        <v>362</v>
      </c>
      <c r="K35" s="566"/>
      <c r="L35" s="566"/>
      <c r="M35" s="566"/>
      <c r="N35" s="566"/>
      <c r="O35" s="567"/>
      <c r="P35" s="301"/>
      <c r="S35" s="287">
        <v>5092.8999999999996</v>
      </c>
    </row>
    <row r="36" spans="2:22" ht="34.5" customHeight="1" x14ac:dyDescent="0.3">
      <c r="B36" s="299"/>
      <c r="C36" s="304" t="s">
        <v>364</v>
      </c>
      <c r="D36" s="325" t="s">
        <v>325</v>
      </c>
      <c r="E36" s="313">
        <v>0</v>
      </c>
      <c r="F36" s="313">
        <v>0</v>
      </c>
      <c r="G36" s="313">
        <v>0</v>
      </c>
      <c r="H36" s="313">
        <v>0</v>
      </c>
      <c r="I36" s="313">
        <f t="shared" si="7"/>
        <v>0</v>
      </c>
      <c r="J36" s="565" t="s">
        <v>362</v>
      </c>
      <c r="K36" s="566"/>
      <c r="L36" s="566"/>
      <c r="M36" s="566"/>
      <c r="N36" s="566"/>
      <c r="O36" s="567"/>
      <c r="P36" s="301"/>
      <c r="S36" s="287">
        <v>4686</v>
      </c>
    </row>
    <row r="37" spans="2:22" s="296" customFormat="1" ht="9.9" customHeight="1" x14ac:dyDescent="0.3">
      <c r="B37" s="292"/>
      <c r="C37" s="309"/>
      <c r="D37" s="331"/>
      <c r="E37" s="331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295"/>
      <c r="V37" s="288"/>
    </row>
    <row r="38" spans="2:22" ht="35.1" customHeight="1" x14ac:dyDescent="0.3">
      <c r="B38" s="299"/>
      <c r="C38" s="551" t="s">
        <v>316</v>
      </c>
      <c r="D38" s="551" t="s">
        <v>317</v>
      </c>
      <c r="E38" s="551" t="s">
        <v>107</v>
      </c>
      <c r="F38" s="551"/>
      <c r="G38" s="551" t="s">
        <v>108</v>
      </c>
      <c r="H38" s="551"/>
      <c r="I38" s="551" t="s">
        <v>322</v>
      </c>
      <c r="J38" s="552" t="s">
        <v>218</v>
      </c>
      <c r="K38" s="563"/>
      <c r="L38" s="563"/>
      <c r="M38" s="563"/>
      <c r="N38" s="563"/>
      <c r="O38" s="553"/>
      <c r="P38" s="301"/>
      <c r="S38" s="296">
        <f>+S35-S36</f>
        <v>406.89999999999964</v>
      </c>
    </row>
    <row r="39" spans="2:22" ht="24.75" customHeight="1" x14ac:dyDescent="0.3">
      <c r="B39" s="299"/>
      <c r="C39" s="551"/>
      <c r="D39" s="551"/>
      <c r="E39" s="310" t="s">
        <v>114</v>
      </c>
      <c r="F39" s="310" t="s">
        <v>115</v>
      </c>
      <c r="G39" s="310" t="s">
        <v>114</v>
      </c>
      <c r="H39" s="310" t="s">
        <v>115</v>
      </c>
      <c r="I39" s="551"/>
      <c r="J39" s="554"/>
      <c r="K39" s="564"/>
      <c r="L39" s="564"/>
      <c r="M39" s="564"/>
      <c r="N39" s="564"/>
      <c r="O39" s="555"/>
      <c r="P39" s="301"/>
      <c r="S39" s="287" t="s">
        <v>365</v>
      </c>
    </row>
    <row r="40" spans="2:22" ht="44.25" customHeight="1" x14ac:dyDescent="0.3">
      <c r="B40" s="299"/>
      <c r="C40" s="304" t="s">
        <v>366</v>
      </c>
      <c r="D40" s="325" t="s">
        <v>325</v>
      </c>
      <c r="E40" s="313">
        <v>0</v>
      </c>
      <c r="F40" s="313">
        <v>0</v>
      </c>
      <c r="G40" s="313">
        <v>0</v>
      </c>
      <c r="H40" s="313">
        <v>0</v>
      </c>
      <c r="I40" s="313">
        <f t="shared" ref="I40:I41" si="8">(F40-E40)+(H40-G40)</f>
        <v>0</v>
      </c>
      <c r="J40" s="565" t="s">
        <v>362</v>
      </c>
      <c r="K40" s="566"/>
      <c r="L40" s="566"/>
      <c r="M40" s="566"/>
      <c r="N40" s="566"/>
      <c r="O40" s="567"/>
      <c r="P40" s="301"/>
    </row>
    <row r="41" spans="2:22" ht="31.5" customHeight="1" x14ac:dyDescent="0.3">
      <c r="B41" s="299"/>
      <c r="C41" s="304" t="s">
        <v>367</v>
      </c>
      <c r="D41" s="332" t="s">
        <v>66</v>
      </c>
      <c r="E41" s="313">
        <v>0</v>
      </c>
      <c r="F41" s="313">
        <v>0</v>
      </c>
      <c r="G41" s="313">
        <v>0</v>
      </c>
      <c r="H41" s="313">
        <v>0</v>
      </c>
      <c r="I41" s="313">
        <f t="shared" si="8"/>
        <v>0</v>
      </c>
      <c r="J41" s="556" t="s">
        <v>368</v>
      </c>
      <c r="K41" s="566"/>
      <c r="L41" s="566"/>
      <c r="M41" s="566"/>
      <c r="N41" s="566"/>
      <c r="O41" s="567"/>
      <c r="P41" s="301"/>
    </row>
    <row r="42" spans="2:22" ht="7.5" customHeight="1" x14ac:dyDescent="0.3">
      <c r="B42" s="299"/>
      <c r="C42" s="333"/>
      <c r="D42" s="334"/>
      <c r="E42" s="334"/>
      <c r="F42" s="335"/>
      <c r="G42" s="336"/>
      <c r="H42" s="337"/>
      <c r="I42" s="337"/>
      <c r="J42" s="337"/>
      <c r="K42" s="337"/>
      <c r="L42" s="337"/>
      <c r="M42" s="337"/>
      <c r="N42" s="338"/>
      <c r="O42" s="338"/>
      <c r="P42" s="301"/>
    </row>
    <row r="43" spans="2:22" ht="35.1" customHeight="1" x14ac:dyDescent="0.3">
      <c r="B43" s="299"/>
      <c r="C43" s="551" t="s">
        <v>316</v>
      </c>
      <c r="D43" s="551" t="s">
        <v>317</v>
      </c>
      <c r="E43" s="551" t="s">
        <v>107</v>
      </c>
      <c r="F43" s="551"/>
      <c r="G43" s="551" t="s">
        <v>108</v>
      </c>
      <c r="H43" s="551"/>
      <c r="I43" s="551" t="s">
        <v>322</v>
      </c>
      <c r="J43" s="552" t="s">
        <v>218</v>
      </c>
      <c r="K43" s="563"/>
      <c r="L43" s="563"/>
      <c r="M43" s="563"/>
      <c r="N43" s="563"/>
      <c r="O43" s="553"/>
      <c r="P43" s="301"/>
      <c r="S43" s="287" t="s">
        <v>359</v>
      </c>
    </row>
    <row r="44" spans="2:22" ht="27.75" customHeight="1" x14ac:dyDescent="0.3">
      <c r="B44" s="299"/>
      <c r="C44" s="551"/>
      <c r="D44" s="551"/>
      <c r="E44" s="310" t="s">
        <v>114</v>
      </c>
      <c r="F44" s="310" t="s">
        <v>115</v>
      </c>
      <c r="G44" s="310" t="s">
        <v>114</v>
      </c>
      <c r="H44" s="310" t="s">
        <v>115</v>
      </c>
      <c r="I44" s="551"/>
      <c r="J44" s="554"/>
      <c r="K44" s="564"/>
      <c r="L44" s="564"/>
      <c r="M44" s="564"/>
      <c r="N44" s="564"/>
      <c r="O44" s="555"/>
      <c r="P44" s="301"/>
    </row>
    <row r="45" spans="2:22" ht="36.6" customHeight="1" x14ac:dyDescent="0.3">
      <c r="B45" s="299"/>
      <c r="C45" s="304" t="s">
        <v>369</v>
      </c>
      <c r="D45" s="325" t="s">
        <v>325</v>
      </c>
      <c r="E45" s="313">
        <v>0</v>
      </c>
      <c r="F45" s="313">
        <v>0</v>
      </c>
      <c r="G45" s="313">
        <v>0</v>
      </c>
      <c r="H45" s="313">
        <v>0</v>
      </c>
      <c r="I45" s="313">
        <f>(F45-E45)+(H45-G45)</f>
        <v>0</v>
      </c>
      <c r="J45" s="565" t="s">
        <v>362</v>
      </c>
      <c r="K45" s="566"/>
      <c r="L45" s="566"/>
      <c r="M45" s="566"/>
      <c r="N45" s="566"/>
      <c r="O45" s="567"/>
      <c r="P45" s="301"/>
      <c r="S45" s="287">
        <v>5092.8999999999996</v>
      </c>
    </row>
    <row r="46" spans="2:22" ht="30.6" customHeight="1" x14ac:dyDescent="0.3">
      <c r="B46" s="299"/>
      <c r="C46" s="304" t="s">
        <v>370</v>
      </c>
      <c r="D46" s="325" t="s">
        <v>325</v>
      </c>
      <c r="E46" s="313">
        <v>0</v>
      </c>
      <c r="F46" s="313">
        <v>0</v>
      </c>
      <c r="G46" s="313">
        <v>0</v>
      </c>
      <c r="H46" s="313">
        <v>0</v>
      </c>
      <c r="I46" s="313">
        <f t="shared" ref="I46" si="9">(F46-E46)+(H46-G46)</f>
        <v>0</v>
      </c>
      <c r="J46" s="565" t="s">
        <v>362</v>
      </c>
      <c r="K46" s="566"/>
      <c r="L46" s="566"/>
      <c r="M46" s="566"/>
      <c r="N46" s="566"/>
      <c r="O46" s="567"/>
      <c r="P46" s="301"/>
      <c r="S46" s="287">
        <v>4686</v>
      </c>
    </row>
    <row r="47" spans="2:22" ht="7.5" customHeight="1" x14ac:dyDescent="0.3">
      <c r="B47" s="299"/>
      <c r="C47" s="333"/>
      <c r="D47" s="334"/>
      <c r="E47" s="334"/>
      <c r="F47" s="335"/>
      <c r="G47" s="336"/>
      <c r="H47" s="337"/>
      <c r="I47" s="337"/>
      <c r="J47" s="337"/>
      <c r="K47" s="337"/>
      <c r="L47" s="337"/>
      <c r="M47" s="337"/>
      <c r="N47" s="338"/>
      <c r="O47" s="338"/>
      <c r="P47" s="301"/>
    </row>
    <row r="48" spans="2:22" ht="35.1" customHeight="1" x14ac:dyDescent="0.3">
      <c r="B48" s="299"/>
      <c r="C48" s="551" t="s">
        <v>316</v>
      </c>
      <c r="D48" s="551" t="s">
        <v>317</v>
      </c>
      <c r="E48" s="551" t="s">
        <v>107</v>
      </c>
      <c r="F48" s="551"/>
      <c r="G48" s="551" t="s">
        <v>108</v>
      </c>
      <c r="H48" s="551"/>
      <c r="I48" s="551" t="s">
        <v>322</v>
      </c>
      <c r="J48" s="552" t="s">
        <v>218</v>
      </c>
      <c r="K48" s="563"/>
      <c r="L48" s="563"/>
      <c r="M48" s="563"/>
      <c r="N48" s="563"/>
      <c r="O48" s="553"/>
      <c r="P48" s="301"/>
      <c r="S48" s="296">
        <f>+S40-S41</f>
        <v>0</v>
      </c>
    </row>
    <row r="49" spans="2:19" ht="27" customHeight="1" x14ac:dyDescent="0.3">
      <c r="B49" s="299"/>
      <c r="C49" s="551"/>
      <c r="D49" s="551"/>
      <c r="E49" s="310" t="s">
        <v>114</v>
      </c>
      <c r="F49" s="310" t="s">
        <v>115</v>
      </c>
      <c r="G49" s="310" t="s">
        <v>114</v>
      </c>
      <c r="H49" s="310" t="s">
        <v>115</v>
      </c>
      <c r="I49" s="551"/>
      <c r="J49" s="554"/>
      <c r="K49" s="564"/>
      <c r="L49" s="564"/>
      <c r="M49" s="564"/>
      <c r="N49" s="564"/>
      <c r="O49" s="555"/>
      <c r="P49" s="301"/>
      <c r="S49" s="287" t="s">
        <v>365</v>
      </c>
    </row>
    <row r="50" spans="2:19" ht="19.95" customHeight="1" x14ac:dyDescent="0.3">
      <c r="B50" s="299"/>
      <c r="C50" s="304" t="s">
        <v>371</v>
      </c>
      <c r="D50" s="325" t="s">
        <v>325</v>
      </c>
      <c r="E50" s="313">
        <v>0</v>
      </c>
      <c r="F50" s="313">
        <v>0</v>
      </c>
      <c r="G50" s="313">
        <v>0</v>
      </c>
      <c r="H50" s="313">
        <v>0</v>
      </c>
      <c r="I50" s="313">
        <f>(F50-E50)+(H50-G50)</f>
        <v>0</v>
      </c>
      <c r="J50" s="556" t="s">
        <v>372</v>
      </c>
      <c r="K50" s="569"/>
      <c r="L50" s="569"/>
      <c r="M50" s="569"/>
      <c r="N50" s="569"/>
      <c r="O50" s="557"/>
      <c r="P50" s="301"/>
    </row>
    <row r="51" spans="2:19" ht="30.6" customHeight="1" x14ac:dyDescent="0.3">
      <c r="B51" s="299"/>
      <c r="C51" s="304" t="s">
        <v>373</v>
      </c>
      <c r="D51" s="325" t="s">
        <v>325</v>
      </c>
      <c r="E51" s="313">
        <v>0</v>
      </c>
      <c r="F51" s="313">
        <v>0</v>
      </c>
      <c r="G51" s="313">
        <v>0</v>
      </c>
      <c r="H51" s="313">
        <v>0</v>
      </c>
      <c r="I51" s="313">
        <f t="shared" ref="I51:I52" si="10">(F51-E51)+(H51-G51)</f>
        <v>0</v>
      </c>
      <c r="J51" s="556" t="s">
        <v>374</v>
      </c>
      <c r="K51" s="569"/>
      <c r="L51" s="569"/>
      <c r="M51" s="569"/>
      <c r="N51" s="569"/>
      <c r="O51" s="557"/>
      <c r="P51" s="301"/>
    </row>
    <row r="52" spans="2:19" ht="19.95" customHeight="1" x14ac:dyDescent="0.3">
      <c r="B52" s="299"/>
      <c r="C52" s="304" t="s">
        <v>375</v>
      </c>
      <c r="D52" s="325" t="s">
        <v>325</v>
      </c>
      <c r="E52" s="313">
        <v>0</v>
      </c>
      <c r="F52" s="313">
        <v>0</v>
      </c>
      <c r="G52" s="313">
        <v>0</v>
      </c>
      <c r="H52" s="313">
        <v>0</v>
      </c>
      <c r="I52" s="313">
        <f t="shared" si="10"/>
        <v>0</v>
      </c>
      <c r="J52" s="556" t="s">
        <v>372</v>
      </c>
      <c r="K52" s="569"/>
      <c r="L52" s="569"/>
      <c r="M52" s="569"/>
      <c r="N52" s="569"/>
      <c r="O52" s="557"/>
      <c r="P52" s="301"/>
    </row>
    <row r="53" spans="2:19" x14ac:dyDescent="0.3">
      <c r="B53" s="299"/>
      <c r="C53" s="324"/>
      <c r="D53" s="339"/>
      <c r="E53" s="339"/>
      <c r="F53" s="340"/>
      <c r="G53" s="340"/>
      <c r="H53" s="340"/>
      <c r="I53" s="340"/>
      <c r="J53" s="340"/>
      <c r="K53" s="340"/>
      <c r="L53" s="340"/>
      <c r="M53" s="340"/>
      <c r="N53" s="340"/>
      <c r="O53" s="340"/>
      <c r="P53" s="301"/>
    </row>
    <row r="54" spans="2:19" ht="25.8" thickBot="1" x14ac:dyDescent="0.35">
      <c r="B54" s="299"/>
      <c r="C54" s="324"/>
      <c r="D54" s="339"/>
      <c r="E54" s="339"/>
      <c r="F54" s="340"/>
      <c r="G54" s="340"/>
      <c r="H54" s="340"/>
      <c r="I54" s="340"/>
      <c r="J54" s="340"/>
      <c r="K54" s="340"/>
      <c r="L54" s="340"/>
      <c r="M54" s="340"/>
      <c r="N54" s="570"/>
      <c r="O54" s="571"/>
      <c r="P54" s="301"/>
    </row>
    <row r="55" spans="2:19" ht="25.8" thickBot="1" x14ac:dyDescent="0.35">
      <c r="B55" s="341"/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3"/>
    </row>
    <row r="57" spans="2:19" x14ac:dyDescent="0.3">
      <c r="C57" s="572"/>
      <c r="D57" s="572"/>
      <c r="E57" s="572"/>
      <c r="F57" s="572"/>
      <c r="G57" s="572"/>
      <c r="H57" s="572"/>
      <c r="I57" s="572"/>
      <c r="J57" s="344"/>
      <c r="K57" s="344"/>
      <c r="L57" s="344"/>
      <c r="M57" s="344"/>
    </row>
    <row r="58" spans="2:19" x14ac:dyDescent="0.3">
      <c r="C58" s="345"/>
      <c r="D58" s="568"/>
      <c r="E58" s="568"/>
      <c r="F58" s="568"/>
      <c r="G58" s="568"/>
      <c r="H58" s="568"/>
      <c r="I58" s="568"/>
      <c r="J58" s="345"/>
      <c r="K58" s="345"/>
      <c r="L58" s="345"/>
      <c r="M58" s="345"/>
    </row>
    <row r="59" spans="2:19" x14ac:dyDescent="0.3">
      <c r="D59" s="345"/>
      <c r="E59" s="345"/>
    </row>
    <row r="60" spans="2:19" x14ac:dyDescent="0.3">
      <c r="C60" s="345"/>
      <c r="D60" s="568"/>
      <c r="E60" s="568"/>
      <c r="F60" s="568"/>
      <c r="G60" s="568"/>
      <c r="H60" s="568"/>
      <c r="I60" s="568"/>
      <c r="J60" s="345"/>
      <c r="K60" s="345"/>
      <c r="L60" s="345"/>
      <c r="M60" s="345"/>
    </row>
    <row r="61" spans="2:19" x14ac:dyDescent="0.3">
      <c r="C61" s="345"/>
      <c r="D61" s="345"/>
      <c r="E61" s="345"/>
      <c r="F61" s="345"/>
      <c r="G61" s="345"/>
    </row>
    <row r="62" spans="2:19" x14ac:dyDescent="0.3">
      <c r="F62" s="345"/>
      <c r="G62" s="345"/>
    </row>
    <row r="68" spans="10:10" ht="49.95" customHeight="1" x14ac:dyDescent="0.3"/>
    <row r="69" spans="10:10" ht="49.95" customHeight="1" x14ac:dyDescent="0.3">
      <c r="J69" s="287">
        <v>11</v>
      </c>
    </row>
    <row r="70" spans="10:10" ht="49.95" customHeight="1" x14ac:dyDescent="0.3"/>
    <row r="71" spans="10:10" ht="49.95" customHeight="1" x14ac:dyDescent="0.3"/>
    <row r="72" spans="10:10" ht="49.95" customHeight="1" x14ac:dyDescent="0.3"/>
    <row r="73" spans="10:10" ht="49.95" customHeight="1" x14ac:dyDescent="0.3"/>
    <row r="74" spans="10:10" ht="49.95" customHeight="1" x14ac:dyDescent="0.3"/>
    <row r="75" spans="10:10" ht="49.95" customHeight="1" x14ac:dyDescent="0.3"/>
    <row r="76" spans="10:10" ht="49.95" customHeight="1" x14ac:dyDescent="0.3"/>
    <row r="77" spans="10:10" ht="49.95" customHeight="1" x14ac:dyDescent="0.3"/>
  </sheetData>
  <mergeCells count="80">
    <mergeCell ref="D60:I60"/>
    <mergeCell ref="J50:O50"/>
    <mergeCell ref="J51:O51"/>
    <mergeCell ref="J52:O52"/>
    <mergeCell ref="N54:O54"/>
    <mergeCell ref="C57:I57"/>
    <mergeCell ref="D58:I58"/>
    <mergeCell ref="J45:O45"/>
    <mergeCell ref="J46:O46"/>
    <mergeCell ref="C48:C49"/>
    <mergeCell ref="D48:D49"/>
    <mergeCell ref="E48:F48"/>
    <mergeCell ref="G48:H48"/>
    <mergeCell ref="I48:I49"/>
    <mergeCell ref="J48:O49"/>
    <mergeCell ref="J40:O40"/>
    <mergeCell ref="J41:O41"/>
    <mergeCell ref="C43:C44"/>
    <mergeCell ref="D43:D44"/>
    <mergeCell ref="E43:F43"/>
    <mergeCell ref="G43:H43"/>
    <mergeCell ref="I43:I44"/>
    <mergeCell ref="J43:O44"/>
    <mergeCell ref="J35:O35"/>
    <mergeCell ref="J36:O36"/>
    <mergeCell ref="C38:C39"/>
    <mergeCell ref="D38:D39"/>
    <mergeCell ref="E38:F38"/>
    <mergeCell ref="G38:H38"/>
    <mergeCell ref="I38:I39"/>
    <mergeCell ref="J38:O39"/>
    <mergeCell ref="J31:O31"/>
    <mergeCell ref="C33:C34"/>
    <mergeCell ref="D33:D34"/>
    <mergeCell ref="E33:F33"/>
    <mergeCell ref="G33:H33"/>
    <mergeCell ref="I33:I34"/>
    <mergeCell ref="J33:O34"/>
    <mergeCell ref="N27:O27"/>
    <mergeCell ref="C29:C30"/>
    <mergeCell ref="D29:D30"/>
    <mergeCell ref="E29:F29"/>
    <mergeCell ref="G29:H29"/>
    <mergeCell ref="I29:I30"/>
    <mergeCell ref="J29:O30"/>
    <mergeCell ref="N26:O26"/>
    <mergeCell ref="V15:AB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G11:H11"/>
    <mergeCell ref="I11:O11"/>
    <mergeCell ref="G12:H12"/>
    <mergeCell ref="I12:O12"/>
    <mergeCell ref="C14:C15"/>
    <mergeCell ref="D14:D15"/>
    <mergeCell ref="I14:J14"/>
    <mergeCell ref="K14:L14"/>
    <mergeCell ref="M14:M15"/>
    <mergeCell ref="N14:O15"/>
    <mergeCell ref="G8:H8"/>
    <mergeCell ref="I8:O8"/>
    <mergeCell ref="G9:H9"/>
    <mergeCell ref="I9:O9"/>
    <mergeCell ref="G10:H10"/>
    <mergeCell ref="I10:O10"/>
    <mergeCell ref="G7:H7"/>
    <mergeCell ref="I7:O7"/>
    <mergeCell ref="D3:N3"/>
    <mergeCell ref="G5:H5"/>
    <mergeCell ref="I5:O5"/>
    <mergeCell ref="G6:H6"/>
    <mergeCell ref="I6:O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345F-9B18-47BF-B01F-1557C90EFACE}">
  <sheetPr>
    <tabColor theme="7" tint="0.39997558519241921"/>
    <pageSetUpPr fitToPage="1"/>
  </sheetPr>
  <dimension ref="B2:CC107"/>
  <sheetViews>
    <sheetView topLeftCell="A14" zoomScale="70" zoomScaleNormal="70" workbookViewId="0">
      <selection activeCell="H88" sqref="H88:H97"/>
    </sheetView>
  </sheetViews>
  <sheetFormatPr defaultColWidth="8.88671875" defaultRowHeight="13.8" x14ac:dyDescent="0.3"/>
  <cols>
    <col min="1" max="1" width="8.88671875" style="131"/>
    <col min="2" max="2" width="44" style="131" bestFit="1" customWidth="1"/>
    <col min="3" max="3" width="19.6640625" style="131" customWidth="1"/>
    <col min="4" max="4" width="15.6640625" style="131" customWidth="1"/>
    <col min="5" max="5" width="21.6640625" style="131" bestFit="1" customWidth="1"/>
    <col min="6" max="6" width="18.33203125" style="131" customWidth="1"/>
    <col min="7" max="7" width="19.88671875" style="131" customWidth="1"/>
    <col min="8" max="8" width="18.44140625" style="131" customWidth="1"/>
    <col min="9" max="9" width="14.88671875" style="131" customWidth="1"/>
    <col min="10" max="10" width="15.33203125" style="131" customWidth="1"/>
    <col min="11" max="11" width="15" style="131" customWidth="1"/>
    <col min="12" max="12" width="12" style="131" customWidth="1"/>
    <col min="13" max="13" width="11.5546875" style="131" customWidth="1"/>
    <col min="14" max="14" width="10.44140625" style="131" customWidth="1"/>
    <col min="15" max="15" width="13.5546875" style="131" bestFit="1" customWidth="1"/>
    <col min="16" max="16" width="13.21875" style="131" customWidth="1"/>
    <col min="17" max="17" width="16.77734375" style="131" customWidth="1"/>
    <col min="18" max="20" width="8.88671875" style="131"/>
    <col min="21" max="21" width="21.5546875" style="131" customWidth="1"/>
    <col min="22" max="22" width="22" style="131" customWidth="1"/>
    <col min="23" max="23" width="16.33203125" style="131" customWidth="1"/>
    <col min="24" max="24" width="15.33203125" style="131" customWidth="1"/>
    <col min="25" max="16384" width="8.88671875" style="131"/>
  </cols>
  <sheetData>
    <row r="2" spans="2:20" ht="14.4" thickBot="1" x14ac:dyDescent="0.35"/>
    <row r="3" spans="2:20" ht="53.4" customHeight="1" x14ac:dyDescent="0.3">
      <c r="B3" s="703" t="s">
        <v>201</v>
      </c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5"/>
      <c r="N3" s="706">
        <v>46274</v>
      </c>
      <c r="O3" s="707"/>
    </row>
    <row r="4" spans="2:20" ht="21.75" customHeight="1" x14ac:dyDescent="0.3">
      <c r="B4" s="177" t="s">
        <v>202</v>
      </c>
      <c r="C4" s="178" t="s">
        <v>203</v>
      </c>
      <c r="D4" s="178" t="s">
        <v>109</v>
      </c>
      <c r="E4" s="178" t="s">
        <v>204</v>
      </c>
      <c r="F4" s="178" t="s">
        <v>205</v>
      </c>
      <c r="G4" s="179" t="s">
        <v>206</v>
      </c>
      <c r="H4" s="178" t="s">
        <v>207</v>
      </c>
      <c r="I4" s="178" t="s">
        <v>208</v>
      </c>
      <c r="J4" s="178" t="s">
        <v>209</v>
      </c>
      <c r="K4" s="178" t="s">
        <v>210</v>
      </c>
      <c r="L4" s="708" t="s">
        <v>211</v>
      </c>
      <c r="M4" s="709"/>
      <c r="N4" s="710" t="s">
        <v>186</v>
      </c>
      <c r="O4" s="711"/>
      <c r="Q4" s="180"/>
      <c r="R4" s="181"/>
      <c r="S4" s="181"/>
      <c r="T4" s="181"/>
    </row>
    <row r="5" spans="2:20" ht="20.399999999999999" x14ac:dyDescent="0.3">
      <c r="B5" s="182" t="s">
        <v>212</v>
      </c>
      <c r="C5" s="183">
        <v>7.2</v>
      </c>
      <c r="D5" s="183">
        <v>2.5</v>
      </c>
      <c r="E5" s="183">
        <v>1.5</v>
      </c>
      <c r="F5" s="183">
        <v>0.5</v>
      </c>
      <c r="G5" s="183">
        <v>1.5</v>
      </c>
      <c r="H5" s="183">
        <v>1</v>
      </c>
      <c r="I5" s="183">
        <v>4.3</v>
      </c>
      <c r="J5" s="183"/>
      <c r="K5" s="183"/>
      <c r="L5" s="712">
        <v>5.5</v>
      </c>
      <c r="M5" s="713"/>
      <c r="N5" s="714">
        <v>24</v>
      </c>
      <c r="O5" s="715"/>
    </row>
    <row r="6" spans="2:20" ht="20.399999999999999" x14ac:dyDescent="0.3">
      <c r="B6" s="182" t="s">
        <v>213</v>
      </c>
      <c r="C6" s="183">
        <v>64.099999999999994</v>
      </c>
      <c r="D6" s="183">
        <v>23</v>
      </c>
      <c r="E6" s="183">
        <v>19.899999999999999</v>
      </c>
      <c r="F6" s="183">
        <v>6.4</v>
      </c>
      <c r="G6" s="183">
        <v>10.5</v>
      </c>
      <c r="H6" s="183">
        <v>8</v>
      </c>
      <c r="I6" s="183">
        <v>43.4</v>
      </c>
      <c r="J6" s="183">
        <v>1.3</v>
      </c>
      <c r="K6" s="183">
        <v>1</v>
      </c>
      <c r="L6" s="712">
        <f>N6-SUM(C6:K6)</f>
        <v>38.399999999999977</v>
      </c>
      <c r="M6" s="713"/>
      <c r="N6" s="714">
        <f>24*9</f>
        <v>216</v>
      </c>
      <c r="O6" s="715"/>
    </row>
    <row r="7" spans="2:20" ht="25.2" customHeight="1" x14ac:dyDescent="0.3">
      <c r="B7" s="184" t="s">
        <v>51</v>
      </c>
      <c r="C7" s="185">
        <f>H88/C5</f>
        <v>169.24999999999997</v>
      </c>
      <c r="D7" s="716" t="s">
        <v>214</v>
      </c>
      <c r="E7" s="717"/>
      <c r="F7" s="718">
        <v>0</v>
      </c>
      <c r="G7" s="719"/>
      <c r="H7" s="720"/>
      <c r="I7" s="721"/>
      <c r="J7" s="721"/>
      <c r="K7" s="721"/>
      <c r="L7" s="721"/>
      <c r="M7" s="721"/>
      <c r="N7" s="721"/>
      <c r="O7" s="722"/>
    </row>
    <row r="8" spans="2:20" ht="30.75" customHeight="1" x14ac:dyDescent="0.3">
      <c r="B8" s="186"/>
      <c r="C8" s="187" t="s">
        <v>1</v>
      </c>
      <c r="D8" s="187" t="s">
        <v>2</v>
      </c>
      <c r="E8" s="187" t="s">
        <v>3</v>
      </c>
      <c r="F8" s="698" t="s">
        <v>215</v>
      </c>
      <c r="G8" s="699"/>
      <c r="H8" s="700" t="s">
        <v>216</v>
      </c>
      <c r="I8" s="701"/>
      <c r="J8" s="702"/>
      <c r="K8" s="86">
        <v>8</v>
      </c>
      <c r="L8" s="700" t="s">
        <v>217</v>
      </c>
      <c r="M8" s="701"/>
      <c r="N8" s="702"/>
      <c r="O8" s="188">
        <v>1</v>
      </c>
    </row>
    <row r="9" spans="2:20" ht="23.25" customHeight="1" x14ac:dyDescent="0.3">
      <c r="B9" s="189" t="s">
        <v>146</v>
      </c>
      <c r="C9" s="190">
        <v>1144</v>
      </c>
      <c r="D9" s="191">
        <f>I42</f>
        <v>11421.199999999999</v>
      </c>
      <c r="E9" s="190"/>
      <c r="F9" s="723"/>
      <c r="G9" s="724"/>
      <c r="H9" s="725" t="s">
        <v>218</v>
      </c>
      <c r="I9" s="726"/>
      <c r="J9" s="726"/>
      <c r="K9" s="726"/>
      <c r="L9" s="726"/>
      <c r="M9" s="726"/>
      <c r="N9" s="726"/>
      <c r="O9" s="727"/>
    </row>
    <row r="10" spans="2:20" s="192" customFormat="1" ht="23.25" customHeight="1" x14ac:dyDescent="0.3">
      <c r="B10" s="189" t="s">
        <v>151</v>
      </c>
      <c r="C10" s="190"/>
      <c r="D10" s="191">
        <v>8138.5</v>
      </c>
      <c r="E10" s="190"/>
      <c r="F10" s="728"/>
      <c r="G10" s="729"/>
      <c r="H10" s="730" t="s">
        <v>219</v>
      </c>
      <c r="I10" s="731"/>
      <c r="J10" s="731"/>
      <c r="K10" s="731"/>
      <c r="L10" s="731"/>
      <c r="M10" s="731"/>
      <c r="N10" s="731"/>
      <c r="O10" s="732"/>
      <c r="Q10" s="131"/>
    </row>
    <row r="11" spans="2:20" s="193" customFormat="1" ht="23.25" customHeight="1" x14ac:dyDescent="0.3">
      <c r="B11" s="189" t="s">
        <v>12</v>
      </c>
      <c r="C11" s="190">
        <v>1234</v>
      </c>
      <c r="D11" s="190">
        <v>11473</v>
      </c>
      <c r="E11" s="190"/>
      <c r="F11" s="739"/>
      <c r="G11" s="740"/>
      <c r="H11" s="733"/>
      <c r="I11" s="734"/>
      <c r="J11" s="734"/>
      <c r="K11" s="734"/>
      <c r="L11" s="734"/>
      <c r="M11" s="734"/>
      <c r="N11" s="734"/>
      <c r="O11" s="735"/>
      <c r="Q11" s="131"/>
    </row>
    <row r="12" spans="2:20" ht="23.25" customHeight="1" x14ac:dyDescent="0.3">
      <c r="B12" s="189" t="s">
        <v>8</v>
      </c>
      <c r="C12" s="190"/>
      <c r="D12" s="190">
        <v>7084</v>
      </c>
      <c r="E12" s="190"/>
      <c r="F12" s="723"/>
      <c r="G12" s="724"/>
      <c r="H12" s="733"/>
      <c r="I12" s="734"/>
      <c r="J12" s="734"/>
      <c r="K12" s="734"/>
      <c r="L12" s="734"/>
      <c r="M12" s="734"/>
      <c r="N12" s="734"/>
      <c r="O12" s="735"/>
    </row>
    <row r="13" spans="2:20" s="196" customFormat="1" ht="25.2" customHeight="1" x14ac:dyDescent="0.3">
      <c r="B13" s="194" t="s">
        <v>220</v>
      </c>
      <c r="C13" s="195">
        <v>0.6</v>
      </c>
      <c r="D13" s="195">
        <v>26.7</v>
      </c>
      <c r="E13" s="191"/>
      <c r="F13" s="741"/>
      <c r="G13" s="742"/>
      <c r="H13" s="733"/>
      <c r="I13" s="734"/>
      <c r="J13" s="734"/>
      <c r="K13" s="734"/>
      <c r="L13" s="734"/>
      <c r="M13" s="734"/>
      <c r="N13" s="734"/>
      <c r="O13" s="735"/>
    </row>
    <row r="14" spans="2:20" ht="23.25" customHeight="1" x14ac:dyDescent="0.3">
      <c r="B14" s="189" t="s">
        <v>221</v>
      </c>
      <c r="C14" s="197"/>
      <c r="D14" s="197">
        <v>47.6</v>
      </c>
      <c r="E14" s="190"/>
      <c r="F14" s="723"/>
      <c r="G14" s="724"/>
      <c r="H14" s="733"/>
      <c r="I14" s="734"/>
      <c r="J14" s="734"/>
      <c r="K14" s="734"/>
      <c r="L14" s="734"/>
      <c r="M14" s="734"/>
      <c r="N14" s="734"/>
      <c r="O14" s="735"/>
    </row>
    <row r="15" spans="2:20" ht="23.25" customHeight="1" x14ac:dyDescent="0.3">
      <c r="B15" s="189" t="s">
        <v>222</v>
      </c>
      <c r="C15" s="197"/>
      <c r="D15" s="197">
        <v>28.1</v>
      </c>
      <c r="E15" s="190"/>
      <c r="F15" s="723"/>
      <c r="G15" s="724"/>
      <c r="H15" s="733"/>
      <c r="I15" s="734"/>
      <c r="J15" s="734"/>
      <c r="K15" s="734"/>
      <c r="L15" s="734"/>
      <c r="M15" s="734"/>
      <c r="N15" s="734"/>
      <c r="O15" s="735"/>
    </row>
    <row r="16" spans="2:20" ht="14.25" customHeight="1" x14ac:dyDescent="0.3">
      <c r="B16" s="752" t="s">
        <v>223</v>
      </c>
      <c r="C16" s="187" t="s">
        <v>224</v>
      </c>
      <c r="D16" s="187" t="s">
        <v>225</v>
      </c>
      <c r="E16" s="187" t="s">
        <v>226</v>
      </c>
      <c r="F16" s="187" t="s">
        <v>227</v>
      </c>
      <c r="G16" s="198"/>
      <c r="H16" s="733"/>
      <c r="I16" s="734"/>
      <c r="J16" s="734"/>
      <c r="K16" s="734"/>
      <c r="L16" s="734"/>
      <c r="M16" s="734"/>
      <c r="N16" s="734"/>
      <c r="O16" s="735"/>
    </row>
    <row r="17" spans="2:81" ht="20.25" customHeight="1" x14ac:dyDescent="0.3">
      <c r="B17" s="753"/>
      <c r="C17" s="199"/>
      <c r="D17" s="199"/>
      <c r="E17" s="199"/>
      <c r="F17" s="199"/>
      <c r="G17" s="200"/>
      <c r="H17" s="733"/>
      <c r="I17" s="734"/>
      <c r="J17" s="734"/>
      <c r="K17" s="734"/>
      <c r="L17" s="734"/>
      <c r="M17" s="734"/>
      <c r="N17" s="734"/>
      <c r="O17" s="735"/>
    </row>
    <row r="18" spans="2:81" ht="15.75" hidden="1" customHeight="1" x14ac:dyDescent="0.3">
      <c r="B18" s="754" t="s">
        <v>228</v>
      </c>
      <c r="C18" s="187" t="s">
        <v>229</v>
      </c>
      <c r="D18" s="187"/>
      <c r="E18" s="187" t="s">
        <v>226</v>
      </c>
      <c r="F18" s="187" t="s">
        <v>227</v>
      </c>
      <c r="G18" s="200"/>
      <c r="H18" s="733"/>
      <c r="I18" s="734"/>
      <c r="J18" s="734"/>
      <c r="K18" s="734"/>
      <c r="L18" s="734"/>
      <c r="M18" s="734"/>
      <c r="N18" s="734"/>
      <c r="O18" s="735"/>
    </row>
    <row r="19" spans="2:81" ht="15.75" hidden="1" customHeight="1" x14ac:dyDescent="0.3">
      <c r="B19" s="755"/>
      <c r="C19" s="201">
        <v>1680.85</v>
      </c>
      <c r="D19" s="200">
        <v>2100</v>
      </c>
      <c r="E19" s="201">
        <v>430</v>
      </c>
      <c r="F19" s="200">
        <v>3351</v>
      </c>
      <c r="G19" s="200"/>
      <c r="H19" s="733"/>
      <c r="I19" s="734"/>
      <c r="J19" s="734"/>
      <c r="K19" s="734"/>
      <c r="L19" s="734"/>
      <c r="M19" s="734"/>
      <c r="N19" s="734"/>
      <c r="O19" s="735"/>
    </row>
    <row r="20" spans="2:81" ht="3" customHeight="1" x14ac:dyDescent="0.3">
      <c r="B20" s="202"/>
      <c r="C20" s="203"/>
      <c r="D20" s="203"/>
      <c r="E20" s="203"/>
      <c r="F20" s="203"/>
      <c r="G20" s="203"/>
      <c r="H20" s="733"/>
      <c r="I20" s="734"/>
      <c r="J20" s="734"/>
      <c r="K20" s="734"/>
      <c r="L20" s="734"/>
      <c r="M20" s="734"/>
      <c r="N20" s="734"/>
      <c r="O20" s="735"/>
    </row>
    <row r="21" spans="2:81" ht="20.25" customHeight="1" x14ac:dyDescent="0.3">
      <c r="B21" s="204" t="s">
        <v>230</v>
      </c>
      <c r="C21" s="86"/>
      <c r="D21" s="86"/>
      <c r="E21" s="205"/>
      <c r="F21" s="205"/>
      <c r="G21" s="205"/>
      <c r="H21" s="733"/>
      <c r="I21" s="734"/>
      <c r="J21" s="734"/>
      <c r="K21" s="734"/>
      <c r="L21" s="734"/>
      <c r="M21" s="734"/>
      <c r="N21" s="734"/>
      <c r="O21" s="735"/>
    </row>
    <row r="22" spans="2:81" ht="20.25" customHeight="1" x14ac:dyDescent="0.3">
      <c r="B22" s="189" t="s">
        <v>231</v>
      </c>
      <c r="C22" s="199"/>
      <c r="D22" s="199">
        <v>27</v>
      </c>
      <c r="E22" s="205"/>
      <c r="F22" s="205"/>
      <c r="G22" s="205"/>
      <c r="H22" s="733"/>
      <c r="I22" s="734"/>
      <c r="J22" s="734"/>
      <c r="K22" s="734"/>
      <c r="L22" s="734"/>
      <c r="M22" s="734"/>
      <c r="N22" s="734"/>
      <c r="O22" s="734"/>
      <c r="P22" s="206"/>
    </row>
    <row r="23" spans="2:81" ht="20.25" customHeight="1" x14ac:dyDescent="0.3">
      <c r="B23" s="189" t="s">
        <v>232</v>
      </c>
      <c r="C23" s="199"/>
      <c r="D23" s="199">
        <v>1658</v>
      </c>
      <c r="E23" s="205"/>
      <c r="F23" s="205"/>
      <c r="G23" s="205"/>
      <c r="H23" s="733"/>
      <c r="I23" s="734"/>
      <c r="J23" s="734"/>
      <c r="K23" s="734"/>
      <c r="L23" s="734"/>
      <c r="M23" s="734"/>
      <c r="N23" s="734"/>
      <c r="O23" s="735"/>
    </row>
    <row r="24" spans="2:81" ht="20.25" customHeight="1" x14ac:dyDescent="0.3">
      <c r="B24" s="189" t="s">
        <v>233</v>
      </c>
      <c r="C24" s="199"/>
      <c r="D24" s="199">
        <v>8855.5</v>
      </c>
      <c r="E24" s="205"/>
      <c r="F24" s="205"/>
      <c r="G24" s="205"/>
      <c r="H24" s="736"/>
      <c r="I24" s="737"/>
      <c r="J24" s="737"/>
      <c r="K24" s="737"/>
      <c r="L24" s="737"/>
      <c r="M24" s="737"/>
      <c r="N24" s="737"/>
      <c r="O24" s="738"/>
      <c r="W24" s="131">
        <v>11</v>
      </c>
    </row>
    <row r="25" spans="2:81" ht="4.95" customHeight="1" x14ac:dyDescent="0.3">
      <c r="B25" s="756"/>
      <c r="C25" s="757"/>
      <c r="D25" s="757"/>
      <c r="E25" s="757"/>
      <c r="F25" s="757"/>
      <c r="G25" s="757"/>
      <c r="H25" s="757"/>
      <c r="I25" s="757"/>
      <c r="J25" s="757"/>
      <c r="K25" s="757"/>
      <c r="L25" s="757"/>
      <c r="M25" s="757"/>
      <c r="N25" s="757"/>
      <c r="O25" s="758"/>
    </row>
    <row r="26" spans="2:81" ht="15.75" customHeight="1" x14ac:dyDescent="0.3">
      <c r="B26" s="759" t="s">
        <v>234</v>
      </c>
      <c r="C26" s="760"/>
      <c r="D26" s="760"/>
      <c r="E26" s="760"/>
      <c r="F26" s="760"/>
      <c r="G26" s="760"/>
      <c r="H26" s="760"/>
      <c r="I26" s="760"/>
      <c r="J26" s="760"/>
      <c r="K26" s="760"/>
      <c r="L26" s="760"/>
      <c r="M26" s="760"/>
      <c r="N26" s="760"/>
      <c r="O26" s="761"/>
    </row>
    <row r="27" spans="2:81" ht="16.2" customHeight="1" x14ac:dyDescent="0.3">
      <c r="B27" s="762" t="s">
        <v>235</v>
      </c>
      <c r="C27" s="764" t="s">
        <v>236</v>
      </c>
      <c r="D27" s="760"/>
      <c r="E27" s="760"/>
      <c r="F27" s="760"/>
      <c r="G27" s="760"/>
      <c r="H27" s="760"/>
      <c r="I27" s="765"/>
      <c r="J27" s="764" t="s">
        <v>237</v>
      </c>
      <c r="K27" s="760"/>
      <c r="L27" s="760"/>
      <c r="M27" s="765"/>
      <c r="N27" s="764" t="s">
        <v>238</v>
      </c>
      <c r="O27" s="761"/>
    </row>
    <row r="28" spans="2:81" ht="24.75" customHeight="1" x14ac:dyDescent="0.3">
      <c r="B28" s="763"/>
      <c r="C28" s="132" t="s">
        <v>174</v>
      </c>
      <c r="D28" s="132" t="s">
        <v>175</v>
      </c>
      <c r="E28" s="132" t="s">
        <v>76</v>
      </c>
      <c r="F28" s="132" t="s">
        <v>239</v>
      </c>
      <c r="G28" s="132" t="s">
        <v>240</v>
      </c>
      <c r="H28" s="132" t="s">
        <v>81</v>
      </c>
      <c r="I28" s="132" t="s">
        <v>241</v>
      </c>
      <c r="J28" s="132" t="s">
        <v>76</v>
      </c>
      <c r="K28" s="132" t="s">
        <v>242</v>
      </c>
      <c r="L28" s="132" t="s">
        <v>81</v>
      </c>
      <c r="M28" s="132" t="s">
        <v>82</v>
      </c>
      <c r="N28" s="132" t="s">
        <v>1</v>
      </c>
      <c r="O28" s="207" t="s">
        <v>2</v>
      </c>
      <c r="Q28" s="131">
        <f>23325+5653</f>
        <v>28978</v>
      </c>
    </row>
    <row r="29" spans="2:81" x14ac:dyDescent="0.3">
      <c r="B29" s="208" t="s">
        <v>243</v>
      </c>
      <c r="C29" s="209"/>
      <c r="D29" s="209"/>
      <c r="E29" s="209"/>
      <c r="F29" s="209"/>
      <c r="G29" s="209"/>
      <c r="H29" s="209"/>
      <c r="I29" s="210"/>
      <c r="J29" s="211"/>
      <c r="K29" s="211"/>
      <c r="L29" s="210"/>
      <c r="M29" s="210"/>
      <c r="N29" s="210"/>
      <c r="O29" s="212"/>
    </row>
    <row r="30" spans="2:81" ht="17.399999999999999" x14ac:dyDescent="0.3">
      <c r="B30" s="137" t="s">
        <v>86</v>
      </c>
      <c r="C30" s="138">
        <v>2</v>
      </c>
      <c r="D30" s="139">
        <v>6</v>
      </c>
      <c r="E30" s="213">
        <f>D30+C30</f>
        <v>8</v>
      </c>
      <c r="F30" s="138">
        <v>21</v>
      </c>
      <c r="G30" s="139">
        <v>34</v>
      </c>
      <c r="H30" s="213">
        <f>G30+F30</f>
        <v>55</v>
      </c>
      <c r="I30" s="142">
        <v>1257.7</v>
      </c>
      <c r="J30" s="214"/>
      <c r="K30" s="214"/>
      <c r="L30" s="214"/>
      <c r="M30" s="214"/>
      <c r="N30" s="214">
        <v>1</v>
      </c>
      <c r="O30" s="215">
        <v>13</v>
      </c>
      <c r="P30" s="216">
        <f>I30+Q30</f>
        <v>1372.1000000000001</v>
      </c>
      <c r="Q30" s="131">
        <v>114.4</v>
      </c>
    </row>
    <row r="31" spans="2:81" ht="16.95" customHeight="1" x14ac:dyDescent="0.3">
      <c r="B31" s="137" t="s">
        <v>88</v>
      </c>
      <c r="C31" s="138">
        <v>1</v>
      </c>
      <c r="D31" s="139">
        <v>3</v>
      </c>
      <c r="E31" s="213">
        <f t="shared" ref="E31:E41" si="0">D31+C31</f>
        <v>4</v>
      </c>
      <c r="F31" s="138">
        <v>12</v>
      </c>
      <c r="G31" s="139">
        <v>15</v>
      </c>
      <c r="H31" s="213">
        <f t="shared" ref="H31:H42" si="1">G31+F31</f>
        <v>27</v>
      </c>
      <c r="I31" s="142">
        <v>620.70000000000005</v>
      </c>
      <c r="J31" s="214"/>
      <c r="K31" s="214" t="s">
        <v>244</v>
      </c>
      <c r="L31" s="214"/>
      <c r="M31" s="214"/>
      <c r="N31" s="214">
        <v>1</v>
      </c>
      <c r="O31" s="215">
        <v>8</v>
      </c>
      <c r="P31" s="216" t="s">
        <v>244</v>
      </c>
      <c r="Q31" s="131" t="s">
        <v>244</v>
      </c>
      <c r="R31" s="131" t="s">
        <v>244</v>
      </c>
      <c r="S31" s="131" t="s">
        <v>244</v>
      </c>
      <c r="T31" s="131" t="s">
        <v>244</v>
      </c>
      <c r="U31" s="131" t="s">
        <v>244</v>
      </c>
      <c r="V31" s="131" t="s">
        <v>244</v>
      </c>
      <c r="W31" s="131" t="s">
        <v>244</v>
      </c>
      <c r="X31" s="131" t="s">
        <v>244</v>
      </c>
      <c r="Y31" s="131" t="s">
        <v>244</v>
      </c>
      <c r="Z31" s="131" t="s">
        <v>244</v>
      </c>
      <c r="AA31" s="131" t="s">
        <v>244</v>
      </c>
      <c r="AB31" s="131" t="s">
        <v>244</v>
      </c>
      <c r="AC31" s="131" t="s">
        <v>244</v>
      </c>
      <c r="AD31" s="131" t="s">
        <v>244</v>
      </c>
      <c r="AE31" s="131" t="s">
        <v>244</v>
      </c>
      <c r="AF31" s="131" t="s">
        <v>244</v>
      </c>
      <c r="AG31" s="131" t="s">
        <v>244</v>
      </c>
      <c r="AH31" s="131" t="s">
        <v>244</v>
      </c>
      <c r="AI31" s="131" t="s">
        <v>244</v>
      </c>
      <c r="AJ31" s="131" t="s">
        <v>244</v>
      </c>
      <c r="AK31" s="131" t="s">
        <v>244</v>
      </c>
      <c r="AL31" s="131" t="s">
        <v>244</v>
      </c>
      <c r="AM31" s="131" t="s">
        <v>244</v>
      </c>
      <c r="AN31" s="131" t="s">
        <v>244</v>
      </c>
      <c r="AO31" s="131" t="s">
        <v>244</v>
      </c>
      <c r="AP31" s="131" t="s">
        <v>244</v>
      </c>
      <c r="AQ31" s="131" t="s">
        <v>244</v>
      </c>
      <c r="AR31" s="131" t="s">
        <v>244</v>
      </c>
      <c r="AS31" s="131" t="s">
        <v>244</v>
      </c>
      <c r="AT31" s="131" t="s">
        <v>244</v>
      </c>
      <c r="AU31" s="131" t="s">
        <v>244</v>
      </c>
      <c r="AV31" s="131" t="s">
        <v>244</v>
      </c>
      <c r="AW31" s="131" t="s">
        <v>244</v>
      </c>
      <c r="AX31" s="131" t="s">
        <v>244</v>
      </c>
      <c r="AY31" s="131" t="s">
        <v>244</v>
      </c>
      <c r="AZ31" s="131" t="s">
        <v>244</v>
      </c>
      <c r="BA31" s="131" t="s">
        <v>244</v>
      </c>
      <c r="BB31" s="131" t="s">
        <v>244</v>
      </c>
      <c r="BC31" s="131" t="s">
        <v>244</v>
      </c>
      <c r="BD31" s="131" t="s">
        <v>244</v>
      </c>
      <c r="BE31" s="131" t="s">
        <v>244</v>
      </c>
      <c r="BF31" s="131" t="s">
        <v>244</v>
      </c>
      <c r="BG31" s="131" t="s">
        <v>244</v>
      </c>
      <c r="BH31" s="131" t="s">
        <v>244</v>
      </c>
      <c r="BI31" s="131" t="s">
        <v>244</v>
      </c>
      <c r="BJ31" s="131" t="s">
        <v>244</v>
      </c>
      <c r="BK31" s="131" t="s">
        <v>244</v>
      </c>
      <c r="BL31" s="131" t="s">
        <v>244</v>
      </c>
      <c r="BM31" s="131" t="s">
        <v>244</v>
      </c>
      <c r="BN31" s="131" t="s">
        <v>244</v>
      </c>
      <c r="BO31" s="131" t="s">
        <v>244</v>
      </c>
      <c r="BP31" s="131" t="s">
        <v>244</v>
      </c>
      <c r="BQ31" s="131" t="s">
        <v>244</v>
      </c>
      <c r="BR31" s="131" t="s">
        <v>244</v>
      </c>
      <c r="BS31" s="131" t="s">
        <v>244</v>
      </c>
      <c r="BT31" s="131" t="s">
        <v>244</v>
      </c>
      <c r="BU31" s="131" t="s">
        <v>244</v>
      </c>
      <c r="BV31" s="131" t="s">
        <v>244</v>
      </c>
      <c r="BW31" s="131" t="s">
        <v>244</v>
      </c>
      <c r="BX31" s="131" t="s">
        <v>244</v>
      </c>
      <c r="BY31" s="131" t="s">
        <v>244</v>
      </c>
      <c r="BZ31" s="131" t="s">
        <v>244</v>
      </c>
      <c r="CA31" s="131" t="s">
        <v>244</v>
      </c>
      <c r="CB31" s="131" t="s">
        <v>244</v>
      </c>
      <c r="CC31" s="131" t="s">
        <v>244</v>
      </c>
    </row>
    <row r="32" spans="2:81" ht="17.399999999999999" x14ac:dyDescent="0.3">
      <c r="B32" s="137" t="s">
        <v>89</v>
      </c>
      <c r="C32" s="138"/>
      <c r="D32" s="139">
        <v>1</v>
      </c>
      <c r="E32" s="213">
        <f t="shared" si="0"/>
        <v>1</v>
      </c>
      <c r="F32" s="138">
        <v>0</v>
      </c>
      <c r="G32" s="139">
        <v>1</v>
      </c>
      <c r="H32" s="213">
        <f t="shared" si="1"/>
        <v>1</v>
      </c>
      <c r="I32" s="142">
        <v>24</v>
      </c>
      <c r="J32" s="214"/>
      <c r="K32" s="214"/>
      <c r="L32" s="214"/>
      <c r="M32" s="214"/>
      <c r="N32" s="214"/>
      <c r="O32" s="215"/>
      <c r="P32" s="216">
        <f t="shared" ref="P32:P81" si="2">I32+Q32</f>
        <v>117.9</v>
      </c>
      <c r="Q32" s="131">
        <v>93.9</v>
      </c>
    </row>
    <row r="33" spans="2:24" ht="19.95" customHeight="1" x14ac:dyDescent="0.3">
      <c r="B33" s="137" t="s">
        <v>91</v>
      </c>
      <c r="C33" s="138">
        <v>1</v>
      </c>
      <c r="D33" s="139">
        <v>6</v>
      </c>
      <c r="E33" s="213">
        <f t="shared" si="0"/>
        <v>7</v>
      </c>
      <c r="F33" s="138">
        <v>14</v>
      </c>
      <c r="G33" s="139">
        <v>32</v>
      </c>
      <c r="H33" s="213">
        <f t="shared" si="1"/>
        <v>46</v>
      </c>
      <c r="I33" s="142">
        <v>1074</v>
      </c>
      <c r="J33" s="209"/>
      <c r="K33" s="209"/>
      <c r="L33" s="214"/>
      <c r="M33" s="214"/>
      <c r="N33" s="214">
        <v>1</v>
      </c>
      <c r="O33" s="215">
        <v>10</v>
      </c>
      <c r="P33" s="216">
        <f t="shared" si="2"/>
        <v>1210.0999999999999</v>
      </c>
      <c r="Q33" s="131">
        <v>136.1</v>
      </c>
      <c r="W33" s="132" t="s">
        <v>174</v>
      </c>
      <c r="X33" s="132" t="s">
        <v>175</v>
      </c>
    </row>
    <row r="34" spans="2:24" ht="17.399999999999999" x14ac:dyDescent="0.3">
      <c r="B34" s="137" t="s">
        <v>93</v>
      </c>
      <c r="C34" s="138"/>
      <c r="D34" s="139"/>
      <c r="E34" s="213">
        <f t="shared" si="0"/>
        <v>0</v>
      </c>
      <c r="F34" s="138">
        <v>9</v>
      </c>
      <c r="G34" s="139">
        <v>0</v>
      </c>
      <c r="H34" s="213">
        <f>G34+F34</f>
        <v>9</v>
      </c>
      <c r="I34" s="142">
        <v>199.7</v>
      </c>
      <c r="J34" s="214"/>
      <c r="K34" s="214"/>
      <c r="L34" s="214"/>
      <c r="M34" s="214"/>
      <c r="N34" s="214"/>
      <c r="O34" s="215">
        <v>2</v>
      </c>
      <c r="P34" s="216">
        <f t="shared" si="2"/>
        <v>199.7</v>
      </c>
      <c r="Q34" s="131">
        <v>0</v>
      </c>
      <c r="V34" s="137" t="s">
        <v>86</v>
      </c>
      <c r="W34" s="138">
        <f>C30</f>
        <v>2</v>
      </c>
      <c r="X34" s="138">
        <f>D30</f>
        <v>6</v>
      </c>
    </row>
    <row r="35" spans="2:24" ht="17.399999999999999" x14ac:dyDescent="0.3">
      <c r="B35" s="137" t="s">
        <v>95</v>
      </c>
      <c r="C35" s="138"/>
      <c r="D35" s="139"/>
      <c r="E35" s="213">
        <f t="shared" si="0"/>
        <v>0</v>
      </c>
      <c r="F35" s="138">
        <v>4</v>
      </c>
      <c r="G35" s="139">
        <v>16</v>
      </c>
      <c r="H35" s="213">
        <f>G35+F35</f>
        <v>20</v>
      </c>
      <c r="I35" s="142">
        <v>475.2</v>
      </c>
      <c r="J35" s="214"/>
      <c r="K35" s="214"/>
      <c r="L35" s="214"/>
      <c r="M35" s="214"/>
      <c r="N35" s="214"/>
      <c r="O35" s="215">
        <v>3</v>
      </c>
      <c r="P35" s="216">
        <f t="shared" si="2"/>
        <v>568.70000000000005</v>
      </c>
      <c r="Q35" s="131">
        <v>93.5</v>
      </c>
      <c r="V35" s="137" t="s">
        <v>88</v>
      </c>
      <c r="W35" s="138">
        <f t="shared" ref="W35:X45" si="3">C31</f>
        <v>1</v>
      </c>
      <c r="X35" s="138">
        <f t="shared" si="3"/>
        <v>3</v>
      </c>
    </row>
    <row r="36" spans="2:24" ht="17.399999999999999" x14ac:dyDescent="0.3">
      <c r="B36" s="137" t="s">
        <v>97</v>
      </c>
      <c r="C36" s="138">
        <v>1</v>
      </c>
      <c r="D36" s="139">
        <v>6</v>
      </c>
      <c r="E36" s="213">
        <f t="shared" si="0"/>
        <v>7</v>
      </c>
      <c r="F36" s="138">
        <v>17</v>
      </c>
      <c r="G36" s="139">
        <v>45</v>
      </c>
      <c r="H36" s="213">
        <f t="shared" si="1"/>
        <v>62</v>
      </c>
      <c r="I36" s="142">
        <v>1489</v>
      </c>
      <c r="J36" s="214">
        <v>2</v>
      </c>
      <c r="K36" s="214">
        <v>56.5</v>
      </c>
      <c r="L36" s="214">
        <v>7</v>
      </c>
      <c r="M36" s="214">
        <f>146+57</f>
        <v>203</v>
      </c>
      <c r="N36" s="214"/>
      <c r="O36" s="215">
        <v>7</v>
      </c>
      <c r="P36" s="216">
        <f t="shared" si="2"/>
        <v>1560</v>
      </c>
      <c r="Q36" s="131">
        <v>71</v>
      </c>
      <c r="V36" s="137" t="s">
        <v>89</v>
      </c>
      <c r="W36" s="138">
        <f t="shared" si="3"/>
        <v>0</v>
      </c>
      <c r="X36" s="138">
        <f t="shared" si="3"/>
        <v>1</v>
      </c>
    </row>
    <row r="37" spans="2:24" ht="17.399999999999999" x14ac:dyDescent="0.3">
      <c r="B37" s="137" t="s">
        <v>98</v>
      </c>
      <c r="C37" s="138"/>
      <c r="D37" s="139"/>
      <c r="E37" s="213">
        <f t="shared" si="0"/>
        <v>0</v>
      </c>
      <c r="F37" s="138">
        <v>12</v>
      </c>
      <c r="G37" s="139">
        <v>31</v>
      </c>
      <c r="H37" s="213">
        <f t="shared" si="1"/>
        <v>43</v>
      </c>
      <c r="I37" s="142">
        <v>1023.7</v>
      </c>
      <c r="J37" s="214"/>
      <c r="K37" s="214"/>
      <c r="L37" s="214"/>
      <c r="M37" s="214"/>
      <c r="N37" s="214"/>
      <c r="O37" s="215">
        <v>12</v>
      </c>
      <c r="P37" s="216">
        <f t="shared" si="2"/>
        <v>1144.6000000000001</v>
      </c>
      <c r="Q37" s="131">
        <v>120.9</v>
      </c>
      <c r="V37" s="137" t="s">
        <v>91</v>
      </c>
      <c r="W37" s="138">
        <f t="shared" si="3"/>
        <v>1</v>
      </c>
      <c r="X37" s="138">
        <f t="shared" si="3"/>
        <v>6</v>
      </c>
    </row>
    <row r="38" spans="2:24" ht="16.5" customHeight="1" x14ac:dyDescent="0.3">
      <c r="B38" s="137" t="s">
        <v>99</v>
      </c>
      <c r="C38" s="138">
        <v>1</v>
      </c>
      <c r="D38" s="139">
        <v>6</v>
      </c>
      <c r="E38" s="213">
        <f t="shared" si="0"/>
        <v>7</v>
      </c>
      <c r="F38" s="138">
        <v>12</v>
      </c>
      <c r="G38" s="139">
        <v>30</v>
      </c>
      <c r="H38" s="213">
        <f t="shared" si="1"/>
        <v>42</v>
      </c>
      <c r="I38" s="142">
        <v>1022</v>
      </c>
      <c r="J38" s="214"/>
      <c r="K38" s="214"/>
      <c r="L38" s="214"/>
      <c r="M38" s="214"/>
      <c r="N38" s="214"/>
      <c r="O38" s="215">
        <v>1</v>
      </c>
      <c r="P38" s="216">
        <f t="shared" si="2"/>
        <v>1116.5999999999999</v>
      </c>
      <c r="Q38" s="131">
        <v>94.6</v>
      </c>
      <c r="V38" s="137" t="s">
        <v>93</v>
      </c>
      <c r="W38" s="138">
        <f t="shared" si="3"/>
        <v>0</v>
      </c>
      <c r="X38" s="138">
        <f t="shared" si="3"/>
        <v>0</v>
      </c>
    </row>
    <row r="39" spans="2:24" ht="17.399999999999999" x14ac:dyDescent="0.3">
      <c r="B39" s="137" t="s">
        <v>100</v>
      </c>
      <c r="C39" s="138">
        <v>1</v>
      </c>
      <c r="D39" s="139">
        <v>6</v>
      </c>
      <c r="E39" s="213">
        <f t="shared" si="0"/>
        <v>7</v>
      </c>
      <c r="F39" s="138">
        <v>13</v>
      </c>
      <c r="G39" s="139">
        <v>42</v>
      </c>
      <c r="H39" s="213">
        <f t="shared" si="1"/>
        <v>55</v>
      </c>
      <c r="I39" s="142">
        <v>1315.6</v>
      </c>
      <c r="J39" s="214"/>
      <c r="K39" s="214"/>
      <c r="L39" s="214"/>
      <c r="M39" s="214"/>
      <c r="N39" s="214">
        <v>1</v>
      </c>
      <c r="O39" s="215">
        <v>8</v>
      </c>
      <c r="P39" s="216">
        <f t="shared" si="2"/>
        <v>1315.6</v>
      </c>
      <c r="Q39" s="131">
        <v>0</v>
      </c>
      <c r="V39" s="137" t="s">
        <v>95</v>
      </c>
      <c r="W39" s="138">
        <f t="shared" si="3"/>
        <v>0</v>
      </c>
      <c r="X39" s="138">
        <f t="shared" si="3"/>
        <v>0</v>
      </c>
    </row>
    <row r="40" spans="2:24" ht="17.399999999999999" x14ac:dyDescent="0.3">
      <c r="B40" s="137" t="s">
        <v>101</v>
      </c>
      <c r="C40" s="138"/>
      <c r="D40" s="139"/>
      <c r="E40" s="213">
        <f t="shared" si="0"/>
        <v>0</v>
      </c>
      <c r="F40" s="138">
        <v>19</v>
      </c>
      <c r="G40" s="139">
        <v>42</v>
      </c>
      <c r="H40" s="213">
        <f t="shared" si="1"/>
        <v>61</v>
      </c>
      <c r="I40" s="142">
        <v>1469</v>
      </c>
      <c r="J40" s="214"/>
      <c r="K40" s="214"/>
      <c r="L40" s="214"/>
      <c r="M40" s="214"/>
      <c r="N40" s="214"/>
      <c r="O40" s="215">
        <v>10</v>
      </c>
      <c r="P40" s="216">
        <f t="shared" si="2"/>
        <v>1563</v>
      </c>
      <c r="Q40" s="131">
        <v>94</v>
      </c>
      <c r="V40" s="137" t="s">
        <v>97</v>
      </c>
      <c r="W40" s="138">
        <f t="shared" si="3"/>
        <v>1</v>
      </c>
      <c r="X40" s="138">
        <f t="shared" si="3"/>
        <v>6</v>
      </c>
    </row>
    <row r="41" spans="2:24" ht="16.5" customHeight="1" x14ac:dyDescent="0.3">
      <c r="B41" s="137" t="s">
        <v>102</v>
      </c>
      <c r="C41" s="138">
        <v>1</v>
      </c>
      <c r="D41" s="139">
        <v>7</v>
      </c>
      <c r="E41" s="213">
        <f t="shared" si="0"/>
        <v>8</v>
      </c>
      <c r="F41" s="138">
        <v>15</v>
      </c>
      <c r="G41" s="139">
        <v>45</v>
      </c>
      <c r="H41" s="213">
        <f t="shared" si="1"/>
        <v>60</v>
      </c>
      <c r="I41" s="142">
        <v>1450.6</v>
      </c>
      <c r="J41" s="214">
        <v>2</v>
      </c>
      <c r="K41" s="214">
        <v>54</v>
      </c>
      <c r="L41" s="214">
        <v>2</v>
      </c>
      <c r="M41" s="214">
        <v>54</v>
      </c>
      <c r="N41" s="214"/>
      <c r="O41" s="215">
        <v>3</v>
      </c>
      <c r="P41" s="216">
        <f t="shared" si="2"/>
        <v>1577.3999999999999</v>
      </c>
      <c r="Q41" s="131">
        <v>126.8</v>
      </c>
      <c r="V41" s="137" t="s">
        <v>98</v>
      </c>
      <c r="W41" s="138">
        <f t="shared" si="3"/>
        <v>0</v>
      </c>
      <c r="X41" s="138">
        <f t="shared" si="3"/>
        <v>0</v>
      </c>
    </row>
    <row r="42" spans="2:24" ht="17.399999999999999" x14ac:dyDescent="0.3">
      <c r="B42" s="137" t="s">
        <v>186</v>
      </c>
      <c r="C42" s="142">
        <f>SUM(C30:C41)</f>
        <v>8</v>
      </c>
      <c r="D42" s="142">
        <f>SUM(D30:D41)</f>
        <v>41</v>
      </c>
      <c r="E42" s="142">
        <f>D42+C42</f>
        <v>49</v>
      </c>
      <c r="F42" s="142">
        <f>SUM(F30:F41)</f>
        <v>148</v>
      </c>
      <c r="G42" s="142">
        <f>SUM(G30:G41)</f>
        <v>333</v>
      </c>
      <c r="H42" s="213">
        <f t="shared" si="1"/>
        <v>481</v>
      </c>
      <c r="I42" s="142">
        <f>SUM(I30:I41)</f>
        <v>11421.199999999999</v>
      </c>
      <c r="J42" s="142">
        <f t="shared" ref="J42:O42" si="4">SUM(J30:J41)</f>
        <v>4</v>
      </c>
      <c r="K42" s="142">
        <f t="shared" si="4"/>
        <v>110.5</v>
      </c>
      <c r="L42" s="142">
        <f t="shared" si="4"/>
        <v>9</v>
      </c>
      <c r="M42" s="142">
        <f>SUM(M30:M41)</f>
        <v>257</v>
      </c>
      <c r="N42" s="142">
        <f>SUM(N30:N41)</f>
        <v>4</v>
      </c>
      <c r="O42" s="217">
        <f t="shared" si="4"/>
        <v>77</v>
      </c>
      <c r="P42" s="216">
        <f t="shared" si="2"/>
        <v>11421.199999999999</v>
      </c>
      <c r="V42" s="137" t="s">
        <v>99</v>
      </c>
      <c r="W42" s="138">
        <f t="shared" si="3"/>
        <v>1</v>
      </c>
      <c r="X42" s="138">
        <f t="shared" si="3"/>
        <v>6</v>
      </c>
    </row>
    <row r="43" spans="2:24" ht="37.5" customHeight="1" x14ac:dyDescent="0.3">
      <c r="B43" s="218" t="s">
        <v>245</v>
      </c>
      <c r="C43" s="219" t="s">
        <v>246</v>
      </c>
      <c r="D43" s="219" t="s">
        <v>247</v>
      </c>
      <c r="E43" s="213"/>
      <c r="F43" s="766" t="s">
        <v>248</v>
      </c>
      <c r="G43" s="767"/>
      <c r="H43" s="767"/>
      <c r="I43" s="767"/>
      <c r="J43" s="767"/>
      <c r="K43" s="767"/>
      <c r="L43" s="767"/>
      <c r="M43" s="767"/>
      <c r="N43" s="767"/>
      <c r="O43" s="768"/>
      <c r="P43" s="216">
        <f t="shared" si="2"/>
        <v>0</v>
      </c>
      <c r="V43" s="137" t="s">
        <v>100</v>
      </c>
      <c r="W43" s="138">
        <f t="shared" si="3"/>
        <v>1</v>
      </c>
      <c r="X43" s="138">
        <f t="shared" si="3"/>
        <v>6</v>
      </c>
    </row>
    <row r="44" spans="2:24" ht="20.25" customHeight="1" x14ac:dyDescent="0.3">
      <c r="B44" s="220" t="s">
        <v>249</v>
      </c>
      <c r="C44" s="221">
        <v>12434.4</v>
      </c>
      <c r="D44" s="221">
        <v>12435.9</v>
      </c>
      <c r="E44" s="213">
        <f>D44-C44</f>
        <v>1.5</v>
      </c>
      <c r="F44" s="769" t="s">
        <v>250</v>
      </c>
      <c r="G44" s="770"/>
      <c r="H44" s="770"/>
      <c r="I44" s="770"/>
      <c r="J44" s="770"/>
      <c r="K44" s="770"/>
      <c r="L44" s="770"/>
      <c r="M44" s="770"/>
      <c r="N44" s="770"/>
      <c r="O44" s="771"/>
      <c r="P44" s="216">
        <f t="shared" si="2"/>
        <v>0</v>
      </c>
      <c r="V44" s="137" t="s">
        <v>101</v>
      </c>
      <c r="W44" s="138">
        <f t="shared" si="3"/>
        <v>0</v>
      </c>
      <c r="X44" s="138">
        <f t="shared" si="3"/>
        <v>0</v>
      </c>
    </row>
    <row r="45" spans="2:24" ht="20.25" customHeight="1" x14ac:dyDescent="0.3">
      <c r="B45" s="220" t="s">
        <v>251</v>
      </c>
      <c r="C45" s="222">
        <v>11459.3</v>
      </c>
      <c r="D45" s="222">
        <v>11459.3</v>
      </c>
      <c r="E45" s="213">
        <f t="shared" ref="E45:E54" si="5">D45-C45</f>
        <v>0</v>
      </c>
      <c r="F45" s="769"/>
      <c r="G45" s="770"/>
      <c r="H45" s="770"/>
      <c r="I45" s="770"/>
      <c r="J45" s="770"/>
      <c r="K45" s="770"/>
      <c r="L45" s="770"/>
      <c r="M45" s="770"/>
      <c r="N45" s="770"/>
      <c r="O45" s="771"/>
      <c r="P45" s="216" t="e">
        <f t="shared" si="2"/>
        <v>#VALUE!</v>
      </c>
      <c r="Q45" s="131" t="s">
        <v>252</v>
      </c>
      <c r="V45" s="137" t="s">
        <v>102</v>
      </c>
      <c r="W45" s="138">
        <f t="shared" si="3"/>
        <v>1</v>
      </c>
      <c r="X45" s="138">
        <f t="shared" si="3"/>
        <v>7</v>
      </c>
    </row>
    <row r="46" spans="2:24" ht="20.25" customHeight="1" x14ac:dyDescent="0.3">
      <c r="B46" s="223" t="s">
        <v>39</v>
      </c>
      <c r="C46" s="221"/>
      <c r="D46" s="221"/>
      <c r="E46" s="213"/>
      <c r="F46" s="769"/>
      <c r="G46" s="770"/>
      <c r="H46" s="770"/>
      <c r="I46" s="770"/>
      <c r="J46" s="770"/>
      <c r="K46" s="770"/>
      <c r="L46" s="770"/>
      <c r="M46" s="770"/>
      <c r="N46" s="770"/>
      <c r="O46" s="771"/>
      <c r="P46" s="216" t="e">
        <f t="shared" si="2"/>
        <v>#VALUE!</v>
      </c>
      <c r="Q46" s="131" t="s">
        <v>252</v>
      </c>
      <c r="V46" s="137" t="s">
        <v>186</v>
      </c>
      <c r="W46" s="142">
        <f>SUM(W34:W45)</f>
        <v>8</v>
      </c>
      <c r="X46" s="142">
        <f>SUM(X34:X45)</f>
        <v>41</v>
      </c>
    </row>
    <row r="47" spans="2:24" ht="17.25" customHeight="1" x14ac:dyDescent="0.3">
      <c r="B47" s="220" t="s">
        <v>48</v>
      </c>
      <c r="C47" s="221">
        <v>8681.4</v>
      </c>
      <c r="D47" s="221">
        <v>8689.7000000000007</v>
      </c>
      <c r="E47" s="213">
        <f t="shared" si="5"/>
        <v>8.3000000000010914</v>
      </c>
      <c r="F47" s="769"/>
      <c r="G47" s="770"/>
      <c r="H47" s="770"/>
      <c r="I47" s="770"/>
      <c r="J47" s="770"/>
      <c r="K47" s="770"/>
      <c r="L47" s="770"/>
      <c r="M47" s="770"/>
      <c r="N47" s="770"/>
      <c r="O47" s="771"/>
      <c r="P47" s="216" t="e">
        <f t="shared" si="2"/>
        <v>#VALUE!</v>
      </c>
      <c r="Q47" s="131" t="s">
        <v>252</v>
      </c>
    </row>
    <row r="48" spans="2:24" ht="16.5" customHeight="1" x14ac:dyDescent="0.3">
      <c r="B48" s="220" t="s">
        <v>52</v>
      </c>
      <c r="C48" s="221">
        <v>8013.8</v>
      </c>
      <c r="D48" s="221">
        <v>8024.5</v>
      </c>
      <c r="E48" s="213">
        <f t="shared" si="5"/>
        <v>10.699999999999818</v>
      </c>
      <c r="F48" s="743"/>
      <c r="G48" s="744"/>
      <c r="H48" s="744"/>
      <c r="I48" s="744"/>
      <c r="J48" s="744"/>
      <c r="K48" s="744"/>
      <c r="L48" s="744"/>
      <c r="M48" s="744"/>
      <c r="N48" s="744"/>
      <c r="O48" s="745"/>
      <c r="P48" s="216" t="e">
        <f t="shared" si="2"/>
        <v>#VALUE!</v>
      </c>
      <c r="Q48" s="131" t="s">
        <v>252</v>
      </c>
    </row>
    <row r="49" spans="2:17" ht="16.5" customHeight="1" x14ac:dyDescent="0.3">
      <c r="B49" s="223" t="s">
        <v>253</v>
      </c>
      <c r="C49" s="221"/>
      <c r="D49" s="221"/>
      <c r="E49" s="213"/>
      <c r="F49" s="746"/>
      <c r="G49" s="747"/>
      <c r="H49" s="747"/>
      <c r="I49" s="747"/>
      <c r="J49" s="747"/>
      <c r="K49" s="747"/>
      <c r="L49" s="747"/>
      <c r="M49" s="747"/>
      <c r="N49" s="747"/>
      <c r="O49" s="748"/>
      <c r="P49" s="216" t="e">
        <f t="shared" si="2"/>
        <v>#VALUE!</v>
      </c>
      <c r="Q49" s="131" t="s">
        <v>252</v>
      </c>
    </row>
    <row r="50" spans="2:17" ht="16.5" customHeight="1" x14ac:dyDescent="0.3">
      <c r="B50" s="220" t="s">
        <v>56</v>
      </c>
      <c r="C50" s="221">
        <v>12326.3</v>
      </c>
      <c r="D50" s="221">
        <v>12339</v>
      </c>
      <c r="E50" s="213">
        <f t="shared" si="5"/>
        <v>12.700000000000728</v>
      </c>
      <c r="F50" s="746"/>
      <c r="G50" s="747"/>
      <c r="H50" s="747"/>
      <c r="I50" s="747"/>
      <c r="J50" s="747"/>
      <c r="K50" s="747"/>
      <c r="L50" s="747"/>
      <c r="M50" s="747"/>
      <c r="N50" s="747"/>
      <c r="O50" s="748"/>
      <c r="P50" s="216" t="e">
        <f t="shared" si="2"/>
        <v>#VALUE!</v>
      </c>
      <c r="Q50" s="131" t="s">
        <v>252</v>
      </c>
    </row>
    <row r="51" spans="2:17" ht="16.5" customHeight="1" x14ac:dyDescent="0.3">
      <c r="B51" s="220" t="s">
        <v>59</v>
      </c>
      <c r="C51" s="221">
        <v>9238.2000000000007</v>
      </c>
      <c r="D51" s="221">
        <v>9238.2000000000007</v>
      </c>
      <c r="E51" s="213">
        <f t="shared" si="5"/>
        <v>0</v>
      </c>
      <c r="F51" s="746"/>
      <c r="G51" s="747"/>
      <c r="H51" s="747"/>
      <c r="I51" s="747"/>
      <c r="J51" s="747"/>
      <c r="K51" s="747"/>
      <c r="L51" s="747"/>
      <c r="M51" s="747"/>
      <c r="N51" s="747"/>
      <c r="O51" s="748"/>
      <c r="P51" s="216" t="e">
        <f t="shared" si="2"/>
        <v>#VALUE!</v>
      </c>
      <c r="Q51" s="131" t="s">
        <v>252</v>
      </c>
    </row>
    <row r="52" spans="2:17" ht="16.5" customHeight="1" x14ac:dyDescent="0.3">
      <c r="B52" s="220" t="s">
        <v>254</v>
      </c>
      <c r="C52" s="221">
        <v>3368.9</v>
      </c>
      <c r="D52" s="221">
        <v>3378</v>
      </c>
      <c r="E52" s="213">
        <f t="shared" si="5"/>
        <v>9.0999999999999091</v>
      </c>
      <c r="F52" s="746"/>
      <c r="G52" s="747"/>
      <c r="H52" s="747"/>
      <c r="I52" s="747"/>
      <c r="J52" s="747"/>
      <c r="K52" s="747"/>
      <c r="L52" s="747"/>
      <c r="M52" s="747"/>
      <c r="N52" s="747"/>
      <c r="O52" s="748"/>
      <c r="P52" s="216" t="e">
        <f t="shared" si="2"/>
        <v>#VALUE!</v>
      </c>
      <c r="Q52" s="131" t="s">
        <v>252</v>
      </c>
    </row>
    <row r="53" spans="2:17" ht="16.5" customHeight="1" x14ac:dyDescent="0.3">
      <c r="B53" s="220" t="s">
        <v>61</v>
      </c>
      <c r="C53" s="221">
        <v>8596.6</v>
      </c>
      <c r="D53" s="221">
        <v>8596.6</v>
      </c>
      <c r="E53" s="213">
        <f t="shared" si="5"/>
        <v>0</v>
      </c>
      <c r="F53" s="746"/>
      <c r="G53" s="747"/>
      <c r="H53" s="747"/>
      <c r="I53" s="747"/>
      <c r="J53" s="747"/>
      <c r="K53" s="747"/>
      <c r="L53" s="747"/>
      <c r="M53" s="747"/>
      <c r="N53" s="747"/>
      <c r="O53" s="748"/>
      <c r="P53" s="216" t="e">
        <f t="shared" si="2"/>
        <v>#VALUE!</v>
      </c>
      <c r="Q53" s="131" t="s">
        <v>252</v>
      </c>
    </row>
    <row r="54" spans="2:17" ht="16.5" customHeight="1" x14ac:dyDescent="0.3">
      <c r="B54" s="220" t="s">
        <v>64</v>
      </c>
      <c r="C54" s="221">
        <v>1792.7</v>
      </c>
      <c r="D54" s="221">
        <v>1792.7</v>
      </c>
      <c r="E54" s="213">
        <f t="shared" si="5"/>
        <v>0</v>
      </c>
      <c r="F54" s="749"/>
      <c r="G54" s="750"/>
      <c r="H54" s="750"/>
      <c r="I54" s="750"/>
      <c r="J54" s="750"/>
      <c r="K54" s="750"/>
      <c r="L54" s="750"/>
      <c r="M54" s="750"/>
      <c r="N54" s="750"/>
      <c r="O54" s="751"/>
      <c r="P54" s="216">
        <f t="shared" si="2"/>
        <v>0</v>
      </c>
    </row>
    <row r="55" spans="2:17" ht="22.5" hidden="1" customHeight="1" x14ac:dyDescent="0.3">
      <c r="B55" s="772" t="s">
        <v>255</v>
      </c>
      <c r="C55" s="773"/>
      <c r="D55" s="773"/>
      <c r="E55" s="773"/>
      <c r="F55" s="773"/>
      <c r="G55" s="774"/>
      <c r="H55" s="775" t="s">
        <v>256</v>
      </c>
      <c r="I55" s="776"/>
      <c r="J55" s="776"/>
      <c r="K55" s="776"/>
      <c r="L55" s="776"/>
      <c r="M55" s="776"/>
      <c r="N55" s="776"/>
      <c r="O55" s="777"/>
      <c r="P55" s="216">
        <f t="shared" si="2"/>
        <v>0</v>
      </c>
    </row>
    <row r="56" spans="2:17" ht="18.75" hidden="1" customHeight="1" x14ac:dyDescent="0.3">
      <c r="B56" s="224" t="s">
        <v>55</v>
      </c>
      <c r="C56" s="778"/>
      <c r="D56" s="779"/>
      <c r="E56" s="780"/>
      <c r="F56" s="225" t="s">
        <v>51</v>
      </c>
      <c r="G56" s="226"/>
      <c r="H56" s="781" t="s">
        <v>257</v>
      </c>
      <c r="I56" s="782"/>
      <c r="J56" s="782"/>
      <c r="K56" s="782"/>
      <c r="L56" s="782"/>
      <c r="M56" s="782"/>
      <c r="N56" s="782"/>
      <c r="O56" s="783"/>
      <c r="P56" s="216">
        <f t="shared" si="2"/>
        <v>0</v>
      </c>
    </row>
    <row r="57" spans="2:17" ht="18" hidden="1" customHeight="1" x14ac:dyDescent="0.3">
      <c r="B57" s="227" t="s">
        <v>258</v>
      </c>
      <c r="C57" s="228" t="s">
        <v>259</v>
      </c>
      <c r="D57" s="229" t="s">
        <v>55</v>
      </c>
      <c r="E57" s="230" t="s">
        <v>260</v>
      </c>
      <c r="F57" s="231" t="s">
        <v>259</v>
      </c>
      <c r="G57" s="231" t="s">
        <v>55</v>
      </c>
      <c r="H57" s="784"/>
      <c r="I57" s="785"/>
      <c r="J57" s="785"/>
      <c r="K57" s="785"/>
      <c r="L57" s="785"/>
      <c r="M57" s="785"/>
      <c r="N57" s="785"/>
      <c r="O57" s="786"/>
      <c r="P57" s="216">
        <f t="shared" si="2"/>
        <v>0</v>
      </c>
    </row>
    <row r="58" spans="2:17" ht="18" hidden="1" customHeight="1" x14ac:dyDescent="0.3">
      <c r="B58" s="232" t="s">
        <v>261</v>
      </c>
      <c r="C58" s="226">
        <v>9.4</v>
      </c>
      <c r="D58" s="233">
        <v>1525.1</v>
      </c>
      <c r="E58" s="234" t="s">
        <v>139</v>
      </c>
      <c r="F58" s="226"/>
      <c r="G58" s="226"/>
      <c r="H58" s="784"/>
      <c r="I58" s="785"/>
      <c r="J58" s="785"/>
      <c r="K58" s="785"/>
      <c r="L58" s="785"/>
      <c r="M58" s="785"/>
      <c r="N58" s="785"/>
      <c r="O58" s="786"/>
      <c r="P58" s="216">
        <f t="shared" si="2"/>
        <v>0</v>
      </c>
    </row>
    <row r="59" spans="2:17" ht="18" hidden="1" customHeight="1" x14ac:dyDescent="0.3">
      <c r="B59" s="235" t="s">
        <v>262</v>
      </c>
      <c r="C59" s="226"/>
      <c r="D59" s="226"/>
      <c r="E59" s="234" t="s">
        <v>263</v>
      </c>
      <c r="F59" s="226"/>
      <c r="G59" s="226"/>
      <c r="H59" s="784"/>
      <c r="I59" s="785"/>
      <c r="J59" s="785"/>
      <c r="K59" s="785"/>
      <c r="L59" s="785"/>
      <c r="M59" s="785"/>
      <c r="N59" s="785"/>
      <c r="O59" s="786"/>
      <c r="P59" s="216">
        <f t="shared" si="2"/>
        <v>0</v>
      </c>
    </row>
    <row r="60" spans="2:17" ht="18" hidden="1" customHeight="1" x14ac:dyDescent="0.3">
      <c r="B60" s="236" t="s">
        <v>264</v>
      </c>
      <c r="C60" s="237" t="s">
        <v>265</v>
      </c>
      <c r="D60" s="237" t="s">
        <v>55</v>
      </c>
      <c r="E60" s="237" t="s">
        <v>266</v>
      </c>
      <c r="F60" s="237" t="s">
        <v>267</v>
      </c>
      <c r="G60" s="237" t="s">
        <v>268</v>
      </c>
      <c r="H60" s="784"/>
      <c r="I60" s="785"/>
      <c r="J60" s="785"/>
      <c r="K60" s="785"/>
      <c r="L60" s="785"/>
      <c r="M60" s="785"/>
      <c r="N60" s="785"/>
      <c r="O60" s="786"/>
      <c r="P60" s="216">
        <f t="shared" si="2"/>
        <v>0</v>
      </c>
    </row>
    <row r="61" spans="2:17" ht="18" hidden="1" customHeight="1" x14ac:dyDescent="0.3">
      <c r="B61" s="238" t="s">
        <v>269</v>
      </c>
      <c r="C61" s="226">
        <v>35</v>
      </c>
      <c r="D61" s="233">
        <v>0</v>
      </c>
      <c r="E61" s="239">
        <v>0.18</v>
      </c>
      <c r="F61" s="226">
        <v>220.38</v>
      </c>
      <c r="G61" s="240">
        <v>-185.38</v>
      </c>
      <c r="H61" s="784"/>
      <c r="I61" s="785"/>
      <c r="J61" s="785"/>
      <c r="K61" s="785"/>
      <c r="L61" s="785"/>
      <c r="M61" s="785"/>
      <c r="N61" s="785"/>
      <c r="O61" s="786"/>
      <c r="P61" s="216">
        <f t="shared" si="2"/>
        <v>0</v>
      </c>
    </row>
    <row r="62" spans="2:17" ht="18" hidden="1" customHeight="1" x14ac:dyDescent="0.3">
      <c r="B62" s="238" t="s">
        <v>270</v>
      </c>
      <c r="C62" s="226">
        <v>150</v>
      </c>
      <c r="D62" s="226">
        <v>0</v>
      </c>
      <c r="E62" s="239">
        <v>0.28000000000000003</v>
      </c>
      <c r="F62" s="226">
        <v>677.62</v>
      </c>
      <c r="G62" s="240">
        <v>-527.62</v>
      </c>
      <c r="H62" s="784"/>
      <c r="I62" s="785"/>
      <c r="J62" s="785"/>
      <c r="K62" s="785"/>
      <c r="L62" s="785"/>
      <c r="M62" s="785"/>
      <c r="N62" s="785"/>
      <c r="O62" s="786"/>
      <c r="P62" s="216">
        <f t="shared" si="2"/>
        <v>0</v>
      </c>
    </row>
    <row r="63" spans="2:17" ht="18" hidden="1" customHeight="1" x14ac:dyDescent="0.3">
      <c r="B63" s="238" t="s">
        <v>271</v>
      </c>
      <c r="C63" s="226">
        <v>0</v>
      </c>
      <c r="D63" s="226">
        <v>0</v>
      </c>
      <c r="E63" s="239"/>
      <c r="F63" s="226"/>
      <c r="G63" s="240">
        <v>0</v>
      </c>
      <c r="H63" s="784"/>
      <c r="I63" s="785"/>
      <c r="J63" s="785"/>
      <c r="K63" s="785"/>
      <c r="L63" s="785"/>
      <c r="M63" s="785"/>
      <c r="N63" s="785"/>
      <c r="O63" s="786"/>
      <c r="P63" s="216">
        <f t="shared" si="2"/>
        <v>0</v>
      </c>
    </row>
    <row r="64" spans="2:17" ht="18" hidden="1" customHeight="1" x14ac:dyDescent="0.3">
      <c r="B64" s="238" t="s">
        <v>272</v>
      </c>
      <c r="C64" s="226">
        <v>0</v>
      </c>
      <c r="D64" s="226">
        <v>0</v>
      </c>
      <c r="E64" s="239"/>
      <c r="F64" s="226"/>
      <c r="G64" s="240">
        <v>0</v>
      </c>
      <c r="H64" s="784"/>
      <c r="I64" s="785"/>
      <c r="J64" s="785"/>
      <c r="K64" s="785"/>
      <c r="L64" s="785"/>
      <c r="M64" s="785"/>
      <c r="N64" s="785"/>
      <c r="O64" s="786"/>
      <c r="P64" s="216">
        <f t="shared" si="2"/>
        <v>0</v>
      </c>
    </row>
    <row r="65" spans="2:16" ht="18" hidden="1" customHeight="1" x14ac:dyDescent="0.3">
      <c r="B65" s="238" t="s">
        <v>273</v>
      </c>
      <c r="C65" s="226">
        <v>70020</v>
      </c>
      <c r="D65" s="226">
        <v>0</v>
      </c>
      <c r="E65" s="239"/>
      <c r="F65" s="226">
        <v>87.12</v>
      </c>
      <c r="G65" s="240">
        <v>69932.88</v>
      </c>
      <c r="H65" s="784"/>
      <c r="I65" s="785"/>
      <c r="J65" s="785"/>
      <c r="K65" s="785"/>
      <c r="L65" s="785"/>
      <c r="M65" s="785"/>
      <c r="N65" s="785"/>
      <c r="O65" s="786"/>
      <c r="P65" s="216">
        <f t="shared" si="2"/>
        <v>0</v>
      </c>
    </row>
    <row r="66" spans="2:16" ht="18" hidden="1" customHeight="1" x14ac:dyDescent="0.3">
      <c r="B66" s="238" t="s">
        <v>274</v>
      </c>
      <c r="C66" s="226">
        <v>12210</v>
      </c>
      <c r="D66" s="226">
        <v>0</v>
      </c>
      <c r="E66" s="239"/>
      <c r="F66" s="226"/>
      <c r="G66" s="240">
        <v>12210</v>
      </c>
      <c r="H66" s="784"/>
      <c r="I66" s="785"/>
      <c r="J66" s="785"/>
      <c r="K66" s="785"/>
      <c r="L66" s="785"/>
      <c r="M66" s="785"/>
      <c r="N66" s="785"/>
      <c r="O66" s="786"/>
      <c r="P66" s="216">
        <f t="shared" si="2"/>
        <v>0</v>
      </c>
    </row>
    <row r="67" spans="2:16" ht="18" hidden="1" customHeight="1" x14ac:dyDescent="0.3">
      <c r="B67" s="238" t="s">
        <v>139</v>
      </c>
      <c r="C67" s="226">
        <v>0</v>
      </c>
      <c r="D67" s="226">
        <v>0</v>
      </c>
      <c r="E67" s="239"/>
      <c r="F67" s="226">
        <v>127.24</v>
      </c>
      <c r="G67" s="240">
        <v>-127.24</v>
      </c>
      <c r="H67" s="784"/>
      <c r="I67" s="785"/>
      <c r="J67" s="785"/>
      <c r="K67" s="785"/>
      <c r="L67" s="785"/>
      <c r="M67" s="785"/>
      <c r="N67" s="785"/>
      <c r="O67" s="786"/>
      <c r="P67" s="216">
        <f t="shared" si="2"/>
        <v>0</v>
      </c>
    </row>
    <row r="68" spans="2:16" ht="18" hidden="1" customHeight="1" x14ac:dyDescent="0.3">
      <c r="B68" s="238" t="s">
        <v>140</v>
      </c>
      <c r="C68" s="226">
        <v>52070</v>
      </c>
      <c r="D68" s="226">
        <v>0</v>
      </c>
      <c r="E68" s="239"/>
      <c r="F68" s="226"/>
      <c r="G68" s="240">
        <v>52070</v>
      </c>
      <c r="H68" s="784"/>
      <c r="I68" s="785"/>
      <c r="J68" s="785"/>
      <c r="K68" s="785"/>
      <c r="L68" s="785"/>
      <c r="M68" s="785"/>
      <c r="N68" s="785"/>
      <c r="O68" s="786"/>
      <c r="P68" s="216">
        <f t="shared" si="2"/>
        <v>0</v>
      </c>
    </row>
    <row r="69" spans="2:16" ht="18.75" hidden="1" customHeight="1" x14ac:dyDescent="0.3">
      <c r="B69" s="241" t="s">
        <v>186</v>
      </c>
      <c r="C69" s="242">
        <v>134485</v>
      </c>
      <c r="D69" s="242">
        <v>0</v>
      </c>
      <c r="E69" s="242">
        <v>0.46</v>
      </c>
      <c r="F69" s="242">
        <v>1112.3599999999999</v>
      </c>
      <c r="G69" s="242">
        <v>133372.64000000001</v>
      </c>
      <c r="H69" s="787"/>
      <c r="I69" s="788"/>
      <c r="J69" s="788"/>
      <c r="K69" s="788"/>
      <c r="L69" s="788"/>
      <c r="M69" s="788"/>
      <c r="N69" s="788"/>
      <c r="O69" s="789"/>
      <c r="P69" s="216">
        <f t="shared" si="2"/>
        <v>0</v>
      </c>
    </row>
    <row r="70" spans="2:16" ht="18" hidden="1" customHeight="1" x14ac:dyDescent="0.3">
      <c r="B70" s="790" t="s">
        <v>275</v>
      </c>
      <c r="C70" s="791"/>
      <c r="D70" s="791"/>
      <c r="E70" s="791"/>
      <c r="F70" s="792"/>
      <c r="G70" s="793" t="s">
        <v>218</v>
      </c>
      <c r="H70" s="794"/>
      <c r="I70" s="794"/>
      <c r="J70" s="794"/>
      <c r="K70" s="794"/>
      <c r="L70" s="794"/>
      <c r="M70" s="794"/>
      <c r="N70" s="794"/>
      <c r="O70" s="795"/>
      <c r="P70" s="216">
        <f t="shared" si="2"/>
        <v>0</v>
      </c>
    </row>
    <row r="71" spans="2:16" ht="36" hidden="1" customHeight="1" x14ac:dyDescent="0.3">
      <c r="B71" s="243" t="s">
        <v>264</v>
      </c>
      <c r="C71" s="244" t="s">
        <v>265</v>
      </c>
      <c r="D71" s="244" t="s">
        <v>276</v>
      </c>
      <c r="E71" s="244" t="s">
        <v>267</v>
      </c>
      <c r="F71" s="244" t="s">
        <v>268</v>
      </c>
      <c r="G71" s="799" t="s">
        <v>277</v>
      </c>
      <c r="H71" s="800"/>
      <c r="I71" s="800"/>
      <c r="J71" s="800"/>
      <c r="K71" s="800"/>
      <c r="L71" s="800"/>
      <c r="M71" s="800"/>
      <c r="N71" s="800"/>
      <c r="O71" s="801"/>
      <c r="P71" s="216">
        <f t="shared" si="2"/>
        <v>0</v>
      </c>
    </row>
    <row r="72" spans="2:16" ht="18" hidden="1" customHeight="1" x14ac:dyDescent="0.3">
      <c r="B72" s="245" t="s">
        <v>269</v>
      </c>
      <c r="C72" s="246">
        <v>0</v>
      </c>
      <c r="D72" s="246"/>
      <c r="E72" s="246">
        <v>0</v>
      </c>
      <c r="F72" s="246">
        <v>0</v>
      </c>
      <c r="G72" s="802"/>
      <c r="H72" s="803"/>
      <c r="I72" s="803"/>
      <c r="J72" s="803"/>
      <c r="K72" s="803"/>
      <c r="L72" s="803"/>
      <c r="M72" s="803"/>
      <c r="N72" s="803"/>
      <c r="O72" s="804"/>
      <c r="P72" s="216">
        <f t="shared" si="2"/>
        <v>0</v>
      </c>
    </row>
    <row r="73" spans="2:16" ht="18" hidden="1" customHeight="1" x14ac:dyDescent="0.3">
      <c r="B73" s="245" t="s">
        <v>270</v>
      </c>
      <c r="C73" s="246">
        <v>120</v>
      </c>
      <c r="D73" s="246"/>
      <c r="E73" s="246">
        <v>72.2</v>
      </c>
      <c r="F73" s="246">
        <v>50</v>
      </c>
      <c r="G73" s="802"/>
      <c r="H73" s="803"/>
      <c r="I73" s="803"/>
      <c r="J73" s="803"/>
      <c r="K73" s="803"/>
      <c r="L73" s="803"/>
      <c r="M73" s="803"/>
      <c r="N73" s="803"/>
      <c r="O73" s="804"/>
      <c r="P73" s="216">
        <f t="shared" si="2"/>
        <v>0</v>
      </c>
    </row>
    <row r="74" spans="2:16" ht="18" hidden="1" customHeight="1" x14ac:dyDescent="0.3">
      <c r="B74" s="245" t="s">
        <v>278</v>
      </c>
      <c r="C74" s="246">
        <v>70020</v>
      </c>
      <c r="D74" s="246"/>
      <c r="E74" s="246">
        <v>0</v>
      </c>
      <c r="F74" s="246">
        <v>70020</v>
      </c>
      <c r="G74" s="802"/>
      <c r="H74" s="803"/>
      <c r="I74" s="803"/>
      <c r="J74" s="803"/>
      <c r="K74" s="803"/>
      <c r="L74" s="803"/>
      <c r="M74" s="803"/>
      <c r="N74" s="803"/>
      <c r="O74" s="804"/>
      <c r="P74" s="216">
        <f t="shared" si="2"/>
        <v>0</v>
      </c>
    </row>
    <row r="75" spans="2:16" ht="18" hidden="1" customHeight="1" x14ac:dyDescent="0.3">
      <c r="B75" s="245" t="s">
        <v>279</v>
      </c>
      <c r="C75" s="246">
        <v>12210</v>
      </c>
      <c r="D75" s="246"/>
      <c r="E75" s="246">
        <v>0</v>
      </c>
      <c r="F75" s="246">
        <v>12210</v>
      </c>
      <c r="G75" s="802"/>
      <c r="H75" s="803"/>
      <c r="I75" s="803"/>
      <c r="J75" s="803"/>
      <c r="K75" s="803"/>
      <c r="L75" s="803"/>
      <c r="M75" s="803"/>
      <c r="N75" s="803"/>
      <c r="O75" s="804"/>
      <c r="P75" s="216">
        <f t="shared" si="2"/>
        <v>0</v>
      </c>
    </row>
    <row r="76" spans="2:16" ht="18" hidden="1" customHeight="1" x14ac:dyDescent="0.3">
      <c r="B76" s="245" t="s">
        <v>271</v>
      </c>
      <c r="C76" s="246">
        <v>0</v>
      </c>
      <c r="D76" s="246"/>
      <c r="E76" s="246">
        <v>9.14</v>
      </c>
      <c r="F76" s="246">
        <v>0</v>
      </c>
      <c r="G76" s="802"/>
      <c r="H76" s="803"/>
      <c r="I76" s="803"/>
      <c r="J76" s="803"/>
      <c r="K76" s="803"/>
      <c r="L76" s="803"/>
      <c r="M76" s="803"/>
      <c r="N76" s="803"/>
      <c r="O76" s="804"/>
      <c r="P76" s="216">
        <f t="shared" si="2"/>
        <v>0</v>
      </c>
    </row>
    <row r="77" spans="2:16" ht="18" hidden="1" customHeight="1" x14ac:dyDescent="0.3">
      <c r="B77" s="245" t="s">
        <v>280</v>
      </c>
      <c r="C77" s="246">
        <v>0</v>
      </c>
      <c r="D77" s="246"/>
      <c r="E77" s="246">
        <v>0</v>
      </c>
      <c r="F77" s="246">
        <v>0</v>
      </c>
      <c r="G77" s="802"/>
      <c r="H77" s="803"/>
      <c r="I77" s="803"/>
      <c r="J77" s="803"/>
      <c r="K77" s="803"/>
      <c r="L77" s="803"/>
      <c r="M77" s="803"/>
      <c r="N77" s="803"/>
      <c r="O77" s="804"/>
      <c r="P77" s="216">
        <f t="shared" si="2"/>
        <v>0</v>
      </c>
    </row>
    <row r="78" spans="2:16" ht="18" hidden="1" customHeight="1" x14ac:dyDescent="0.3">
      <c r="B78" s="245" t="s">
        <v>139</v>
      </c>
      <c r="C78" s="246">
        <v>0</v>
      </c>
      <c r="D78" s="246"/>
      <c r="E78" s="246">
        <v>0</v>
      </c>
      <c r="F78" s="246">
        <v>0</v>
      </c>
      <c r="G78" s="802"/>
      <c r="H78" s="803"/>
      <c r="I78" s="803"/>
      <c r="J78" s="803"/>
      <c r="K78" s="803"/>
      <c r="L78" s="803"/>
      <c r="M78" s="803"/>
      <c r="N78" s="803"/>
      <c r="O78" s="804"/>
      <c r="P78" s="216">
        <f t="shared" si="2"/>
        <v>0</v>
      </c>
    </row>
    <row r="79" spans="2:16" ht="18" hidden="1" customHeight="1" x14ac:dyDescent="0.3">
      <c r="B79" s="247" t="s">
        <v>281</v>
      </c>
      <c r="C79" s="248">
        <v>82350</v>
      </c>
      <c r="D79" s="248"/>
      <c r="E79" s="248">
        <v>81.34</v>
      </c>
      <c r="F79" s="248">
        <v>82280</v>
      </c>
      <c r="G79" s="802"/>
      <c r="H79" s="803"/>
      <c r="I79" s="803"/>
      <c r="J79" s="803"/>
      <c r="K79" s="803"/>
      <c r="L79" s="803"/>
      <c r="M79" s="803"/>
      <c r="N79" s="803"/>
      <c r="O79" s="804"/>
      <c r="P79" s="216">
        <f t="shared" si="2"/>
        <v>0</v>
      </c>
    </row>
    <row r="80" spans="2:16" ht="18" hidden="1" customHeight="1" x14ac:dyDescent="0.3">
      <c r="B80" s="245" t="s">
        <v>140</v>
      </c>
      <c r="C80" s="249">
        <v>52070</v>
      </c>
      <c r="D80" s="249"/>
      <c r="E80" s="249">
        <v>0</v>
      </c>
      <c r="F80" s="249">
        <v>52070</v>
      </c>
      <c r="G80" s="802"/>
      <c r="H80" s="803"/>
      <c r="I80" s="803"/>
      <c r="J80" s="803"/>
      <c r="K80" s="803"/>
      <c r="L80" s="803"/>
      <c r="M80" s="803"/>
      <c r="N80" s="803"/>
      <c r="O80" s="804"/>
      <c r="P80" s="216">
        <f t="shared" si="2"/>
        <v>0</v>
      </c>
    </row>
    <row r="81" spans="2:26" ht="18.75" hidden="1" customHeight="1" x14ac:dyDescent="0.3">
      <c r="B81" s="250" t="s">
        <v>282</v>
      </c>
      <c r="C81" s="251">
        <v>134420</v>
      </c>
      <c r="D81" s="251">
        <v>0</v>
      </c>
      <c r="E81" s="251">
        <v>81.34</v>
      </c>
      <c r="F81" s="251">
        <v>134350</v>
      </c>
      <c r="G81" s="805"/>
      <c r="H81" s="806"/>
      <c r="I81" s="806"/>
      <c r="J81" s="806"/>
      <c r="K81" s="806"/>
      <c r="L81" s="806"/>
      <c r="M81" s="806"/>
      <c r="N81" s="806"/>
      <c r="O81" s="807"/>
      <c r="P81" s="216">
        <f t="shared" si="2"/>
        <v>0</v>
      </c>
    </row>
    <row r="82" spans="2:26" ht="5.4" customHeight="1" thickBot="1" x14ac:dyDescent="0.35">
      <c r="B82" s="252"/>
      <c r="C82" s="253"/>
      <c r="D82" s="253"/>
      <c r="E82" s="253"/>
      <c r="F82" s="253"/>
      <c r="G82" s="254"/>
      <c r="H82" s="253"/>
      <c r="I82" s="253"/>
      <c r="J82" s="253"/>
      <c r="K82" s="253"/>
      <c r="L82" s="253"/>
      <c r="M82" s="253"/>
      <c r="N82" s="253"/>
      <c r="O82" s="255"/>
      <c r="P82" s="253"/>
      <c r="Q82" s="253"/>
    </row>
    <row r="83" spans="2:26" ht="20.399999999999999" x14ac:dyDescent="0.35">
      <c r="B83" s="256" t="s">
        <v>283</v>
      </c>
      <c r="C83" s="808" t="s">
        <v>284</v>
      </c>
      <c r="D83" s="808"/>
      <c r="E83" s="808"/>
      <c r="F83" s="257" t="s">
        <v>51</v>
      </c>
      <c r="G83" s="258"/>
      <c r="H83" s="809">
        <f>N3</f>
        <v>46274</v>
      </c>
      <c r="I83" s="810"/>
      <c r="J83" s="815"/>
      <c r="K83" s="816"/>
      <c r="L83" s="816"/>
      <c r="M83" s="816"/>
      <c r="N83" s="816"/>
      <c r="O83" s="817"/>
      <c r="P83" s="253">
        <v>126</v>
      </c>
      <c r="Q83" s="253"/>
    </row>
    <row r="84" spans="2:26" ht="20.399999999999999" x14ac:dyDescent="0.35">
      <c r="B84" s="256" t="s">
        <v>285</v>
      </c>
      <c r="C84" s="257">
        <f>C5</f>
        <v>7.2</v>
      </c>
      <c r="D84" s="257"/>
      <c r="E84" s="257" t="s">
        <v>286</v>
      </c>
      <c r="F84" s="257"/>
      <c r="G84" s="258"/>
      <c r="H84" s="811"/>
      <c r="I84" s="812"/>
      <c r="J84" s="818"/>
      <c r="K84" s="819"/>
      <c r="L84" s="819"/>
      <c r="M84" s="819"/>
      <c r="N84" s="819"/>
      <c r="O84" s="820"/>
      <c r="P84" s="824">
        <f>C97+E97-D97</f>
        <v>186074.693</v>
      </c>
      <c r="Q84" s="253"/>
    </row>
    <row r="85" spans="2:26" ht="20.399999999999999" x14ac:dyDescent="0.35">
      <c r="B85" s="256" t="s">
        <v>287</v>
      </c>
      <c r="C85" s="259">
        <f>F7</f>
        <v>0</v>
      </c>
      <c r="D85" s="257"/>
      <c r="E85" s="257" t="s">
        <v>288</v>
      </c>
      <c r="F85" s="257">
        <f>C84</f>
        <v>7.2</v>
      </c>
      <c r="G85" s="258"/>
      <c r="H85" s="813"/>
      <c r="I85" s="814"/>
      <c r="J85" s="818"/>
      <c r="K85" s="819"/>
      <c r="L85" s="819"/>
      <c r="M85" s="819"/>
      <c r="N85" s="819"/>
      <c r="O85" s="820"/>
      <c r="P85" s="824"/>
    </row>
    <row r="86" spans="2:26" ht="14.4" x14ac:dyDescent="0.3">
      <c r="B86" s="260"/>
      <c r="C86" s="261"/>
      <c r="D86" s="261"/>
      <c r="E86" s="261"/>
      <c r="F86" s="261"/>
      <c r="G86" s="261"/>
      <c r="H86" s="261"/>
      <c r="I86" s="262"/>
      <c r="J86" s="818"/>
      <c r="K86" s="819"/>
      <c r="L86" s="819"/>
      <c r="M86" s="819"/>
      <c r="N86" s="819"/>
      <c r="O86" s="820"/>
    </row>
    <row r="87" spans="2:26" ht="61.2" x14ac:dyDescent="0.3">
      <c r="B87" s="263" t="s">
        <v>264</v>
      </c>
      <c r="C87" s="264" t="s">
        <v>265</v>
      </c>
      <c r="D87" s="264" t="s">
        <v>289</v>
      </c>
      <c r="E87" s="264" t="s">
        <v>55</v>
      </c>
      <c r="F87" s="265" t="s">
        <v>290</v>
      </c>
      <c r="G87" s="264" t="s">
        <v>291</v>
      </c>
      <c r="H87" s="264" t="s">
        <v>292</v>
      </c>
      <c r="I87" s="266" t="s">
        <v>268</v>
      </c>
      <c r="J87" s="818"/>
      <c r="K87" s="819"/>
      <c r="L87" s="819"/>
      <c r="M87" s="819"/>
      <c r="N87" s="819"/>
      <c r="O87" s="820"/>
      <c r="P87" s="267">
        <f>P84-I97</f>
        <v>-5.3070000000006985</v>
      </c>
    </row>
    <row r="88" spans="2:26" ht="20.399999999999999" x14ac:dyDescent="0.35">
      <c r="B88" s="268" t="s">
        <v>133</v>
      </c>
      <c r="C88" s="269">
        <v>200</v>
      </c>
      <c r="D88" s="270"/>
      <c r="E88" s="270">
        <f>H88*F88</f>
        <v>213.25499999999997</v>
      </c>
      <c r="F88" s="271">
        <v>0.17499999999999999</v>
      </c>
      <c r="G88" s="825">
        <v>1234</v>
      </c>
      <c r="H88" s="826">
        <v>1218.5999999999999</v>
      </c>
      <c r="I88" s="269">
        <v>400</v>
      </c>
      <c r="J88" s="818"/>
      <c r="K88" s="819"/>
      <c r="L88" s="819"/>
      <c r="M88" s="819"/>
      <c r="N88" s="819"/>
      <c r="O88" s="820"/>
      <c r="P88" s="131">
        <v>400</v>
      </c>
      <c r="Q88" s="272">
        <f>C88+E88-D88</f>
        <v>413.255</v>
      </c>
      <c r="R88" s="216"/>
    </row>
    <row r="89" spans="2:26" ht="20.399999999999999" x14ac:dyDescent="0.35">
      <c r="B89" s="268" t="s">
        <v>134</v>
      </c>
      <c r="C89" s="269">
        <v>320</v>
      </c>
      <c r="D89" s="270"/>
      <c r="E89" s="270">
        <f>F89*H88</f>
        <v>280.27799999999996</v>
      </c>
      <c r="F89" s="271">
        <v>0.23</v>
      </c>
      <c r="G89" s="825"/>
      <c r="H89" s="827"/>
      <c r="I89" s="269">
        <v>600</v>
      </c>
      <c r="J89" s="818"/>
      <c r="K89" s="819"/>
      <c r="L89" s="819"/>
      <c r="M89" s="819"/>
      <c r="N89" s="819"/>
      <c r="O89" s="820"/>
      <c r="P89" s="131">
        <v>500</v>
      </c>
      <c r="Q89" s="272">
        <f t="shared" ref="Q89:Q95" si="6">C89+E89-D89</f>
        <v>600.27800000000002</v>
      </c>
      <c r="R89" s="216"/>
      <c r="V89" s="273"/>
      <c r="W89" s="274">
        <f>H88</f>
        <v>1218.5999999999999</v>
      </c>
      <c r="Y89" s="275"/>
      <c r="Z89" s="274">
        <v>2400</v>
      </c>
    </row>
    <row r="90" spans="2:26" ht="20.399999999999999" x14ac:dyDescent="0.35">
      <c r="B90" s="268" t="s">
        <v>135</v>
      </c>
      <c r="C90" s="269">
        <v>0</v>
      </c>
      <c r="D90" s="270"/>
      <c r="E90" s="270">
        <f>F90*H88</f>
        <v>0</v>
      </c>
      <c r="F90" s="271">
        <v>0</v>
      </c>
      <c r="G90" s="825"/>
      <c r="H90" s="827"/>
      <c r="I90" s="269">
        <v>0</v>
      </c>
      <c r="J90" s="818"/>
      <c r="K90" s="819"/>
      <c r="L90" s="819"/>
      <c r="M90" s="819"/>
      <c r="N90" s="819"/>
      <c r="O90" s="820"/>
      <c r="Q90" s="272">
        <f t="shared" si="6"/>
        <v>0</v>
      </c>
      <c r="V90" s="51">
        <v>10</v>
      </c>
      <c r="W90" s="276">
        <f>W89*14.2%</f>
        <v>173.04119999999998</v>
      </c>
      <c r="Y90" s="51">
        <v>10</v>
      </c>
      <c r="Z90" s="276">
        <f>Z89*19%</f>
        <v>456</v>
      </c>
    </row>
    <row r="91" spans="2:26" ht="20.399999999999999" x14ac:dyDescent="0.35">
      <c r="B91" s="268" t="s">
        <v>136</v>
      </c>
      <c r="C91" s="269">
        <v>350</v>
      </c>
      <c r="D91" s="270"/>
      <c r="E91" s="270">
        <f>H88*F91</f>
        <v>0</v>
      </c>
      <c r="F91" s="271">
        <v>0</v>
      </c>
      <c r="G91" s="825"/>
      <c r="H91" s="827"/>
      <c r="I91" s="269">
        <v>350</v>
      </c>
      <c r="J91" s="818"/>
      <c r="K91" s="819"/>
      <c r="L91" s="819"/>
      <c r="M91" s="819"/>
      <c r="N91" s="819"/>
      <c r="O91" s="820"/>
      <c r="P91" s="131">
        <v>300</v>
      </c>
      <c r="Q91" s="272">
        <f t="shared" si="6"/>
        <v>350</v>
      </c>
      <c r="V91" s="51">
        <v>20</v>
      </c>
      <c r="W91" s="276">
        <f>W89*23.1%</f>
        <v>281.4966</v>
      </c>
      <c r="Y91" s="51">
        <v>20</v>
      </c>
      <c r="Z91" s="276">
        <f>Z89*27%</f>
        <v>648</v>
      </c>
    </row>
    <row r="92" spans="2:26" ht="20.399999999999999" x14ac:dyDescent="0.35">
      <c r="B92" s="268" t="s">
        <v>278</v>
      </c>
      <c r="C92" s="269">
        <v>91350</v>
      </c>
      <c r="D92" s="270"/>
      <c r="E92" s="270">
        <f>H88*F92</f>
        <v>0</v>
      </c>
      <c r="F92" s="271">
        <v>0</v>
      </c>
      <c r="G92" s="825"/>
      <c r="H92" s="827"/>
      <c r="I92" s="269">
        <v>91350</v>
      </c>
      <c r="J92" s="818"/>
      <c r="K92" s="819"/>
      <c r="L92" s="819"/>
      <c r="M92" s="819"/>
      <c r="N92" s="819"/>
      <c r="O92" s="820"/>
      <c r="Q92" s="272">
        <f t="shared" si="6"/>
        <v>91350</v>
      </c>
      <c r="V92" s="51" t="s">
        <v>293</v>
      </c>
      <c r="W92" s="276">
        <f>W89*4%</f>
        <v>48.744</v>
      </c>
      <c r="Y92" s="51" t="s">
        <v>293</v>
      </c>
      <c r="Z92" s="276">
        <f>Z89*4%</f>
        <v>96</v>
      </c>
    </row>
    <row r="93" spans="2:26" ht="20.399999999999999" x14ac:dyDescent="0.35">
      <c r="B93" s="268" t="s">
        <v>279</v>
      </c>
      <c r="C93" s="269">
        <v>31800</v>
      </c>
      <c r="D93" s="270"/>
      <c r="E93" s="270">
        <f>H88*F93</f>
        <v>548.37</v>
      </c>
      <c r="F93" s="271">
        <v>0.45</v>
      </c>
      <c r="G93" s="825"/>
      <c r="H93" s="827"/>
      <c r="I93" s="269">
        <v>32350</v>
      </c>
      <c r="J93" s="818"/>
      <c r="K93" s="819"/>
      <c r="L93" s="819"/>
      <c r="M93" s="819"/>
      <c r="N93" s="819"/>
      <c r="O93" s="820"/>
      <c r="Q93" s="272">
        <f t="shared" si="6"/>
        <v>32348.37</v>
      </c>
      <c r="V93" s="50" t="s">
        <v>294</v>
      </c>
      <c r="W93" s="276">
        <f>W89*30.1%</f>
        <v>366.79859999999996</v>
      </c>
      <c r="Y93" s="277" t="s">
        <v>294</v>
      </c>
      <c r="Z93" s="276">
        <f>Z89*44%</f>
        <v>1056</v>
      </c>
    </row>
    <row r="94" spans="2:26" ht="20.399999999999999" x14ac:dyDescent="0.35">
      <c r="B94" s="268" t="s">
        <v>139</v>
      </c>
      <c r="C94" s="269">
        <v>1000</v>
      </c>
      <c r="D94" s="270"/>
      <c r="E94" s="270">
        <f>H88*F94</f>
        <v>182.79</v>
      </c>
      <c r="F94" s="271">
        <v>0.15</v>
      </c>
      <c r="G94" s="825"/>
      <c r="H94" s="827"/>
      <c r="I94" s="269">
        <v>1200</v>
      </c>
      <c r="J94" s="818"/>
      <c r="K94" s="819"/>
      <c r="L94" s="819"/>
      <c r="M94" s="819"/>
      <c r="N94" s="819"/>
      <c r="O94" s="820"/>
      <c r="P94" s="131">
        <v>700</v>
      </c>
      <c r="Q94" s="272">
        <f t="shared" si="6"/>
        <v>1182.79</v>
      </c>
      <c r="R94" s="131">
        <v>50</v>
      </c>
      <c r="V94" s="51">
        <v>40</v>
      </c>
      <c r="W94" s="276">
        <f>W89*26.7%</f>
        <v>325.36619999999999</v>
      </c>
      <c r="Y94" s="51" t="s">
        <v>140</v>
      </c>
      <c r="Z94" s="276">
        <f>Z89-Z90-Z91-Z92-Z93</f>
        <v>144</v>
      </c>
    </row>
    <row r="95" spans="2:26" ht="20.399999999999999" x14ac:dyDescent="0.35">
      <c r="B95" s="268" t="s">
        <v>140</v>
      </c>
      <c r="C95" s="269">
        <v>59830</v>
      </c>
      <c r="D95" s="270"/>
      <c r="E95" s="270">
        <f>H88*F95</f>
        <v>0</v>
      </c>
      <c r="F95" s="271">
        <v>0</v>
      </c>
      <c r="G95" s="825"/>
      <c r="H95" s="827"/>
      <c r="I95" s="269">
        <v>59830</v>
      </c>
      <c r="J95" s="818"/>
      <c r="K95" s="819"/>
      <c r="L95" s="819"/>
      <c r="M95" s="819"/>
      <c r="N95" s="819"/>
      <c r="O95" s="820"/>
      <c r="Q95" s="272">
        <f t="shared" si="6"/>
        <v>59830</v>
      </c>
      <c r="V95" s="51" t="s">
        <v>140</v>
      </c>
      <c r="W95" s="276">
        <f>W89-W90-W91-W92-W93-W94</f>
        <v>23.15340000000009</v>
      </c>
    </row>
    <row r="96" spans="2:26" ht="20.399999999999999" x14ac:dyDescent="0.35">
      <c r="B96" s="278" t="s">
        <v>141</v>
      </c>
      <c r="C96" s="269"/>
      <c r="D96" s="279"/>
      <c r="E96" s="279">
        <f>G88-H88</f>
        <v>15.400000000000091</v>
      </c>
      <c r="F96" s="280">
        <f>IFERROR(E96/G88,0)</f>
        <v>1.2479740680713202E-2</v>
      </c>
      <c r="G96" s="825"/>
      <c r="H96" s="827"/>
      <c r="I96" s="269"/>
      <c r="J96" s="818"/>
      <c r="K96" s="819"/>
      <c r="L96" s="819"/>
      <c r="M96" s="819"/>
      <c r="N96" s="819"/>
      <c r="O96" s="820"/>
      <c r="Q96" s="216"/>
    </row>
    <row r="97" spans="2:30" ht="23.4" customHeight="1" x14ac:dyDescent="0.35">
      <c r="B97" s="268" t="s">
        <v>186</v>
      </c>
      <c r="C97" s="281">
        <f>SUM(C88:C96)</f>
        <v>184850</v>
      </c>
      <c r="D97" s="270">
        <f>SUM(D88:D95)</f>
        <v>0</v>
      </c>
      <c r="E97" s="270">
        <f>SUM(E88:E95)</f>
        <v>1224.6929999999998</v>
      </c>
      <c r="F97" s="282">
        <f>SUM(F88:F95)</f>
        <v>1.0049999999999999</v>
      </c>
      <c r="G97" s="825"/>
      <c r="H97" s="828"/>
      <c r="I97" s="269">
        <f>SUM(I88:I96)</f>
        <v>186080</v>
      </c>
      <c r="J97" s="818"/>
      <c r="K97" s="819"/>
      <c r="L97" s="819"/>
      <c r="M97" s="819"/>
      <c r="N97" s="819"/>
      <c r="O97" s="820"/>
      <c r="Q97" s="216"/>
      <c r="R97" s="131">
        <f>43+32</f>
        <v>75</v>
      </c>
    </row>
    <row r="98" spans="2:30" ht="35.4" customHeight="1" thickBot="1" x14ac:dyDescent="0.35">
      <c r="B98" s="829"/>
      <c r="C98" s="830"/>
      <c r="D98" s="830"/>
      <c r="E98" s="830"/>
      <c r="F98" s="830"/>
      <c r="G98" s="830"/>
      <c r="H98" s="830"/>
      <c r="I98" s="830"/>
      <c r="J98" s="821"/>
      <c r="K98" s="822"/>
      <c r="L98" s="822"/>
      <c r="M98" s="822"/>
      <c r="N98" s="822"/>
      <c r="O98" s="823"/>
      <c r="Q98" s="216">
        <f>9.5*70</f>
        <v>665</v>
      </c>
      <c r="U98" s="796" t="s">
        <v>295</v>
      </c>
      <c r="V98" s="797"/>
      <c r="W98" s="797"/>
      <c r="X98" s="798"/>
    </row>
    <row r="99" spans="2:30" ht="26.4" customHeight="1" x14ac:dyDescent="0.3">
      <c r="E99" s="131">
        <f>919.46+1454.8</f>
        <v>2374.2600000000002</v>
      </c>
      <c r="J99" s="216">
        <f>583.5+191.9+321.3</f>
        <v>1096.7</v>
      </c>
      <c r="Q99" s="216"/>
      <c r="U99" s="283" t="s">
        <v>296</v>
      </c>
      <c r="V99" s="244" t="s">
        <v>297</v>
      </c>
      <c r="W99" s="244" t="s">
        <v>1</v>
      </c>
      <c r="X99" s="244" t="s">
        <v>2</v>
      </c>
      <c r="AD99" s="131">
        <f>2400*14%</f>
        <v>336.00000000000006</v>
      </c>
    </row>
    <row r="100" spans="2:30" ht="27.6" customHeight="1" x14ac:dyDescent="0.3">
      <c r="B100" s="216"/>
      <c r="C100" s="216"/>
      <c r="D100" s="131">
        <f>659+321</f>
        <v>980</v>
      </c>
      <c r="E100" s="216"/>
      <c r="F100" s="216"/>
      <c r="G100" s="284"/>
      <c r="H100" s="216">
        <f>G88-H88</f>
        <v>15.400000000000091</v>
      </c>
      <c r="L100" s="216"/>
      <c r="Q100" s="216">
        <f t="shared" ref="Q100:Q101" si="7">E100+C100-D100</f>
        <v>-980</v>
      </c>
      <c r="U100" s="285" t="s">
        <v>298</v>
      </c>
      <c r="V100" s="286">
        <v>75000</v>
      </c>
      <c r="W100" s="286">
        <f>R4</f>
        <v>0</v>
      </c>
      <c r="X100" s="286">
        <f>S4</f>
        <v>0</v>
      </c>
    </row>
    <row r="101" spans="2:30" ht="35.4" customHeight="1" x14ac:dyDescent="0.3">
      <c r="B101" s="216"/>
      <c r="C101" s="216"/>
      <c r="F101" s="131">
        <v>877</v>
      </c>
      <c r="G101" s="216"/>
      <c r="J101" s="216"/>
      <c r="L101" s="216"/>
      <c r="O101" s="216">
        <f>G88</f>
        <v>1234</v>
      </c>
      <c r="Q101" s="216">
        <f t="shared" si="7"/>
        <v>0</v>
      </c>
      <c r="U101" s="285" t="s">
        <v>299</v>
      </c>
      <c r="V101" s="286">
        <v>36</v>
      </c>
      <c r="W101" s="286">
        <v>37</v>
      </c>
      <c r="X101" s="286">
        <v>37</v>
      </c>
    </row>
    <row r="102" spans="2:30" x14ac:dyDescent="0.3">
      <c r="F102" s="131">
        <f>F101-450</f>
        <v>427</v>
      </c>
      <c r="G102" s="131">
        <v>450</v>
      </c>
    </row>
    <row r="103" spans="2:30" x14ac:dyDescent="0.3">
      <c r="E103" s="131">
        <v>10</v>
      </c>
      <c r="F103" s="131">
        <f>F102*19%</f>
        <v>81.13</v>
      </c>
    </row>
    <row r="104" spans="2:30" x14ac:dyDescent="0.3">
      <c r="E104" s="131">
        <v>20</v>
      </c>
      <c r="F104" s="131">
        <f>F102*27%</f>
        <v>115.29</v>
      </c>
    </row>
    <row r="105" spans="2:30" x14ac:dyDescent="0.3">
      <c r="E105" s="131" t="s">
        <v>300</v>
      </c>
      <c r="F105" s="131">
        <v>48.02</v>
      </c>
    </row>
    <row r="106" spans="2:30" x14ac:dyDescent="0.3">
      <c r="E106" s="131" t="s">
        <v>301</v>
      </c>
      <c r="F106" s="131">
        <f>F102*34%</f>
        <v>145.18</v>
      </c>
    </row>
    <row r="107" spans="2:30" x14ac:dyDescent="0.3">
      <c r="E107" s="131" t="s">
        <v>302</v>
      </c>
      <c r="F107" s="131">
        <f>464.38-F102</f>
        <v>37.379999999999995</v>
      </c>
    </row>
  </sheetData>
  <mergeCells count="52">
    <mergeCell ref="U98:X98"/>
    <mergeCell ref="G71:O81"/>
    <mergeCell ref="C83:E83"/>
    <mergeCell ref="H83:I85"/>
    <mergeCell ref="J83:O98"/>
    <mergeCell ref="P84:P85"/>
    <mergeCell ref="G88:G97"/>
    <mergeCell ref="H88:H97"/>
    <mergeCell ref="B98:I98"/>
    <mergeCell ref="B55:G55"/>
    <mergeCell ref="H55:O55"/>
    <mergeCell ref="C56:E56"/>
    <mergeCell ref="H56:O69"/>
    <mergeCell ref="B70:F70"/>
    <mergeCell ref="G70:O70"/>
    <mergeCell ref="F48:O54"/>
    <mergeCell ref="B16:B17"/>
    <mergeCell ref="B18:B19"/>
    <mergeCell ref="B25:O25"/>
    <mergeCell ref="B26:O26"/>
    <mergeCell ref="B27:B28"/>
    <mergeCell ref="C27:I27"/>
    <mergeCell ref="J27:M27"/>
    <mergeCell ref="N27:O27"/>
    <mergeCell ref="F43:O43"/>
    <mergeCell ref="F44:O44"/>
    <mergeCell ref="F45:O45"/>
    <mergeCell ref="F46:O46"/>
    <mergeCell ref="F47:O47"/>
    <mergeCell ref="F9:G9"/>
    <mergeCell ref="H9:O9"/>
    <mergeCell ref="F10:G10"/>
    <mergeCell ref="H10:O24"/>
    <mergeCell ref="F11:G11"/>
    <mergeCell ref="F12:G12"/>
    <mergeCell ref="F13:G13"/>
    <mergeCell ref="F14:G14"/>
    <mergeCell ref="F15:G15"/>
    <mergeCell ref="F8:G8"/>
    <mergeCell ref="H8:J8"/>
    <mergeCell ref="L8:N8"/>
    <mergeCell ref="B3:M3"/>
    <mergeCell ref="N3:O3"/>
    <mergeCell ref="L4:M4"/>
    <mergeCell ref="N4:O4"/>
    <mergeCell ref="L5:M5"/>
    <mergeCell ref="N5:O5"/>
    <mergeCell ref="L6:M6"/>
    <mergeCell ref="N6:O6"/>
    <mergeCell ref="D7:E7"/>
    <mergeCell ref="F7:G7"/>
    <mergeCell ref="H7:O7"/>
  </mergeCells>
  <pageMargins left="0.7" right="0.7" top="0.75" bottom="0.75" header="0.3" footer="0.3"/>
  <pageSetup scale="1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BAA-7341-4FCA-8091-056BEB182FDA}">
  <sheetPr>
    <tabColor rgb="FFFF0000"/>
    <pageSetUpPr fitToPage="1"/>
  </sheetPr>
  <dimension ref="B1:BC41"/>
  <sheetViews>
    <sheetView showGridLines="0" topLeftCell="A6" zoomScale="85" zoomScaleNormal="85" workbookViewId="0">
      <selection activeCell="M42" sqref="M42"/>
    </sheetView>
  </sheetViews>
  <sheetFormatPr defaultRowHeight="14.4" x14ac:dyDescent="0.3"/>
  <cols>
    <col min="1" max="1" width="2.33203125" customWidth="1"/>
    <col min="2" max="2" width="1.33203125" customWidth="1"/>
    <col min="3" max="3" width="16.6640625" customWidth="1"/>
    <col min="4" max="4" width="5.88671875" customWidth="1"/>
    <col min="5" max="5" width="0.21875" customWidth="1"/>
    <col min="6" max="6" width="0.33203125" hidden="1" customWidth="1"/>
    <col min="7" max="7" width="13" customWidth="1"/>
    <col min="8" max="8" width="8.5546875" customWidth="1"/>
    <col min="9" max="9" width="0.44140625" hidden="1" customWidth="1"/>
    <col min="10" max="10" width="20.6640625" customWidth="1"/>
    <col min="11" max="11" width="0.33203125" customWidth="1"/>
    <col min="12" max="12" width="0.33203125" hidden="1" customWidth="1"/>
    <col min="13" max="13" width="17.6640625" customWidth="1"/>
    <col min="14" max="14" width="17.44140625" customWidth="1"/>
    <col min="15" max="15" width="1" customWidth="1"/>
    <col min="19" max="19" width="0.44140625" customWidth="1"/>
    <col min="20" max="20" width="12.44140625" customWidth="1"/>
    <col min="23" max="23" width="14.6640625" customWidth="1"/>
    <col min="24" max="24" width="0.33203125" customWidth="1"/>
    <col min="25" max="25" width="0.33203125" hidden="1" customWidth="1"/>
    <col min="26" max="26" width="10" customWidth="1"/>
    <col min="27" max="27" width="10.6640625" bestFit="1" customWidth="1"/>
    <col min="29" max="29" width="10.44140625" customWidth="1"/>
    <col min="30" max="30" width="0.5546875" customWidth="1"/>
    <col min="31" max="31" width="10.33203125" customWidth="1"/>
    <col min="32" max="32" width="8.88671875" customWidth="1"/>
    <col min="35" max="35" width="1" customWidth="1"/>
    <col min="36" max="36" width="13.44140625" customWidth="1"/>
    <col min="37" max="37" width="18.44140625" customWidth="1"/>
    <col min="39" max="39" width="1.109375" customWidth="1"/>
    <col min="53" max="53" width="25.44140625" customWidth="1"/>
    <col min="54" max="54" width="19.33203125" customWidth="1"/>
    <col min="55" max="55" width="19.88671875" customWidth="1"/>
  </cols>
  <sheetData>
    <row r="1" spans="2:54" ht="15" thickBot="1" x14ac:dyDescent="0.35"/>
    <row r="2" spans="2:54" ht="14.4" customHeight="1" x14ac:dyDescent="0.3">
      <c r="B2" s="831" t="s">
        <v>142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Y2" s="832"/>
      <c r="Z2" s="832"/>
      <c r="AA2" s="832"/>
      <c r="AB2" s="832"/>
      <c r="AC2" s="831" t="s">
        <v>143</v>
      </c>
      <c r="AD2" s="832"/>
      <c r="AE2" s="832"/>
      <c r="AF2" s="835"/>
      <c r="AG2" s="837">
        <f>'[2]24 hrs Maintenance '!C3</f>
        <v>46283</v>
      </c>
      <c r="AH2" s="837"/>
      <c r="AI2" s="837"/>
      <c r="AJ2" s="837"/>
      <c r="AK2" s="837"/>
      <c r="AL2" s="837"/>
      <c r="AM2" s="75"/>
    </row>
    <row r="3" spans="2:54" ht="23.4" customHeight="1" thickBot="1" x14ac:dyDescent="0.35">
      <c r="B3" s="833"/>
      <c r="C3" s="834"/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834"/>
      <c r="O3" s="834"/>
      <c r="P3" s="834"/>
      <c r="Q3" s="834"/>
      <c r="R3" s="834"/>
      <c r="S3" s="834"/>
      <c r="T3" s="834"/>
      <c r="U3" s="834"/>
      <c r="V3" s="834"/>
      <c r="W3" s="834"/>
      <c r="X3" s="834"/>
      <c r="Y3" s="834"/>
      <c r="Z3" s="834"/>
      <c r="AA3" s="834"/>
      <c r="AB3" s="834"/>
      <c r="AC3" s="833"/>
      <c r="AD3" s="834"/>
      <c r="AE3" s="834"/>
      <c r="AF3" s="836"/>
      <c r="AG3" s="838"/>
      <c r="AH3" s="838"/>
      <c r="AI3" s="838"/>
      <c r="AJ3" s="838"/>
      <c r="AK3" s="838"/>
      <c r="AL3" s="838"/>
      <c r="AM3" s="76"/>
    </row>
    <row r="4" spans="2:54" ht="24.6" customHeight="1" thickBot="1" x14ac:dyDescent="0.6">
      <c r="B4" s="839"/>
      <c r="C4" s="840"/>
      <c r="D4" s="77"/>
      <c r="E4" s="77"/>
      <c r="F4" s="77"/>
      <c r="G4" s="77"/>
      <c r="H4" s="77"/>
      <c r="I4" s="78"/>
      <c r="J4" s="79" t="s">
        <v>1</v>
      </c>
      <c r="K4" s="80"/>
      <c r="L4" s="80"/>
      <c r="M4" s="841" t="s">
        <v>2</v>
      </c>
      <c r="N4" s="842"/>
      <c r="O4" s="81"/>
      <c r="P4" s="843" t="s">
        <v>144</v>
      </c>
      <c r="Q4" s="844"/>
      <c r="R4" s="844"/>
      <c r="S4" s="844"/>
      <c r="T4" s="844"/>
      <c r="U4" s="844"/>
      <c r="V4" s="844"/>
      <c r="W4" s="845"/>
      <c r="X4" s="82"/>
      <c r="Z4" s="846" t="s">
        <v>18</v>
      </c>
      <c r="AA4" s="847"/>
      <c r="AB4" s="847"/>
      <c r="AC4" s="847"/>
      <c r="AD4" s="848"/>
      <c r="AE4" s="847"/>
      <c r="AF4" s="849"/>
      <c r="AG4" s="75"/>
      <c r="AH4" s="850" t="s">
        <v>145</v>
      </c>
      <c r="AI4" s="851"/>
      <c r="AJ4" s="851"/>
      <c r="AK4" s="851"/>
      <c r="AL4" s="852"/>
      <c r="AM4" s="76"/>
    </row>
    <row r="5" spans="2:54" ht="33.6" customHeight="1" x14ac:dyDescent="0.55000000000000004">
      <c r="B5" s="83"/>
      <c r="C5" s="855" t="s">
        <v>146</v>
      </c>
      <c r="D5" s="855"/>
      <c r="E5" s="855"/>
      <c r="F5" s="855"/>
      <c r="G5" s="855"/>
      <c r="H5" s="855"/>
      <c r="I5" s="78"/>
      <c r="J5" s="84">
        <f>'[2]Site Report'!C9</f>
        <v>187</v>
      </c>
      <c r="K5" s="78"/>
      <c r="L5" s="78"/>
      <c r="M5" s="856">
        <f>'[2]Site Report'!D9</f>
        <v>16170.9</v>
      </c>
      <c r="N5" s="857"/>
      <c r="O5" s="85"/>
      <c r="P5" s="858" t="s">
        <v>147</v>
      </c>
      <c r="Q5" s="858"/>
      <c r="R5" s="858"/>
      <c r="S5" s="858"/>
      <c r="T5" s="858"/>
      <c r="U5" s="859">
        <f>'[2]Site Report'!C22</f>
        <v>885.5</v>
      </c>
      <c r="V5" s="860"/>
      <c r="W5" s="861"/>
      <c r="Z5" s="862" t="s">
        <v>148</v>
      </c>
      <c r="AA5" s="863"/>
      <c r="AB5" s="863"/>
      <c r="AC5" s="864"/>
      <c r="AD5" s="87"/>
      <c r="AE5" s="869">
        <f>'[2]Site Report'!C5</f>
        <v>1.1000000000000001</v>
      </c>
      <c r="AF5" s="870"/>
      <c r="AG5" s="88" t="s">
        <v>149</v>
      </c>
      <c r="AH5" s="853" t="s">
        <v>120</v>
      </c>
      <c r="AI5" s="854"/>
      <c r="AJ5" s="854"/>
      <c r="AK5" s="89">
        <f>'[2]Site Report'!C10</f>
        <v>404.3</v>
      </c>
      <c r="AL5" s="90" t="s">
        <v>150</v>
      </c>
      <c r="AM5" s="76"/>
    </row>
    <row r="6" spans="2:54" ht="34.200000000000003" customHeight="1" thickBot="1" x14ac:dyDescent="0.6">
      <c r="B6" s="83"/>
      <c r="C6" s="855" t="s">
        <v>151</v>
      </c>
      <c r="D6" s="855">
        <v>711.8</v>
      </c>
      <c r="E6" s="855">
        <v>712</v>
      </c>
      <c r="F6" s="855"/>
      <c r="G6" s="855"/>
      <c r="H6" s="855"/>
      <c r="I6" s="78"/>
      <c r="J6" s="84">
        <f>'[2]Site Report'!C10</f>
        <v>404.3</v>
      </c>
      <c r="K6" s="78"/>
      <c r="L6" s="78"/>
      <c r="M6" s="856">
        <f>'[2]Site Report'!D10</f>
        <v>14727.7</v>
      </c>
      <c r="N6" s="857"/>
      <c r="O6" s="85"/>
      <c r="P6" s="858" t="s">
        <v>20</v>
      </c>
      <c r="Q6" s="858"/>
      <c r="R6" s="858"/>
      <c r="S6" s="858"/>
      <c r="T6" s="858"/>
      <c r="U6" s="859">
        <f>'[2]Site Report'!C23</f>
        <v>0</v>
      </c>
      <c r="V6" s="860"/>
      <c r="W6" s="861"/>
      <c r="Z6" s="862" t="s">
        <v>152</v>
      </c>
      <c r="AA6" s="863"/>
      <c r="AB6" s="863"/>
      <c r="AC6" s="864"/>
      <c r="AD6" s="91"/>
      <c r="AE6" s="865">
        <f>'[2]Site Report'!G88</f>
        <v>0</v>
      </c>
      <c r="AF6" s="866"/>
      <c r="AG6" s="92" t="s">
        <v>150</v>
      </c>
      <c r="AH6" s="867" t="s">
        <v>153</v>
      </c>
      <c r="AI6" s="868"/>
      <c r="AJ6" s="868"/>
      <c r="AK6" s="93">
        <v>49</v>
      </c>
      <c r="AL6" s="94"/>
      <c r="AM6" s="76"/>
    </row>
    <row r="7" spans="2:54" ht="30.6" customHeight="1" x14ac:dyDescent="0.55000000000000004">
      <c r="B7" s="83"/>
      <c r="C7" s="855" t="s">
        <v>12</v>
      </c>
      <c r="D7" s="855">
        <v>1168</v>
      </c>
      <c r="E7" s="855">
        <v>1168</v>
      </c>
      <c r="F7" s="855"/>
      <c r="G7" s="855"/>
      <c r="H7" s="855"/>
      <c r="I7" s="78"/>
      <c r="J7" s="84">
        <f>'[2]Site Report'!C11</f>
        <v>187</v>
      </c>
      <c r="K7" s="78"/>
      <c r="L7" s="78"/>
      <c r="M7" s="856">
        <f>'[2]Site Report'!D11</f>
        <v>16228.5</v>
      </c>
      <c r="N7" s="857"/>
      <c r="O7" s="85"/>
      <c r="P7" s="858" t="s">
        <v>32</v>
      </c>
      <c r="Q7" s="858"/>
      <c r="R7" s="858"/>
      <c r="S7" s="858"/>
      <c r="T7" s="858"/>
      <c r="U7" s="859">
        <f>'[2]Site Report'!C24</f>
        <v>0</v>
      </c>
      <c r="V7" s="860"/>
      <c r="W7" s="861"/>
      <c r="Z7" s="871" t="s">
        <v>154</v>
      </c>
      <c r="AA7" s="872"/>
      <c r="AB7" s="875"/>
      <c r="AC7" s="875"/>
      <c r="AD7" s="875"/>
      <c r="AE7" s="875"/>
      <c r="AF7" s="875"/>
      <c r="AG7" s="875"/>
      <c r="AH7" s="875"/>
      <c r="AI7" s="875"/>
      <c r="AJ7" s="875"/>
      <c r="AK7" s="875"/>
      <c r="AL7" s="876"/>
      <c r="AM7" s="76"/>
    </row>
    <row r="8" spans="2:54" ht="33" customHeight="1" thickBot="1" x14ac:dyDescent="0.6">
      <c r="B8" s="95"/>
      <c r="C8" s="879" t="s">
        <v>8</v>
      </c>
      <c r="D8" s="879"/>
      <c r="E8" s="879"/>
      <c r="F8" s="879"/>
      <c r="G8" s="879"/>
      <c r="H8" s="879"/>
      <c r="I8" s="96"/>
      <c r="J8" s="97">
        <f>'[2]Site Report'!C12</f>
        <v>708.4</v>
      </c>
      <c r="K8" s="96"/>
      <c r="L8" s="96"/>
      <c r="M8" s="880">
        <f>'[2]Site Report'!D12</f>
        <v>9737</v>
      </c>
      <c r="N8" s="881"/>
      <c r="O8" s="98"/>
      <c r="P8" s="882" t="s">
        <v>55</v>
      </c>
      <c r="Q8" s="882"/>
      <c r="R8" s="882"/>
      <c r="S8" s="882"/>
      <c r="T8" s="882"/>
      <c r="U8" s="883">
        <f>'[2]Site Report'!C12</f>
        <v>708.4</v>
      </c>
      <c r="V8" s="884"/>
      <c r="W8" s="885"/>
      <c r="X8" s="99"/>
      <c r="Y8" s="99"/>
      <c r="Z8" s="873"/>
      <c r="AA8" s="874"/>
      <c r="AB8" s="877"/>
      <c r="AC8" s="877"/>
      <c r="AD8" s="877"/>
      <c r="AE8" s="877"/>
      <c r="AF8" s="877"/>
      <c r="AG8" s="877"/>
      <c r="AH8" s="877"/>
      <c r="AI8" s="877"/>
      <c r="AJ8" s="877"/>
      <c r="AK8" s="877"/>
      <c r="AL8" s="878"/>
      <c r="AM8" s="100"/>
    </row>
    <row r="9" spans="2:54" ht="3" customHeight="1" thickBot="1" x14ac:dyDescent="0.35">
      <c r="B9" s="101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100"/>
    </row>
    <row r="10" spans="2:54" ht="7.2" customHeight="1" thickBot="1" x14ac:dyDescent="0.35">
      <c r="B10" s="102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75"/>
    </row>
    <row r="11" spans="2:54" ht="14.4" customHeight="1" x14ac:dyDescent="0.3">
      <c r="B11" s="104"/>
      <c r="C11" s="886" t="s">
        <v>155</v>
      </c>
      <c r="D11" s="887"/>
      <c r="E11" s="887"/>
      <c r="F11" s="887"/>
      <c r="G11" s="887"/>
      <c r="H11" s="887"/>
      <c r="I11" s="887"/>
      <c r="J11" s="887"/>
      <c r="K11" s="887"/>
      <c r="L11" s="887"/>
      <c r="M11" s="887"/>
      <c r="N11" s="887"/>
      <c r="O11" s="887"/>
      <c r="P11" s="887"/>
      <c r="Q11" s="887"/>
      <c r="R11" s="887"/>
      <c r="S11" s="887"/>
      <c r="T11" s="887"/>
      <c r="U11" s="887"/>
      <c r="V11" s="887"/>
      <c r="W11" s="887"/>
      <c r="X11" s="887"/>
      <c r="Y11" s="887"/>
      <c r="Z11" s="887"/>
      <c r="AA11" s="887"/>
      <c r="AB11" s="887"/>
      <c r="AC11" s="887"/>
      <c r="AD11" s="887"/>
      <c r="AE11" s="887"/>
      <c r="AF11" s="887"/>
      <c r="AG11" s="887"/>
      <c r="AH11" s="887"/>
      <c r="AI11" s="887"/>
      <c r="AJ11" s="887"/>
      <c r="AK11" s="887"/>
      <c r="AL11" s="888"/>
      <c r="AM11" s="105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</row>
    <row r="12" spans="2:54" ht="22.95" customHeight="1" thickBot="1" x14ac:dyDescent="0.35">
      <c r="B12" s="104"/>
      <c r="C12" s="871"/>
      <c r="D12" s="872"/>
      <c r="E12" s="872"/>
      <c r="F12" s="872"/>
      <c r="G12" s="872"/>
      <c r="H12" s="872"/>
      <c r="I12" s="872"/>
      <c r="J12" s="872"/>
      <c r="K12" s="872"/>
      <c r="L12" s="872"/>
      <c r="M12" s="872"/>
      <c r="N12" s="872"/>
      <c r="O12" s="872"/>
      <c r="P12" s="872"/>
      <c r="Q12" s="872"/>
      <c r="R12" s="872"/>
      <c r="S12" s="872"/>
      <c r="T12" s="872"/>
      <c r="U12" s="872"/>
      <c r="V12" s="872"/>
      <c r="W12" s="872"/>
      <c r="X12" s="872"/>
      <c r="Y12" s="872"/>
      <c r="Z12" s="872"/>
      <c r="AA12" s="872"/>
      <c r="AB12" s="872"/>
      <c r="AC12" s="872"/>
      <c r="AD12" s="872"/>
      <c r="AE12" s="872"/>
      <c r="AF12" s="872"/>
      <c r="AG12" s="872"/>
      <c r="AH12" s="872"/>
      <c r="AI12" s="872"/>
      <c r="AJ12" s="872"/>
      <c r="AK12" s="872"/>
      <c r="AL12" s="889"/>
      <c r="AM12" s="105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</row>
    <row r="13" spans="2:54" ht="22.2" customHeight="1" thickBot="1" x14ac:dyDescent="0.35">
      <c r="B13" s="104"/>
      <c r="C13" s="890" t="s">
        <v>156</v>
      </c>
      <c r="D13" s="891"/>
      <c r="E13" s="891"/>
      <c r="F13" s="891"/>
      <c r="G13" s="891"/>
      <c r="H13" s="891"/>
      <c r="I13" s="891"/>
      <c r="J13" s="891"/>
      <c r="K13" s="891"/>
      <c r="L13" s="891"/>
      <c r="M13" s="891"/>
      <c r="N13" s="891"/>
      <c r="O13" s="891"/>
      <c r="P13" s="891"/>
      <c r="Q13" s="891"/>
      <c r="R13" s="891"/>
      <c r="S13" s="107"/>
      <c r="T13" s="892" t="s">
        <v>157</v>
      </c>
      <c r="U13" s="893"/>
      <c r="V13" s="893"/>
      <c r="W13" s="893"/>
      <c r="X13" s="893"/>
      <c r="Y13" s="893"/>
      <c r="Z13" s="893"/>
      <c r="AA13" s="893"/>
      <c r="AB13" s="893"/>
      <c r="AC13" s="894"/>
      <c r="AD13" s="108"/>
      <c r="AE13" s="892" t="s">
        <v>158</v>
      </c>
      <c r="AF13" s="893"/>
      <c r="AG13" s="893"/>
      <c r="AH13" s="893"/>
      <c r="AI13" s="893"/>
      <c r="AJ13" s="893"/>
      <c r="AK13" s="893"/>
      <c r="AL13" s="894"/>
      <c r="AM13" s="105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</row>
    <row r="14" spans="2:54" ht="14.4" customHeight="1" x14ac:dyDescent="0.3">
      <c r="B14" s="104"/>
      <c r="C14" s="895" t="s">
        <v>159</v>
      </c>
      <c r="D14" s="896"/>
      <c r="E14" s="109"/>
      <c r="F14" s="109"/>
      <c r="G14" s="899" t="s">
        <v>160</v>
      </c>
      <c r="H14" s="896"/>
      <c r="I14" s="103"/>
      <c r="J14" s="901" t="s">
        <v>161</v>
      </c>
      <c r="K14" s="899" t="s">
        <v>162</v>
      </c>
      <c r="L14" s="903"/>
      <c r="M14" s="903"/>
      <c r="N14" s="895" t="s">
        <v>163</v>
      </c>
      <c r="O14" s="903"/>
      <c r="P14" s="903"/>
      <c r="Q14" s="903"/>
      <c r="R14" s="905"/>
      <c r="T14" s="909" t="s">
        <v>164</v>
      </c>
      <c r="U14" s="910"/>
      <c r="V14" s="910"/>
      <c r="W14" s="911"/>
      <c r="X14" s="103"/>
      <c r="Y14" s="103"/>
      <c r="Z14" s="909" t="s">
        <v>165</v>
      </c>
      <c r="AA14" s="910"/>
      <c r="AB14" s="910"/>
      <c r="AC14" s="911"/>
      <c r="AE14" s="915" t="s">
        <v>166</v>
      </c>
      <c r="AF14" s="916"/>
      <c r="AG14" s="916"/>
      <c r="AH14" s="917"/>
      <c r="AI14" s="110"/>
      <c r="AJ14" s="915" t="s">
        <v>30</v>
      </c>
      <c r="AK14" s="916"/>
      <c r="AL14" s="917"/>
      <c r="AM14" s="111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2"/>
      <c r="BA14" s="112"/>
      <c r="BB14" s="113"/>
    </row>
    <row r="15" spans="2:54" ht="13.95" customHeight="1" thickBot="1" x14ac:dyDescent="0.35">
      <c r="B15" s="104"/>
      <c r="C15" s="897"/>
      <c r="D15" s="898"/>
      <c r="E15" s="114"/>
      <c r="F15" s="114"/>
      <c r="G15" s="900"/>
      <c r="H15" s="898"/>
      <c r="J15" s="902"/>
      <c r="K15" s="900"/>
      <c r="L15" s="904"/>
      <c r="M15" s="904"/>
      <c r="N15" s="906"/>
      <c r="O15" s="907"/>
      <c r="P15" s="907"/>
      <c r="Q15" s="907"/>
      <c r="R15" s="908"/>
      <c r="T15" s="912"/>
      <c r="U15" s="913"/>
      <c r="V15" s="913"/>
      <c r="W15" s="914"/>
      <c r="Z15" s="912"/>
      <c r="AA15" s="913"/>
      <c r="AB15" s="913"/>
      <c r="AC15" s="914"/>
      <c r="AE15" s="912"/>
      <c r="AF15" s="913"/>
      <c r="AG15" s="913"/>
      <c r="AH15" s="914"/>
      <c r="AI15" s="115"/>
      <c r="AJ15" s="912"/>
      <c r="AK15" s="913"/>
      <c r="AL15" s="914"/>
      <c r="AM15" s="111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2"/>
      <c r="BA15" s="112"/>
      <c r="BB15" s="112"/>
    </row>
    <row r="16" spans="2:54" ht="25.2" customHeight="1" x14ac:dyDescent="0.3">
      <c r="B16" s="104"/>
      <c r="C16" s="897">
        <f>'[2]24 hrs Maintenance '!E6</f>
        <v>11</v>
      </c>
      <c r="D16" s="898"/>
      <c r="E16" s="114"/>
      <c r="F16" s="114"/>
      <c r="G16" s="900">
        <f>'[2]24 hrs Maintenance '!E10</f>
        <v>1</v>
      </c>
      <c r="H16" s="898"/>
      <c r="J16" s="902">
        <f>'[2]24 hrs Maintenance '!E8</f>
        <v>2</v>
      </c>
      <c r="K16" s="900">
        <v>2</v>
      </c>
      <c r="L16" s="904"/>
      <c r="M16" s="898"/>
      <c r="N16" s="900" t="s">
        <v>167</v>
      </c>
      <c r="O16" s="904"/>
      <c r="P16" s="921"/>
      <c r="Q16" s="925">
        <v>2</v>
      </c>
      <c r="R16" s="926"/>
      <c r="T16" s="116" t="s">
        <v>1</v>
      </c>
      <c r="U16" s="927">
        <f>'[2]24 hrs Maintenance '!V3</f>
        <v>8</v>
      </c>
      <c r="V16" s="928"/>
      <c r="W16" s="929"/>
      <c r="Z16" s="116" t="s">
        <v>1</v>
      </c>
      <c r="AA16" s="947">
        <f>'[2]Site Report'!C9</f>
        <v>187</v>
      </c>
      <c r="AB16" s="928"/>
      <c r="AC16" s="929"/>
      <c r="AE16" s="116" t="s">
        <v>1</v>
      </c>
      <c r="AF16" s="947">
        <f>'[2]Site Report'!N42</f>
        <v>0</v>
      </c>
      <c r="AG16" s="928"/>
      <c r="AH16" s="929"/>
      <c r="AI16" s="117"/>
      <c r="AJ16" s="116" t="s">
        <v>1</v>
      </c>
      <c r="AK16" s="948">
        <f>'[2]Site Report'!J42</f>
        <v>0</v>
      </c>
      <c r="AL16" s="949"/>
      <c r="AM16" s="118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20"/>
      <c r="BA16" s="120"/>
      <c r="BB16" s="120"/>
    </row>
    <row r="17" spans="2:55" ht="1.2" customHeight="1" x14ac:dyDescent="0.3">
      <c r="B17" s="104"/>
      <c r="C17" s="897"/>
      <c r="D17" s="898"/>
      <c r="E17" s="114"/>
      <c r="F17" s="114"/>
      <c r="G17" s="900"/>
      <c r="H17" s="898"/>
      <c r="J17" s="902"/>
      <c r="K17" s="900"/>
      <c r="L17" s="904"/>
      <c r="M17" s="898"/>
      <c r="N17" s="922"/>
      <c r="O17" s="923"/>
      <c r="P17" s="924"/>
      <c r="R17" s="76"/>
      <c r="T17" s="121"/>
      <c r="U17" s="122"/>
      <c r="V17" s="122"/>
      <c r="W17" s="123"/>
      <c r="Z17" s="121"/>
      <c r="AA17" s="122"/>
      <c r="AB17" s="122"/>
      <c r="AC17" s="123"/>
      <c r="AE17" s="121"/>
      <c r="AF17" s="122"/>
      <c r="AG17" s="122"/>
      <c r="AH17" s="123"/>
      <c r="AI17" s="119"/>
      <c r="AJ17" s="121"/>
      <c r="AK17" s="122"/>
      <c r="AL17" s="123"/>
      <c r="AM17" s="118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</row>
    <row r="18" spans="2:55" ht="1.95" customHeight="1" x14ac:dyDescent="0.3">
      <c r="B18" s="104"/>
      <c r="C18" s="897"/>
      <c r="D18" s="898"/>
      <c r="E18" s="114"/>
      <c r="F18" s="114"/>
      <c r="G18" s="900"/>
      <c r="H18" s="898"/>
      <c r="J18" s="902"/>
      <c r="K18" s="900"/>
      <c r="L18" s="904"/>
      <c r="M18" s="898"/>
      <c r="N18" s="124"/>
      <c r="R18" s="76"/>
      <c r="T18" s="950" t="s">
        <v>2</v>
      </c>
      <c r="U18" s="930">
        <f>'[2]Site Report'!H42</f>
        <v>0</v>
      </c>
      <c r="V18" s="952"/>
      <c r="W18" s="931"/>
      <c r="Z18" s="950" t="s">
        <v>2</v>
      </c>
      <c r="AA18" s="930">
        <f>'[2]Site Report'!D9</f>
        <v>16170.9</v>
      </c>
      <c r="AB18" s="954"/>
      <c r="AC18" s="955"/>
      <c r="AE18" s="950" t="s">
        <v>2</v>
      </c>
      <c r="AF18" s="930">
        <f>'[2]Site Report'!O42</f>
        <v>0</v>
      </c>
      <c r="AG18" s="952"/>
      <c r="AH18" s="931"/>
      <c r="AI18" s="125"/>
      <c r="AJ18" s="950" t="s">
        <v>2</v>
      </c>
      <c r="AK18" s="930">
        <f>'[2]Site Report'!L42</f>
        <v>0</v>
      </c>
      <c r="AL18" s="931"/>
      <c r="AM18" s="118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20"/>
      <c r="BB18" s="120"/>
    </row>
    <row r="19" spans="2:55" ht="31.8" thickBot="1" x14ac:dyDescent="0.35">
      <c r="B19" s="104"/>
      <c r="C19" s="906"/>
      <c r="D19" s="918"/>
      <c r="E19" s="126"/>
      <c r="F19" s="126"/>
      <c r="G19" s="919"/>
      <c r="H19" s="918"/>
      <c r="I19" s="99"/>
      <c r="J19" s="920"/>
      <c r="K19" s="919"/>
      <c r="L19" s="907"/>
      <c r="M19" s="918"/>
      <c r="N19" s="934" t="s">
        <v>168</v>
      </c>
      <c r="O19" s="935"/>
      <c r="P19" s="936"/>
      <c r="Q19" s="937">
        <v>1</v>
      </c>
      <c r="R19" s="938"/>
      <c r="T19" s="951"/>
      <c r="U19" s="932"/>
      <c r="V19" s="953"/>
      <c r="W19" s="933"/>
      <c r="X19" s="99"/>
      <c r="Y19" s="99"/>
      <c r="Z19" s="951"/>
      <c r="AA19" s="956"/>
      <c r="AB19" s="957"/>
      <c r="AC19" s="958"/>
      <c r="AD19" s="99"/>
      <c r="AE19" s="951"/>
      <c r="AF19" s="932"/>
      <c r="AG19" s="953"/>
      <c r="AH19" s="933"/>
      <c r="AI19" s="127"/>
      <c r="AJ19" s="951"/>
      <c r="AK19" s="932"/>
      <c r="AL19" s="933"/>
      <c r="AM19" s="118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20"/>
      <c r="BB19" s="120"/>
    </row>
    <row r="20" spans="2:55" ht="4.2" customHeight="1" thickBot="1" x14ac:dyDescent="0.35">
      <c r="B20" s="104"/>
      <c r="C20" s="104"/>
      <c r="N20" s="906"/>
      <c r="O20" s="907"/>
      <c r="P20" s="907"/>
      <c r="Q20" s="907"/>
      <c r="R20" s="907"/>
      <c r="S20" s="907"/>
      <c r="T20" s="907"/>
      <c r="U20" s="907"/>
      <c r="AH20" s="128"/>
      <c r="AL20" s="76"/>
      <c r="AM20" s="76"/>
    </row>
    <row r="21" spans="2:55" ht="29.4" thickBot="1" x14ac:dyDescent="0.6">
      <c r="B21" s="104"/>
      <c r="C21" s="939" t="s">
        <v>169</v>
      </c>
      <c r="D21" s="940"/>
      <c r="E21" s="940"/>
      <c r="F21" s="129"/>
      <c r="G21" s="941" t="s">
        <v>170</v>
      </c>
      <c r="H21" s="942"/>
      <c r="I21" s="941" t="s">
        <v>171</v>
      </c>
      <c r="J21" s="943"/>
      <c r="K21" s="129"/>
      <c r="L21" s="129"/>
      <c r="M21" s="130" t="s">
        <v>172</v>
      </c>
      <c r="N21" s="944" t="s">
        <v>173</v>
      </c>
      <c r="O21" s="945"/>
      <c r="P21" s="945"/>
      <c r="Q21" s="945"/>
      <c r="R21" s="945"/>
      <c r="S21" s="945"/>
      <c r="T21" s="945"/>
      <c r="U21" s="946"/>
      <c r="AH21" s="128"/>
      <c r="AL21" s="76"/>
      <c r="AM21" s="76"/>
      <c r="BA21" s="131"/>
      <c r="BB21" s="132" t="s">
        <v>174</v>
      </c>
      <c r="BC21" s="132" t="s">
        <v>175</v>
      </c>
    </row>
    <row r="22" spans="2:55" ht="24.6" customHeight="1" x14ac:dyDescent="0.3">
      <c r="B22" s="104"/>
      <c r="C22" s="959" t="s">
        <v>86</v>
      </c>
      <c r="D22" s="960"/>
      <c r="E22" s="960"/>
      <c r="G22" s="961">
        <v>36</v>
      </c>
      <c r="H22" s="962"/>
      <c r="I22" s="133">
        <v>10.199999999999818</v>
      </c>
      <c r="J22" s="134">
        <v>8.6000000000003638</v>
      </c>
      <c r="M22" s="135">
        <v>0</v>
      </c>
      <c r="N22" s="963" t="s">
        <v>176</v>
      </c>
      <c r="O22" s="964"/>
      <c r="P22" s="964"/>
      <c r="Q22" s="941" t="s">
        <v>1</v>
      </c>
      <c r="R22" s="942"/>
      <c r="S22" s="136"/>
      <c r="T22" s="940" t="s">
        <v>177</v>
      </c>
      <c r="U22" s="943"/>
      <c r="AH22" s="128"/>
      <c r="AL22" s="76"/>
      <c r="AM22" s="76"/>
      <c r="BA22" s="137" t="s">
        <v>86</v>
      </c>
      <c r="BB22" s="138">
        <f>'[2]Site Report'!C30</f>
        <v>0</v>
      </c>
      <c r="BC22" s="139">
        <f>'[2]Site Report'!D30</f>
        <v>0</v>
      </c>
    </row>
    <row r="23" spans="2:55" ht="21" x14ac:dyDescent="0.4">
      <c r="B23" s="104"/>
      <c r="C23" s="959" t="s">
        <v>88</v>
      </c>
      <c r="D23" s="960"/>
      <c r="E23" s="960"/>
      <c r="G23" s="961">
        <v>56</v>
      </c>
      <c r="H23" s="962">
        <v>11.199999999999818</v>
      </c>
      <c r="I23" s="133">
        <v>11.199999999999818</v>
      </c>
      <c r="J23" s="134">
        <v>5.8999999999996362</v>
      </c>
      <c r="M23" s="135">
        <v>0</v>
      </c>
      <c r="N23" s="965" t="s">
        <v>178</v>
      </c>
      <c r="O23" s="966"/>
      <c r="P23" s="966"/>
      <c r="Q23" s="967">
        <f>'[2]Site Report'!E47</f>
        <v>0</v>
      </c>
      <c r="R23" s="968"/>
      <c r="S23" s="140"/>
      <c r="T23" s="967"/>
      <c r="U23" s="969"/>
      <c r="AH23" s="128"/>
      <c r="AL23" s="76"/>
      <c r="AM23" s="76"/>
      <c r="BA23" s="137" t="s">
        <v>88</v>
      </c>
      <c r="BB23" s="138">
        <f>'[2]Site Report'!C31</f>
        <v>1</v>
      </c>
      <c r="BC23" s="139">
        <f>'[2]Site Report'!D31</f>
        <v>0</v>
      </c>
    </row>
    <row r="24" spans="2:55" ht="21" x14ac:dyDescent="0.4">
      <c r="B24" s="104"/>
      <c r="C24" s="959" t="s">
        <v>89</v>
      </c>
      <c r="D24" s="960"/>
      <c r="E24" s="960"/>
      <c r="G24" s="961">
        <v>0</v>
      </c>
      <c r="H24" s="962">
        <v>0</v>
      </c>
      <c r="I24" s="133">
        <v>0</v>
      </c>
      <c r="J24" s="134">
        <v>0</v>
      </c>
      <c r="M24" s="135">
        <v>0</v>
      </c>
      <c r="N24" s="965" t="s">
        <v>179</v>
      </c>
      <c r="O24" s="966"/>
      <c r="P24" s="966"/>
      <c r="Q24" s="967">
        <f>'[2]Site Report'!E48</f>
        <v>0</v>
      </c>
      <c r="R24" s="968"/>
      <c r="S24" s="140"/>
      <c r="T24" s="967"/>
      <c r="U24" s="969"/>
      <c r="AH24" s="128"/>
      <c r="AL24" s="76"/>
      <c r="AM24" s="76"/>
      <c r="BA24" s="137" t="s">
        <v>89</v>
      </c>
      <c r="BB24" s="138">
        <f>'[2]Site Report'!C32</f>
        <v>0</v>
      </c>
      <c r="BC24" s="139">
        <f>'[2]Site Report'!D32</f>
        <v>0</v>
      </c>
    </row>
    <row r="25" spans="2:55" ht="21.6" customHeight="1" x14ac:dyDescent="0.4">
      <c r="B25" s="104"/>
      <c r="C25" s="959" t="s">
        <v>91</v>
      </c>
      <c r="D25" s="960"/>
      <c r="E25" s="960"/>
      <c r="G25" s="961">
        <v>94</v>
      </c>
      <c r="H25" s="962">
        <v>2</v>
      </c>
      <c r="I25" s="133">
        <v>2</v>
      </c>
      <c r="J25" s="134">
        <v>13</v>
      </c>
      <c r="M25" s="135">
        <v>0</v>
      </c>
      <c r="N25" s="965" t="s">
        <v>180</v>
      </c>
      <c r="O25" s="966"/>
      <c r="P25" s="966"/>
      <c r="Q25" s="967">
        <f>'[2]Site Report'!E44</f>
        <v>0</v>
      </c>
      <c r="R25" s="968"/>
      <c r="S25" s="140"/>
      <c r="T25" s="967"/>
      <c r="U25" s="969"/>
      <c r="AH25" s="128"/>
      <c r="AL25" s="76"/>
      <c r="AM25" s="76"/>
      <c r="BA25" s="137" t="s">
        <v>91</v>
      </c>
      <c r="BB25" s="138">
        <f>'[2]Site Report'!C33</f>
        <v>0</v>
      </c>
      <c r="BC25" s="139">
        <f>'[2]Site Report'!D33</f>
        <v>0</v>
      </c>
    </row>
    <row r="26" spans="2:55" ht="21.6" thickBot="1" x14ac:dyDescent="0.45">
      <c r="B26" s="104"/>
      <c r="C26" s="959" t="s">
        <v>93</v>
      </c>
      <c r="D26" s="960"/>
      <c r="E26" s="960"/>
      <c r="G26" s="961">
        <v>6</v>
      </c>
      <c r="H26" s="962">
        <v>2</v>
      </c>
      <c r="I26" s="133">
        <v>2</v>
      </c>
      <c r="J26" s="134">
        <v>1</v>
      </c>
      <c r="M26" s="135">
        <v>0</v>
      </c>
      <c r="N26" s="965" t="s">
        <v>181</v>
      </c>
      <c r="O26" s="966"/>
      <c r="P26" s="966"/>
      <c r="Q26" s="970">
        <f>'[2]Site Report'!E45</f>
        <v>7.7999999999992724</v>
      </c>
      <c r="R26" s="985"/>
      <c r="S26" s="140"/>
      <c r="T26" s="970"/>
      <c r="U26" s="971"/>
      <c r="AH26" s="128"/>
      <c r="AL26" s="76"/>
      <c r="AM26" s="76"/>
      <c r="BA26" s="137" t="s">
        <v>93</v>
      </c>
      <c r="BB26" s="138">
        <f>'[2]Site Report'!C34</f>
        <v>2</v>
      </c>
      <c r="BC26" s="139">
        <f>'[2]Site Report'!D34</f>
        <v>0</v>
      </c>
    </row>
    <row r="27" spans="2:55" ht="20.399999999999999" x14ac:dyDescent="0.3">
      <c r="B27" s="104"/>
      <c r="C27" s="959" t="s">
        <v>95</v>
      </c>
      <c r="D27" s="960"/>
      <c r="E27" s="960"/>
      <c r="G27" s="961">
        <v>0</v>
      </c>
      <c r="H27" s="962">
        <v>4</v>
      </c>
      <c r="I27" s="133">
        <v>4</v>
      </c>
      <c r="J27" s="134">
        <v>0</v>
      </c>
      <c r="M27" s="135">
        <v>0</v>
      </c>
      <c r="N27" s="886" t="s">
        <v>182</v>
      </c>
      <c r="O27" s="887"/>
      <c r="P27" s="887"/>
      <c r="Q27" s="887"/>
      <c r="R27" s="887"/>
      <c r="S27" s="887"/>
      <c r="T27" s="887"/>
      <c r="U27" s="888"/>
      <c r="AH27" s="128"/>
      <c r="AL27" s="76"/>
      <c r="AM27" s="76"/>
      <c r="BA27" s="137" t="s">
        <v>95</v>
      </c>
      <c r="BB27" s="138">
        <f>'[2]Site Report'!C35</f>
        <v>1</v>
      </c>
      <c r="BC27" s="139">
        <f>'[2]Site Report'!D35</f>
        <v>0</v>
      </c>
    </row>
    <row r="28" spans="2:55" ht="21" thickBot="1" x14ac:dyDescent="0.35">
      <c r="B28" s="104"/>
      <c r="C28" s="959" t="s">
        <v>97</v>
      </c>
      <c r="D28" s="960"/>
      <c r="E28" s="960"/>
      <c r="G28" s="961">
        <v>102</v>
      </c>
      <c r="H28" s="962">
        <v>9</v>
      </c>
      <c r="I28" s="133">
        <v>9</v>
      </c>
      <c r="J28" s="134">
        <v>14</v>
      </c>
      <c r="M28" s="135">
        <v>0</v>
      </c>
      <c r="N28" s="972"/>
      <c r="O28" s="973"/>
      <c r="P28" s="973"/>
      <c r="Q28" s="973"/>
      <c r="R28" s="973"/>
      <c r="S28" s="973"/>
      <c r="T28" s="973"/>
      <c r="U28" s="974"/>
      <c r="AH28" s="128"/>
      <c r="AL28" s="76"/>
      <c r="AM28" s="76"/>
      <c r="BA28" s="137" t="s">
        <v>97</v>
      </c>
      <c r="BB28" s="138">
        <f>'[2]Site Report'!C36</f>
        <v>1</v>
      </c>
      <c r="BC28" s="139">
        <f>'[2]Site Report'!D36</f>
        <v>0</v>
      </c>
    </row>
    <row r="29" spans="2:55" ht="21" thickTop="1" x14ac:dyDescent="0.3">
      <c r="B29" s="104"/>
      <c r="C29" s="959" t="s">
        <v>98</v>
      </c>
      <c r="D29" s="960"/>
      <c r="E29" s="960"/>
      <c r="G29" s="961">
        <v>92</v>
      </c>
      <c r="H29" s="962">
        <v>9</v>
      </c>
      <c r="I29" s="133">
        <v>9</v>
      </c>
      <c r="J29" s="134">
        <v>10</v>
      </c>
      <c r="M29" s="135">
        <v>0</v>
      </c>
      <c r="N29" s="975" t="s">
        <v>15</v>
      </c>
      <c r="O29" s="977">
        <f>'[2]Site Report'!E17</f>
        <v>430</v>
      </c>
      <c r="P29" s="978"/>
      <c r="Q29" s="979"/>
      <c r="R29" s="983" t="s">
        <v>183</v>
      </c>
      <c r="U29" s="76"/>
      <c r="AH29" s="128"/>
      <c r="AL29" s="76"/>
      <c r="AM29" s="76"/>
      <c r="BA29" s="137" t="s">
        <v>98</v>
      </c>
      <c r="BB29" s="138">
        <f>'[2]Site Report'!C37</f>
        <v>0</v>
      </c>
      <c r="BC29" s="139">
        <f>'[2]Site Report'!D37</f>
        <v>0</v>
      </c>
    </row>
    <row r="30" spans="2:55" ht="21.6" customHeight="1" thickBot="1" x14ac:dyDescent="0.35">
      <c r="B30" s="104"/>
      <c r="C30" s="959" t="s">
        <v>99</v>
      </c>
      <c r="D30" s="960"/>
      <c r="E30" s="960"/>
      <c r="G30" s="961">
        <v>8</v>
      </c>
      <c r="H30" s="962">
        <v>3</v>
      </c>
      <c r="I30" s="133">
        <v>3</v>
      </c>
      <c r="J30" s="134">
        <v>1</v>
      </c>
      <c r="M30" s="135">
        <v>0</v>
      </c>
      <c r="N30" s="976"/>
      <c r="O30" s="980"/>
      <c r="P30" s="981"/>
      <c r="Q30" s="982"/>
      <c r="R30" s="984"/>
      <c r="U30" s="76"/>
      <c r="AH30" s="128"/>
      <c r="AL30" s="76"/>
      <c r="AM30" s="76"/>
      <c r="BA30" s="137" t="s">
        <v>99</v>
      </c>
      <c r="BB30" s="138">
        <f>'[2]Site Report'!C38</f>
        <v>0</v>
      </c>
      <c r="BC30" s="139">
        <f>'[2]Site Report'!D38</f>
        <v>0</v>
      </c>
    </row>
    <row r="31" spans="2:55" ht="21" thickBot="1" x14ac:dyDescent="0.35">
      <c r="B31" s="104"/>
      <c r="C31" s="959" t="s">
        <v>100</v>
      </c>
      <c r="D31" s="960"/>
      <c r="E31" s="960"/>
      <c r="G31" s="961">
        <v>81</v>
      </c>
      <c r="H31" s="962">
        <v>9</v>
      </c>
      <c r="I31" s="133">
        <v>9</v>
      </c>
      <c r="J31" s="134">
        <v>10</v>
      </c>
      <c r="M31" s="135">
        <v>0</v>
      </c>
      <c r="N31" s="104"/>
      <c r="U31" s="76"/>
      <c r="AH31" s="128"/>
      <c r="AL31" s="76"/>
      <c r="AM31" s="76"/>
      <c r="BA31" s="137" t="s">
        <v>100</v>
      </c>
      <c r="BB31" s="138">
        <f>'[2]Site Report'!C39</f>
        <v>1</v>
      </c>
      <c r="BC31" s="139">
        <f>'[2]Site Report'!D39</f>
        <v>0</v>
      </c>
    </row>
    <row r="32" spans="2:55" ht="21" thickTop="1" x14ac:dyDescent="0.3">
      <c r="B32" s="104"/>
      <c r="C32" s="959" t="s">
        <v>101</v>
      </c>
      <c r="D32" s="960"/>
      <c r="E32" s="960"/>
      <c r="G32" s="961">
        <v>93</v>
      </c>
      <c r="H32" s="962">
        <v>9</v>
      </c>
      <c r="I32" s="133">
        <v>9</v>
      </c>
      <c r="J32" s="134">
        <v>10</v>
      </c>
      <c r="M32" s="135">
        <v>0</v>
      </c>
      <c r="N32" s="1007" t="s">
        <v>2</v>
      </c>
      <c r="O32" s="1008">
        <v>12542</v>
      </c>
      <c r="P32" s="978">
        <v>12533</v>
      </c>
      <c r="Q32" s="979"/>
      <c r="R32" s="986" t="s">
        <v>183</v>
      </c>
      <c r="U32" s="76"/>
      <c r="AH32" s="128"/>
      <c r="AL32" s="76"/>
      <c r="AM32" s="76"/>
      <c r="BA32" s="137" t="s">
        <v>101</v>
      </c>
      <c r="BB32" s="138">
        <f>'[2]Site Report'!C40</f>
        <v>8</v>
      </c>
      <c r="BC32" s="139">
        <f>'[2]Site Report'!D40</f>
        <v>0</v>
      </c>
    </row>
    <row r="33" spans="2:55" ht="21.6" customHeight="1" thickBot="1" x14ac:dyDescent="0.35">
      <c r="B33" s="104"/>
      <c r="C33" s="987" t="s">
        <v>102</v>
      </c>
      <c r="D33" s="988"/>
      <c r="E33" s="988"/>
      <c r="G33" s="961">
        <v>93</v>
      </c>
      <c r="H33" s="962">
        <v>10</v>
      </c>
      <c r="I33" s="133">
        <v>10</v>
      </c>
      <c r="J33" s="134">
        <v>11</v>
      </c>
      <c r="M33" s="135">
        <v>0</v>
      </c>
      <c r="N33" s="976"/>
      <c r="O33" s="980"/>
      <c r="P33" s="981"/>
      <c r="Q33" s="982"/>
      <c r="R33" s="984"/>
      <c r="S33" s="99"/>
      <c r="T33" s="99"/>
      <c r="U33" s="100"/>
      <c r="AH33" s="128"/>
      <c r="AL33" s="76"/>
      <c r="AM33" s="76"/>
      <c r="BA33" s="137" t="s">
        <v>102</v>
      </c>
      <c r="BB33" s="138" t="str">
        <f>'[2]Site Report'!C41</f>
        <v>Starting Reading</v>
      </c>
      <c r="BC33" s="139" t="str">
        <f>'[2]Site Report'!D41</f>
        <v>Closing Reading</v>
      </c>
    </row>
    <row r="34" spans="2:55" ht="26.4" customHeight="1" x14ac:dyDescent="0.3">
      <c r="B34" s="104"/>
      <c r="C34" s="989" t="s">
        <v>1</v>
      </c>
      <c r="D34" s="990"/>
      <c r="E34" s="990"/>
      <c r="F34" s="141"/>
      <c r="G34" s="995">
        <f>G22+G23+G24+G25+G26+G27+G28+G29+G30+G31+G32+G33</f>
        <v>661</v>
      </c>
      <c r="H34" s="996"/>
      <c r="I34" s="995">
        <f>J22+J23+J24+J25+J29+J30+J31+J32+J33+J26+J27+J28</f>
        <v>84.5</v>
      </c>
      <c r="J34" s="996"/>
      <c r="M34" s="995">
        <f>SUM(M22:M33)</f>
        <v>0</v>
      </c>
      <c r="N34" s="1001" t="s">
        <v>184</v>
      </c>
      <c r="O34" s="1002"/>
      <c r="P34" s="1002"/>
      <c r="Q34" s="1002"/>
      <c r="R34" s="1002"/>
      <c r="S34" s="1002"/>
      <c r="T34" s="1002"/>
      <c r="U34" s="1002"/>
      <c r="V34" s="1002"/>
      <c r="W34" s="1002"/>
      <c r="X34" s="1002"/>
      <c r="Y34" s="1002"/>
      <c r="Z34" s="1002"/>
      <c r="AA34" s="1002"/>
      <c r="AB34" s="1002"/>
      <c r="AC34" s="1002"/>
      <c r="AD34" s="1002"/>
      <c r="AE34" s="1002"/>
      <c r="AF34" s="1003"/>
      <c r="AG34" s="1022" t="s">
        <v>185</v>
      </c>
      <c r="AH34" s="1023"/>
      <c r="AI34" s="1023"/>
      <c r="AJ34" s="1023"/>
      <c r="AK34" s="1023"/>
      <c r="AL34" s="1024"/>
      <c r="AM34" s="10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BA34" s="137" t="s">
        <v>186</v>
      </c>
      <c r="BB34" s="142">
        <f>SUM(BB22:BB33)</f>
        <v>14</v>
      </c>
      <c r="BC34" s="142">
        <f>SUM(BC22:BC33)</f>
        <v>0</v>
      </c>
    </row>
    <row r="35" spans="2:55" ht="14.4" customHeight="1" thickBot="1" x14ac:dyDescent="0.35">
      <c r="B35" s="104"/>
      <c r="C35" s="991"/>
      <c r="D35" s="992"/>
      <c r="E35" s="992"/>
      <c r="G35" s="997"/>
      <c r="H35" s="998"/>
      <c r="I35" s="997"/>
      <c r="J35" s="998"/>
      <c r="M35" s="997"/>
      <c r="N35" s="1004"/>
      <c r="O35" s="1005"/>
      <c r="P35" s="1005"/>
      <c r="Q35" s="1005"/>
      <c r="R35" s="1005"/>
      <c r="S35" s="1005"/>
      <c r="T35" s="1005"/>
      <c r="U35" s="1005"/>
      <c r="V35" s="1005"/>
      <c r="W35" s="1005"/>
      <c r="X35" s="1005"/>
      <c r="Y35" s="1005"/>
      <c r="Z35" s="1005"/>
      <c r="AA35" s="1005"/>
      <c r="AB35" s="1005"/>
      <c r="AC35" s="1005"/>
      <c r="AD35" s="1005"/>
      <c r="AE35" s="1005"/>
      <c r="AF35" s="1006"/>
      <c r="AG35" s="1025"/>
      <c r="AH35" s="1026"/>
      <c r="AI35" s="1026"/>
      <c r="AJ35" s="1026"/>
      <c r="AK35" s="1027"/>
      <c r="AL35" s="1028"/>
      <c r="AM35" s="76"/>
    </row>
    <row r="36" spans="2:55" ht="20.399999999999999" customHeight="1" thickBot="1" x14ac:dyDescent="0.4">
      <c r="B36" s="104"/>
      <c r="C36" s="993"/>
      <c r="D36" s="994"/>
      <c r="E36" s="994"/>
      <c r="G36" s="999"/>
      <c r="H36" s="1000"/>
      <c r="I36" s="999"/>
      <c r="J36" s="1000"/>
      <c r="M36" s="999"/>
      <c r="N36" s="1019" t="s">
        <v>187</v>
      </c>
      <c r="O36" s="860"/>
      <c r="P36" s="1020" t="s">
        <v>188</v>
      </c>
      <c r="Q36" s="1020"/>
      <c r="R36" s="1020"/>
      <c r="S36" s="1020"/>
      <c r="T36" s="1020"/>
      <c r="U36" s="1020"/>
      <c r="V36" s="1020"/>
      <c r="W36" s="1029" t="s">
        <v>189</v>
      </c>
      <c r="X36" s="1030"/>
      <c r="Y36" s="1030"/>
      <c r="Z36" s="1031"/>
      <c r="AA36" s="1032" t="s">
        <v>190</v>
      </c>
      <c r="AB36" s="1032"/>
      <c r="AC36" s="1032"/>
      <c r="AD36" s="1032"/>
      <c r="AE36" s="1032"/>
      <c r="AF36" s="1033"/>
      <c r="AG36" s="1034" t="s">
        <v>191</v>
      </c>
      <c r="AH36" s="1035"/>
      <c r="AI36" s="1035"/>
      <c r="AJ36" s="1035"/>
      <c r="AK36" s="1036">
        <v>10</v>
      </c>
      <c r="AL36" s="1037"/>
      <c r="AM36" s="76"/>
    </row>
    <row r="37" spans="2:55" ht="18.600000000000001" customHeight="1" x14ac:dyDescent="0.35">
      <c r="B37" s="104"/>
      <c r="C37" s="991" t="s">
        <v>16</v>
      </c>
      <c r="D37" s="992"/>
      <c r="E37" s="992"/>
      <c r="F37" s="1009"/>
      <c r="G37" s="1013">
        <f>'[4]Attendance Summary - SEP- 26'!$B$27</f>
        <v>1200</v>
      </c>
      <c r="H37" s="1014"/>
      <c r="I37" s="1013">
        <f>'[4]Attendance Summary - SEP- 26'!$C$27</f>
        <v>226.59999999999764</v>
      </c>
      <c r="J37" s="1014"/>
      <c r="M37" s="995"/>
      <c r="N37" s="1019" t="s">
        <v>192</v>
      </c>
      <c r="O37" s="860"/>
      <c r="P37" s="1020" t="s">
        <v>193</v>
      </c>
      <c r="Q37" s="1020"/>
      <c r="R37" s="1020"/>
      <c r="S37" s="1020"/>
      <c r="T37" s="1020"/>
      <c r="U37" s="1020"/>
      <c r="V37" s="1020"/>
      <c r="W37" s="1029" t="s">
        <v>194</v>
      </c>
      <c r="X37" s="1030" t="s">
        <v>189</v>
      </c>
      <c r="Y37" s="1030"/>
      <c r="Z37" s="1031" t="s">
        <v>189</v>
      </c>
      <c r="AA37" s="1032" t="s">
        <v>190</v>
      </c>
      <c r="AB37" s="1032"/>
      <c r="AC37" s="1032"/>
      <c r="AD37" s="1032"/>
      <c r="AE37" s="1032"/>
      <c r="AF37" s="1033"/>
      <c r="AG37" s="1045" t="s">
        <v>195</v>
      </c>
      <c r="AH37" s="1046"/>
      <c r="AI37" s="1046"/>
      <c r="AJ37" s="1046"/>
      <c r="AK37" s="1036">
        <v>10</v>
      </c>
      <c r="AL37" s="1037"/>
      <c r="AM37" s="76"/>
    </row>
    <row r="38" spans="2:55" ht="19.2" customHeight="1" x14ac:dyDescent="0.35">
      <c r="B38" s="104"/>
      <c r="C38" s="991"/>
      <c r="D38" s="992"/>
      <c r="E38" s="992"/>
      <c r="F38" s="1009"/>
      <c r="G38" s="1015"/>
      <c r="H38" s="1016"/>
      <c r="I38" s="1015"/>
      <c r="J38" s="1016"/>
      <c r="M38" s="997"/>
      <c r="N38" s="1019" t="s">
        <v>192</v>
      </c>
      <c r="O38" s="860"/>
      <c r="P38" s="1020" t="s">
        <v>190</v>
      </c>
      <c r="Q38" s="1020"/>
      <c r="R38" s="1020"/>
      <c r="S38" s="1020"/>
      <c r="T38" s="1020"/>
      <c r="U38" s="1020"/>
      <c r="V38" s="1020"/>
      <c r="W38" s="1029"/>
      <c r="X38" s="1030" t="s">
        <v>196</v>
      </c>
      <c r="Y38" s="1030"/>
      <c r="Z38" s="1031" t="s">
        <v>196</v>
      </c>
      <c r="AA38" s="1032"/>
      <c r="AB38" s="1032"/>
      <c r="AC38" s="1032"/>
      <c r="AD38" s="1032"/>
      <c r="AE38" s="1032"/>
      <c r="AF38" s="1033"/>
      <c r="AG38" s="1045" t="s">
        <v>197</v>
      </c>
      <c r="AH38" s="1046"/>
      <c r="AI38" s="1046"/>
      <c r="AJ38" s="1046"/>
      <c r="AK38" s="1036">
        <v>6</v>
      </c>
      <c r="AL38" s="1037"/>
      <c r="AM38" s="76"/>
    </row>
    <row r="39" spans="2:55" ht="25.95" customHeight="1" thickBot="1" x14ac:dyDescent="0.4">
      <c r="B39" s="104"/>
      <c r="C39" s="1010"/>
      <c r="D39" s="1011"/>
      <c r="E39" s="1011"/>
      <c r="F39" s="1012"/>
      <c r="G39" s="1017"/>
      <c r="H39" s="1018"/>
      <c r="I39" s="1017"/>
      <c r="J39" s="1018"/>
      <c r="K39" s="99"/>
      <c r="L39" s="99"/>
      <c r="M39" s="999"/>
      <c r="N39" s="1019" t="s">
        <v>198</v>
      </c>
      <c r="O39" s="860"/>
      <c r="P39" s="1021" t="s">
        <v>199</v>
      </c>
      <c r="Q39" s="1021"/>
      <c r="R39" s="1021"/>
      <c r="S39" s="1021"/>
      <c r="T39" s="1021"/>
      <c r="U39" s="1021"/>
      <c r="V39" s="1021"/>
      <c r="W39" s="1038"/>
      <c r="X39" s="1039" t="s">
        <v>200</v>
      </c>
      <c r="Y39" s="1039"/>
      <c r="Z39" s="1040" t="s">
        <v>200</v>
      </c>
      <c r="AA39" s="1041"/>
      <c r="AB39" s="1041"/>
      <c r="AC39" s="1041"/>
      <c r="AD39" s="1041"/>
      <c r="AE39" s="1041"/>
      <c r="AF39" s="1042"/>
      <c r="AG39" s="1043" t="s">
        <v>186</v>
      </c>
      <c r="AH39" s="1044"/>
      <c r="AI39" s="1044"/>
      <c r="AJ39" s="1044"/>
      <c r="AK39" s="144">
        <f>SUM(AK36:AL38)</f>
        <v>26</v>
      </c>
      <c r="AL39" s="145" t="s">
        <v>149</v>
      </c>
      <c r="AM39" s="76"/>
    </row>
    <row r="40" spans="2:55" ht="7.2" customHeight="1" thickBot="1" x14ac:dyDescent="0.35">
      <c r="B40" s="101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100"/>
    </row>
    <row r="41" spans="2:55" ht="28.2" customHeight="1" x14ac:dyDescent="0.3"/>
  </sheetData>
  <mergeCells count="149">
    <mergeCell ref="W38:Z38"/>
    <mergeCell ref="AA38:AF38"/>
    <mergeCell ref="AG38:AJ38"/>
    <mergeCell ref="AK38:AL38"/>
    <mergeCell ref="C37:F39"/>
    <mergeCell ref="G37:H39"/>
    <mergeCell ref="I37:J39"/>
    <mergeCell ref="M37:M39"/>
    <mergeCell ref="N37:O37"/>
    <mergeCell ref="P37:V37"/>
    <mergeCell ref="N39:O39"/>
    <mergeCell ref="P39:V39"/>
    <mergeCell ref="AG34:AL35"/>
    <mergeCell ref="N36:O36"/>
    <mergeCell ref="P36:V36"/>
    <mergeCell ref="W36:Z36"/>
    <mergeCell ref="AA36:AF36"/>
    <mergeCell ref="AG36:AJ36"/>
    <mergeCell ref="AK36:AL36"/>
    <mergeCell ref="W39:Z39"/>
    <mergeCell ref="AA39:AF39"/>
    <mergeCell ref="AG39:AJ39"/>
    <mergeCell ref="W37:Z37"/>
    <mergeCell ref="AA37:AF37"/>
    <mergeCell ref="AG37:AJ37"/>
    <mergeCell ref="AK37:AL37"/>
    <mergeCell ref="N38:O38"/>
    <mergeCell ref="P38:V38"/>
    <mergeCell ref="R32:R33"/>
    <mergeCell ref="C33:E33"/>
    <mergeCell ref="G33:H33"/>
    <mergeCell ref="C34:E36"/>
    <mergeCell ref="G34:H36"/>
    <mergeCell ref="I34:J36"/>
    <mergeCell ref="M34:M36"/>
    <mergeCell ref="N34:AF35"/>
    <mergeCell ref="C31:E31"/>
    <mergeCell ref="G31:H31"/>
    <mergeCell ref="C32:E32"/>
    <mergeCell ref="G32:H32"/>
    <mergeCell ref="N32:N33"/>
    <mergeCell ref="O32:Q33"/>
    <mergeCell ref="C29:E29"/>
    <mergeCell ref="G29:H29"/>
    <mergeCell ref="N29:N30"/>
    <mergeCell ref="O29:Q30"/>
    <mergeCell ref="R29:R30"/>
    <mergeCell ref="C30:E30"/>
    <mergeCell ref="G30:H30"/>
    <mergeCell ref="C26:E26"/>
    <mergeCell ref="G26:H26"/>
    <mergeCell ref="N26:P26"/>
    <mergeCell ref="Q26:R26"/>
    <mergeCell ref="T26:U26"/>
    <mergeCell ref="C27:E27"/>
    <mergeCell ref="G27:H27"/>
    <mergeCell ref="N27:U28"/>
    <mergeCell ref="C28:E28"/>
    <mergeCell ref="G28:H28"/>
    <mergeCell ref="C24:E24"/>
    <mergeCell ref="G24:H24"/>
    <mergeCell ref="N24:P24"/>
    <mergeCell ref="Q24:R24"/>
    <mergeCell ref="T24:U24"/>
    <mergeCell ref="C25:E25"/>
    <mergeCell ref="G25:H25"/>
    <mergeCell ref="N25:P25"/>
    <mergeCell ref="Q25:R25"/>
    <mergeCell ref="T25:U25"/>
    <mergeCell ref="C22:E22"/>
    <mergeCell ref="G22:H22"/>
    <mergeCell ref="N22:P22"/>
    <mergeCell ref="Q22:R22"/>
    <mergeCell ref="T22:U22"/>
    <mergeCell ref="C23:E23"/>
    <mergeCell ref="G23:H23"/>
    <mergeCell ref="N23:P23"/>
    <mergeCell ref="Q23:R23"/>
    <mergeCell ref="T23:U23"/>
    <mergeCell ref="N20:U20"/>
    <mergeCell ref="C21:E21"/>
    <mergeCell ref="G21:H21"/>
    <mergeCell ref="I21:J21"/>
    <mergeCell ref="N21:U21"/>
    <mergeCell ref="AA16:AC16"/>
    <mergeCell ref="AF16:AH16"/>
    <mergeCell ref="AK16:AL16"/>
    <mergeCell ref="T18:T19"/>
    <mergeCell ref="U18:W19"/>
    <mergeCell ref="Z18:Z19"/>
    <mergeCell ref="AA18:AC19"/>
    <mergeCell ref="AE18:AE19"/>
    <mergeCell ref="AF18:AH19"/>
    <mergeCell ref="AJ18:AJ19"/>
    <mergeCell ref="C16:D19"/>
    <mergeCell ref="G16:H19"/>
    <mergeCell ref="J16:J19"/>
    <mergeCell ref="K16:M19"/>
    <mergeCell ref="N16:P17"/>
    <mergeCell ref="Q16:R16"/>
    <mergeCell ref="U16:W16"/>
    <mergeCell ref="AK18:AL19"/>
    <mergeCell ref="N19:P19"/>
    <mergeCell ref="Q19:R19"/>
    <mergeCell ref="C11:AL12"/>
    <mergeCell ref="C13:R13"/>
    <mergeCell ref="T13:AC13"/>
    <mergeCell ref="AE13:AL13"/>
    <mergeCell ref="C14:D15"/>
    <mergeCell ref="G14:H15"/>
    <mergeCell ref="J14:J15"/>
    <mergeCell ref="K14:M15"/>
    <mergeCell ref="N14:R15"/>
    <mergeCell ref="T14:W15"/>
    <mergeCell ref="Z14:AC15"/>
    <mergeCell ref="AE14:AH15"/>
    <mergeCell ref="AJ14:AL15"/>
    <mergeCell ref="C7:H7"/>
    <mergeCell ref="M7:N7"/>
    <mergeCell ref="P7:T7"/>
    <mergeCell ref="U7:W7"/>
    <mergeCell ref="Z7:AA8"/>
    <mergeCell ref="AB7:AL8"/>
    <mergeCell ref="C8:H8"/>
    <mergeCell ref="M8:N8"/>
    <mergeCell ref="P8:T8"/>
    <mergeCell ref="U8:W8"/>
    <mergeCell ref="C6:H6"/>
    <mergeCell ref="M6:N6"/>
    <mergeCell ref="P6:T6"/>
    <mergeCell ref="U6:W6"/>
    <mergeCell ref="Z6:AC6"/>
    <mergeCell ref="AE6:AF6"/>
    <mergeCell ref="AH6:AJ6"/>
    <mergeCell ref="C5:H5"/>
    <mergeCell ref="M5:N5"/>
    <mergeCell ref="P5:T5"/>
    <mergeCell ref="U5:W5"/>
    <mergeCell ref="Z5:AC5"/>
    <mergeCell ref="AE5:AF5"/>
    <mergeCell ref="B2:AB3"/>
    <mergeCell ref="AC2:AF3"/>
    <mergeCell ref="AG2:AL3"/>
    <mergeCell ref="B4:C4"/>
    <mergeCell ref="M4:N4"/>
    <mergeCell ref="P4:W4"/>
    <mergeCell ref="Z4:AF4"/>
    <mergeCell ref="AH4:AL4"/>
    <mergeCell ref="AH5:AJ5"/>
  </mergeCells>
  <pageMargins left="0.7" right="0.7" top="0.75" bottom="0.75" header="0.3" footer="0.3"/>
  <pageSetup scale="1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DCF0-55EF-452C-AC8F-867656AC4ED0}">
  <sheetPr>
    <tabColor theme="7" tint="0.59999389629810485"/>
  </sheetPr>
  <dimension ref="B1:V65"/>
  <sheetViews>
    <sheetView zoomScaleNormal="100" workbookViewId="0">
      <selection activeCell="G15" sqref="G15"/>
    </sheetView>
  </sheetViews>
  <sheetFormatPr defaultColWidth="9.5546875" defaultRowHeight="14.4" x14ac:dyDescent="0.3"/>
  <cols>
    <col min="1" max="1" width="9.5546875" style="1"/>
    <col min="2" max="2" width="17.44140625" style="1" customWidth="1"/>
    <col min="3" max="3" width="9.6640625" style="1" customWidth="1"/>
    <col min="4" max="4" width="9.44140625" style="1" bestFit="1" customWidth="1"/>
    <col min="5" max="5" width="11.109375" style="1" bestFit="1" customWidth="1"/>
    <col min="6" max="6" width="10.33203125" style="1" bestFit="1" customWidth="1"/>
    <col min="7" max="7" width="11.109375" style="1" bestFit="1" customWidth="1"/>
    <col min="8" max="8" width="12" style="1" bestFit="1" customWidth="1"/>
    <col min="9" max="9" width="8.44140625" style="1" bestFit="1" customWidth="1"/>
    <col min="10" max="10" width="13.88671875" style="1" bestFit="1" customWidth="1"/>
    <col min="11" max="11" width="13.33203125" style="1" customWidth="1"/>
    <col min="12" max="12" width="0.88671875" style="1" customWidth="1"/>
    <col min="13" max="13" width="14.88671875" style="1" bestFit="1" customWidth="1"/>
    <col min="14" max="14" width="19.44140625" style="1" bestFit="1" customWidth="1"/>
    <col min="15" max="15" width="23.109375" style="1" bestFit="1" customWidth="1"/>
    <col min="16" max="16" width="15.44140625" style="1" bestFit="1" customWidth="1"/>
    <col min="17" max="17" width="10.33203125" style="1" customWidth="1"/>
    <col min="18" max="18" width="9.5546875" style="1"/>
    <col min="19" max="19" width="4.6640625" style="1" bestFit="1" customWidth="1"/>
    <col min="20" max="20" width="6.6640625" style="1" bestFit="1" customWidth="1"/>
    <col min="21" max="21" width="9.5546875" style="1"/>
    <col min="22" max="22" width="12.6640625" style="1" bestFit="1" customWidth="1"/>
    <col min="23" max="16384" width="9.5546875" style="1"/>
  </cols>
  <sheetData>
    <row r="1" spans="2:20" ht="15" thickBot="1" x14ac:dyDescent="0.35"/>
    <row r="2" spans="2:20" ht="29.4" thickBot="1" x14ac:dyDescent="0.6">
      <c r="B2" s="1047" t="s">
        <v>0</v>
      </c>
      <c r="C2" s="1048"/>
      <c r="D2" s="1048"/>
      <c r="E2" s="1048"/>
      <c r="F2" s="1048"/>
      <c r="G2" s="1048"/>
      <c r="H2" s="1048"/>
      <c r="I2" s="1048"/>
      <c r="J2" s="1048"/>
      <c r="K2" s="1048"/>
      <c r="L2" s="1048"/>
      <c r="M2" s="1048"/>
      <c r="N2" s="176"/>
      <c r="O2" s="1149">
        <v>46205</v>
      </c>
      <c r="P2" s="1149"/>
      <c r="Q2" s="1150"/>
    </row>
    <row r="3" spans="2:20" ht="21" x14ac:dyDescent="0.3">
      <c r="B3" s="1049"/>
      <c r="C3" s="1050"/>
      <c r="D3" s="1050"/>
      <c r="E3" s="175" t="s">
        <v>1</v>
      </c>
      <c r="F3" s="175" t="s">
        <v>2</v>
      </c>
      <c r="G3" s="175" t="s">
        <v>3</v>
      </c>
      <c r="H3" s="175" t="s">
        <v>4</v>
      </c>
      <c r="I3" s="1051" t="s">
        <v>5</v>
      </c>
      <c r="J3" s="1051"/>
      <c r="K3" s="175" t="s">
        <v>6</v>
      </c>
      <c r="M3" s="1052" t="s">
        <v>7</v>
      </c>
      <c r="N3" s="1052"/>
      <c r="O3" s="2">
        <v>26.5</v>
      </c>
      <c r="P3" s="1053">
        <v>26.5</v>
      </c>
      <c r="Q3" s="1054"/>
    </row>
    <row r="4" spans="2:20" ht="24.6" customHeight="1" x14ac:dyDescent="0.3">
      <c r="B4" s="1055" t="s">
        <v>8</v>
      </c>
      <c r="C4" s="1056"/>
      <c r="D4" s="1056"/>
      <c r="E4" s="3"/>
      <c r="F4" s="4"/>
      <c r="G4" s="5"/>
      <c r="H4" s="4"/>
      <c r="I4" s="1057"/>
      <c r="J4" s="1057"/>
      <c r="K4" s="4"/>
      <c r="M4" s="1058" t="s">
        <v>9</v>
      </c>
      <c r="N4" s="1058"/>
      <c r="O4" s="6">
        <v>9.8000000000000007</v>
      </c>
      <c r="P4" s="1059">
        <v>9.8000000000000007</v>
      </c>
      <c r="Q4" s="1060"/>
    </row>
    <row r="5" spans="2:20" ht="21" x14ac:dyDescent="0.3">
      <c r="B5" s="1055" t="s">
        <v>10</v>
      </c>
      <c r="C5" s="1056"/>
      <c r="D5" s="1056"/>
      <c r="E5" s="3"/>
      <c r="F5" s="4"/>
      <c r="G5" s="4"/>
      <c r="H5" s="4"/>
      <c r="I5" s="1057"/>
      <c r="J5" s="1057"/>
      <c r="K5" s="4"/>
      <c r="M5" s="1058" t="s">
        <v>11</v>
      </c>
      <c r="N5" s="1058"/>
      <c r="O5" s="6">
        <v>5.8</v>
      </c>
      <c r="P5" s="1059">
        <v>5.8</v>
      </c>
      <c r="Q5" s="1060"/>
    </row>
    <row r="6" spans="2:20" ht="20.399999999999999" x14ac:dyDescent="0.3">
      <c r="B6" s="1055" t="s">
        <v>12</v>
      </c>
      <c r="C6" s="1056"/>
      <c r="D6" s="1056"/>
      <c r="E6" s="3"/>
      <c r="F6" s="4"/>
      <c r="G6" s="4"/>
      <c r="H6" s="4"/>
      <c r="I6" s="1057"/>
      <c r="J6" s="1057"/>
      <c r="K6" s="4"/>
      <c r="M6" s="1065" t="s">
        <v>13</v>
      </c>
      <c r="N6" s="1066"/>
      <c r="O6" s="1067"/>
      <c r="P6" s="1067"/>
      <c r="Q6" s="1068"/>
    </row>
    <row r="7" spans="2:20" ht="20.399999999999999" x14ac:dyDescent="0.3">
      <c r="B7" s="1055" t="s">
        <v>14</v>
      </c>
      <c r="C7" s="1056"/>
      <c r="D7" s="1056"/>
      <c r="E7" s="7"/>
      <c r="F7" s="8"/>
      <c r="G7" s="8"/>
      <c r="H7" s="8"/>
      <c r="I7" s="1072"/>
      <c r="J7" s="1073"/>
      <c r="K7" s="9"/>
      <c r="M7" s="1065"/>
      <c r="N7" s="1069"/>
      <c r="O7" s="1070"/>
      <c r="P7" s="1070"/>
      <c r="Q7" s="1071"/>
    </row>
    <row r="8" spans="2:20" ht="1.95" customHeight="1" thickBot="1" x14ac:dyDescent="0.35">
      <c r="B8" s="146"/>
      <c r="C8" s="147"/>
      <c r="D8" s="147"/>
      <c r="E8" s="148"/>
      <c r="K8" s="10"/>
      <c r="Q8" s="10"/>
    </row>
    <row r="9" spans="2:20" ht="14.4" customHeight="1" x14ac:dyDescent="0.3">
      <c r="B9" s="149"/>
      <c r="C9" s="11" t="s">
        <v>15</v>
      </c>
      <c r="D9" s="12" t="s">
        <v>16</v>
      </c>
      <c r="E9" s="1074" t="s">
        <v>17</v>
      </c>
      <c r="F9" s="1075"/>
      <c r="G9" s="1075"/>
      <c r="H9" s="1075"/>
      <c r="I9" s="1075"/>
      <c r="J9" s="1075"/>
      <c r="K9" s="1076"/>
      <c r="M9" s="1080" t="s">
        <v>18</v>
      </c>
      <c r="N9" s="1081"/>
      <c r="O9" s="1081"/>
      <c r="P9" s="1081"/>
      <c r="Q9" s="1082"/>
    </row>
    <row r="10" spans="2:20" ht="14.4" customHeight="1" x14ac:dyDescent="0.3">
      <c r="B10" s="150" t="s">
        <v>19</v>
      </c>
      <c r="C10" s="13"/>
      <c r="D10" s="14"/>
      <c r="E10" s="1077"/>
      <c r="F10" s="1078"/>
      <c r="G10" s="1078"/>
      <c r="H10" s="1078"/>
      <c r="I10" s="1078"/>
      <c r="J10" s="1078"/>
      <c r="K10" s="1079"/>
      <c r="M10" s="1083"/>
      <c r="N10" s="1084"/>
      <c r="O10" s="1084"/>
      <c r="P10" s="1084"/>
      <c r="Q10" s="1085"/>
    </row>
    <row r="11" spans="2:20" ht="15.6" x14ac:dyDescent="0.3">
      <c r="B11" s="150" t="s">
        <v>20</v>
      </c>
      <c r="C11" s="13"/>
      <c r="D11" s="14"/>
      <c r="E11" s="15" t="s">
        <v>21</v>
      </c>
      <c r="F11" s="16" t="s">
        <v>22</v>
      </c>
      <c r="G11" s="15" t="s">
        <v>23</v>
      </c>
      <c r="H11" s="16" t="s">
        <v>24</v>
      </c>
      <c r="I11" s="15" t="s">
        <v>25</v>
      </c>
      <c r="J11" s="15" t="s">
        <v>26</v>
      </c>
      <c r="K11" s="17" t="s">
        <v>13</v>
      </c>
      <c r="M11" s="18" t="s">
        <v>27</v>
      </c>
      <c r="N11" s="4" t="s">
        <v>28</v>
      </c>
      <c r="O11" s="4" t="s">
        <v>29</v>
      </c>
      <c r="P11" s="4" t="s">
        <v>30</v>
      </c>
      <c r="Q11" s="151" t="s">
        <v>31</v>
      </c>
    </row>
    <row r="12" spans="2:20" ht="16.2" thickBot="1" x14ac:dyDescent="0.35">
      <c r="B12" s="150" t="s">
        <v>32</v>
      </c>
      <c r="C12" s="13"/>
      <c r="D12" s="14"/>
      <c r="E12" s="15" t="s">
        <v>33</v>
      </c>
      <c r="F12" s="15"/>
      <c r="G12" s="15"/>
      <c r="H12" s="15"/>
      <c r="I12" s="15"/>
      <c r="J12" s="15"/>
      <c r="K12" s="17"/>
      <c r="M12" s="18"/>
      <c r="N12" s="4"/>
      <c r="O12" s="4"/>
      <c r="P12" s="4"/>
      <c r="Q12" s="151"/>
    </row>
    <row r="13" spans="2:20" ht="15.6" x14ac:dyDescent="0.3">
      <c r="B13" s="152" t="s">
        <v>34</v>
      </c>
      <c r="C13" s="19"/>
      <c r="D13" s="20"/>
      <c r="E13" s="15" t="s">
        <v>35</v>
      </c>
      <c r="F13" s="15"/>
      <c r="G13" s="15"/>
      <c r="H13" s="15"/>
      <c r="I13" s="15"/>
      <c r="J13" s="15"/>
      <c r="K13" s="17"/>
      <c r="M13" s="18"/>
      <c r="N13" s="4"/>
      <c r="O13" s="4"/>
      <c r="P13" s="4"/>
      <c r="Q13" s="151"/>
      <c r="S13" s="21" t="s">
        <v>4</v>
      </c>
      <c r="T13" s="22" t="s">
        <v>36</v>
      </c>
    </row>
    <row r="14" spans="2:20" ht="15" customHeight="1" thickBot="1" x14ac:dyDescent="0.35">
      <c r="B14" s="152" t="s">
        <v>37</v>
      </c>
      <c r="C14" s="19"/>
      <c r="D14" s="20"/>
      <c r="E14" s="15" t="s">
        <v>38</v>
      </c>
      <c r="F14" s="15"/>
      <c r="G14" s="15"/>
      <c r="H14" s="15"/>
      <c r="I14" s="15"/>
      <c r="J14" s="15"/>
      <c r="K14" s="17"/>
      <c r="M14" s="23"/>
      <c r="N14" s="24"/>
      <c r="O14" s="24"/>
      <c r="P14" s="24"/>
      <c r="Q14" s="153"/>
      <c r="S14" s="4"/>
      <c r="T14" s="25"/>
    </row>
    <row r="15" spans="2:20" ht="16.2" thickBot="1" x14ac:dyDescent="0.35">
      <c r="B15" s="154" t="s">
        <v>39</v>
      </c>
      <c r="C15" s="26"/>
      <c r="D15" s="26"/>
      <c r="E15" s="27" t="s">
        <v>40</v>
      </c>
      <c r="F15" s="27" t="s">
        <v>41</v>
      </c>
      <c r="G15" s="27" t="s">
        <v>42</v>
      </c>
      <c r="H15" s="27" t="s">
        <v>43</v>
      </c>
      <c r="I15" s="27" t="s">
        <v>44</v>
      </c>
      <c r="J15" s="27" t="s">
        <v>45</v>
      </c>
      <c r="K15" s="28" t="s">
        <v>46</v>
      </c>
      <c r="M15" s="1086" t="s">
        <v>47</v>
      </c>
      <c r="N15" s="1087"/>
      <c r="O15" s="1087"/>
      <c r="P15" s="1087"/>
      <c r="Q15" s="1088"/>
      <c r="S15" s="4"/>
      <c r="T15" s="25"/>
    </row>
    <row r="16" spans="2:20" ht="15.6" x14ac:dyDescent="0.3">
      <c r="B16" s="150" t="s">
        <v>48</v>
      </c>
      <c r="C16" s="13" t="s">
        <v>49</v>
      </c>
      <c r="D16" s="13" t="s">
        <v>50</v>
      </c>
      <c r="E16" s="13"/>
      <c r="F16" s="13"/>
      <c r="G16" s="13"/>
      <c r="H16" s="13"/>
      <c r="I16" s="13"/>
      <c r="J16" s="13"/>
      <c r="K16" s="29"/>
      <c r="M16" s="30"/>
      <c r="N16" s="31" t="s">
        <v>15</v>
      </c>
      <c r="O16" s="31" t="s">
        <v>16</v>
      </c>
      <c r="P16" s="1089" t="s">
        <v>51</v>
      </c>
      <c r="Q16" s="1091">
        <v>171</v>
      </c>
      <c r="S16" s="4"/>
      <c r="T16" s="25"/>
    </row>
    <row r="17" spans="2:22" ht="15.6" x14ac:dyDescent="0.3">
      <c r="B17" s="150" t="s">
        <v>52</v>
      </c>
      <c r="C17" s="13" t="s">
        <v>53</v>
      </c>
      <c r="D17" s="13" t="s">
        <v>54</v>
      </c>
      <c r="E17" s="13"/>
      <c r="F17" s="13"/>
      <c r="G17" s="13"/>
      <c r="H17" s="13"/>
      <c r="I17" s="13"/>
      <c r="J17" s="13"/>
      <c r="K17" s="32"/>
      <c r="M17" s="18" t="s">
        <v>55</v>
      </c>
      <c r="N17" s="4"/>
      <c r="O17" s="4"/>
      <c r="P17" s="1090"/>
      <c r="Q17" s="1092"/>
      <c r="S17" s="33"/>
      <c r="T17" s="34"/>
    </row>
    <row r="18" spans="2:22" ht="15.6" x14ac:dyDescent="0.3">
      <c r="B18" s="150" t="s">
        <v>56</v>
      </c>
      <c r="C18" s="13" t="s">
        <v>49</v>
      </c>
      <c r="D18" s="13" t="s">
        <v>57</v>
      </c>
      <c r="E18" s="13"/>
      <c r="F18" s="13"/>
      <c r="G18" s="13"/>
      <c r="H18" s="13"/>
      <c r="I18" s="13"/>
      <c r="J18" s="13"/>
      <c r="K18" s="32"/>
      <c r="M18" s="18" t="s">
        <v>58</v>
      </c>
      <c r="N18" s="4"/>
      <c r="O18" s="4"/>
      <c r="P18" s="1061" t="s">
        <v>13</v>
      </c>
      <c r="Q18" s="1062"/>
      <c r="S18" s="33"/>
      <c r="T18" s="34"/>
    </row>
    <row r="19" spans="2:22" ht="15.6" x14ac:dyDescent="0.3">
      <c r="B19" s="150" t="s">
        <v>59</v>
      </c>
      <c r="C19" s="13" t="s">
        <v>49</v>
      </c>
      <c r="D19" s="13" t="s">
        <v>54</v>
      </c>
      <c r="E19" s="13"/>
      <c r="F19" s="13"/>
      <c r="G19" s="13"/>
      <c r="H19" s="13"/>
      <c r="I19" s="13"/>
      <c r="J19" s="13"/>
      <c r="K19" s="32"/>
      <c r="M19" s="18" t="s">
        <v>60</v>
      </c>
      <c r="N19" s="4"/>
      <c r="O19" s="4"/>
      <c r="P19" s="1063"/>
      <c r="Q19" s="1064"/>
    </row>
    <row r="20" spans="2:22" ht="15.6" customHeight="1" x14ac:dyDescent="0.3">
      <c r="B20" s="150" t="s">
        <v>61</v>
      </c>
      <c r="C20" s="13" t="s">
        <v>49</v>
      </c>
      <c r="D20" s="13" t="s">
        <v>62</v>
      </c>
      <c r="E20" s="13"/>
      <c r="F20" s="13"/>
      <c r="G20" s="13"/>
      <c r="H20" s="13"/>
      <c r="I20" s="13"/>
      <c r="J20" s="13"/>
      <c r="K20" s="32"/>
      <c r="M20" s="18" t="s">
        <v>63</v>
      </c>
      <c r="N20" s="4"/>
      <c r="O20" s="4"/>
      <c r="P20" s="1061"/>
      <c r="Q20" s="1062"/>
    </row>
    <row r="21" spans="2:22" ht="14.4" customHeight="1" x14ac:dyDescent="0.3">
      <c r="B21" s="150" t="s">
        <v>64</v>
      </c>
      <c r="C21" s="13" t="s">
        <v>65</v>
      </c>
      <c r="D21" s="13" t="s">
        <v>66</v>
      </c>
      <c r="E21" s="13"/>
      <c r="F21" s="13"/>
      <c r="G21" s="13"/>
      <c r="H21" s="13"/>
      <c r="I21" s="13"/>
      <c r="J21" s="13"/>
      <c r="K21" s="32"/>
      <c r="M21" s="18" t="s">
        <v>67</v>
      </c>
      <c r="N21" s="4"/>
      <c r="O21" s="4"/>
      <c r="P21" s="1099"/>
      <c r="Q21" s="1100"/>
    </row>
    <row r="22" spans="2:22" ht="15.6" customHeight="1" thickBot="1" x14ac:dyDescent="0.35">
      <c r="B22" s="155" t="s">
        <v>13</v>
      </c>
      <c r="C22" s="1103"/>
      <c r="D22" s="1103"/>
      <c r="E22" s="1103"/>
      <c r="F22" s="1103"/>
      <c r="G22" s="1103"/>
      <c r="H22" s="1103"/>
      <c r="I22" s="1103"/>
      <c r="J22" s="1103"/>
      <c r="K22" s="1104"/>
      <c r="M22" s="23" t="s">
        <v>68</v>
      </c>
      <c r="N22" s="24"/>
      <c r="O22" s="24"/>
      <c r="P22" s="1101"/>
      <c r="Q22" s="1102"/>
    </row>
    <row r="23" spans="2:22" ht="18.600000000000001" thickBot="1" x14ac:dyDescent="0.4">
      <c r="B23" s="1105" t="s">
        <v>69</v>
      </c>
      <c r="C23" s="1106"/>
      <c r="D23" s="1106"/>
      <c r="E23" s="1106"/>
      <c r="F23" s="1106"/>
      <c r="G23" s="1106"/>
      <c r="H23" s="1106"/>
      <c r="I23" s="1106"/>
      <c r="J23" s="1106"/>
      <c r="K23" s="1106"/>
      <c r="L23" s="1107"/>
      <c r="M23" s="1106"/>
      <c r="N23" s="1106"/>
      <c r="O23" s="1106"/>
      <c r="P23" s="1106"/>
      <c r="Q23" s="1108"/>
    </row>
    <row r="24" spans="2:22" ht="16.2" thickBot="1" x14ac:dyDescent="0.35">
      <c r="B24" s="156"/>
      <c r="C24" s="1109" t="s">
        <v>70</v>
      </c>
      <c r="D24" s="1110"/>
      <c r="E24" s="1110"/>
      <c r="F24" s="1110"/>
      <c r="G24" s="1110"/>
      <c r="H24" s="1110"/>
      <c r="I24" s="1110"/>
      <c r="J24" s="1110"/>
      <c r="K24" s="1110"/>
      <c r="L24" s="35"/>
      <c r="M24" s="1111" t="s">
        <v>71</v>
      </c>
      <c r="N24" s="1112"/>
      <c r="O24" s="1112"/>
      <c r="P24" s="1112"/>
      <c r="Q24" s="1113"/>
    </row>
    <row r="25" spans="2:22" s="39" customFormat="1" ht="28.8" x14ac:dyDescent="0.3">
      <c r="B25" s="157"/>
      <c r="C25" s="36" t="s">
        <v>72</v>
      </c>
      <c r="D25" s="36" t="s">
        <v>73</v>
      </c>
      <c r="E25" s="36" t="s">
        <v>74</v>
      </c>
      <c r="F25" s="36" t="s">
        <v>75</v>
      </c>
      <c r="G25" s="36" t="s">
        <v>76</v>
      </c>
      <c r="H25" s="36" t="s">
        <v>77</v>
      </c>
      <c r="I25" s="37" t="s">
        <v>78</v>
      </c>
      <c r="J25" s="36" t="s">
        <v>79</v>
      </c>
      <c r="K25" s="38" t="s">
        <v>80</v>
      </c>
      <c r="M25" s="40" t="s">
        <v>81</v>
      </c>
      <c r="N25" s="41" t="s">
        <v>82</v>
      </c>
      <c r="O25" s="42" t="s">
        <v>83</v>
      </c>
      <c r="P25" s="42" t="s">
        <v>84</v>
      </c>
      <c r="Q25" s="158" t="s">
        <v>85</v>
      </c>
    </row>
    <row r="26" spans="2:22" ht="15.6" x14ac:dyDescent="0.3">
      <c r="B26" s="159" t="s">
        <v>86</v>
      </c>
      <c r="C26" s="43" t="s">
        <v>87</v>
      </c>
      <c r="D26" s="44" t="s">
        <v>87</v>
      </c>
      <c r="E26" s="45">
        <v>2</v>
      </c>
      <c r="F26" s="45">
        <v>6</v>
      </c>
      <c r="G26" s="46">
        <f>E26+F26</f>
        <v>8</v>
      </c>
      <c r="H26" s="46">
        <v>640.4</v>
      </c>
      <c r="I26" s="15"/>
      <c r="J26" s="15">
        <v>1</v>
      </c>
      <c r="K26" s="47">
        <v>166</v>
      </c>
      <c r="M26" s="48">
        <v>26</v>
      </c>
      <c r="N26" s="49">
        <v>640.4</v>
      </c>
      <c r="O26" s="13">
        <v>2</v>
      </c>
      <c r="P26" s="13">
        <v>7</v>
      </c>
      <c r="Q26" s="151"/>
    </row>
    <row r="27" spans="2:22" ht="15.6" x14ac:dyDescent="0.3">
      <c r="B27" s="159" t="s">
        <v>88</v>
      </c>
      <c r="C27" s="50" t="s">
        <v>53</v>
      </c>
      <c r="D27" s="51" t="s">
        <v>53</v>
      </c>
      <c r="E27" s="45"/>
      <c r="F27" s="45"/>
      <c r="G27" s="52">
        <f t="shared" ref="G27:G37" si="0">E27+F27</f>
        <v>0</v>
      </c>
      <c r="H27" s="46">
        <v>0</v>
      </c>
      <c r="I27" s="15"/>
      <c r="J27" s="15"/>
      <c r="K27" s="47"/>
      <c r="M27" s="48">
        <v>0</v>
      </c>
      <c r="N27" s="49">
        <v>0</v>
      </c>
      <c r="O27" s="13"/>
      <c r="P27" s="13"/>
      <c r="Q27" s="151"/>
    </row>
    <row r="28" spans="2:22" ht="15.6" x14ac:dyDescent="0.3">
      <c r="B28" s="159" t="s">
        <v>89</v>
      </c>
      <c r="C28" s="43" t="s">
        <v>87</v>
      </c>
      <c r="D28" s="44" t="s">
        <v>87</v>
      </c>
      <c r="E28" s="45">
        <v>1</v>
      </c>
      <c r="F28" s="45">
        <v>7</v>
      </c>
      <c r="G28" s="46">
        <f t="shared" si="0"/>
        <v>8</v>
      </c>
      <c r="H28" s="46">
        <v>938.7</v>
      </c>
      <c r="I28" s="15">
        <v>1</v>
      </c>
      <c r="J28" s="15">
        <v>2</v>
      </c>
      <c r="K28" s="47"/>
      <c r="M28" s="48">
        <v>37</v>
      </c>
      <c r="N28" s="49">
        <v>938.7</v>
      </c>
      <c r="O28" s="13">
        <v>3</v>
      </c>
      <c r="P28" s="13">
        <v>4</v>
      </c>
      <c r="Q28" s="151"/>
      <c r="V28" s="1" t="s">
        <v>90</v>
      </c>
    </row>
    <row r="29" spans="2:22" ht="15.6" x14ac:dyDescent="0.3">
      <c r="B29" s="159" t="s">
        <v>91</v>
      </c>
      <c r="C29" s="43" t="s">
        <v>87</v>
      </c>
      <c r="D29" s="44" t="s">
        <v>87</v>
      </c>
      <c r="E29" s="45">
        <v>1</v>
      </c>
      <c r="F29" s="45">
        <v>4</v>
      </c>
      <c r="G29" s="46">
        <f t="shared" si="0"/>
        <v>5</v>
      </c>
      <c r="H29" s="46">
        <v>502.2</v>
      </c>
      <c r="I29" s="15"/>
      <c r="J29" s="15">
        <v>3</v>
      </c>
      <c r="K29" s="47"/>
      <c r="M29" s="48">
        <v>21</v>
      </c>
      <c r="N29" s="49">
        <v>502.2</v>
      </c>
      <c r="O29" s="13">
        <v>2</v>
      </c>
      <c r="P29" s="13">
        <v>3</v>
      </c>
      <c r="Q29" s="151"/>
      <c r="V29" s="1" t="s">
        <v>92</v>
      </c>
    </row>
    <row r="30" spans="2:22" ht="15.6" x14ac:dyDescent="0.3">
      <c r="B30" s="159" t="s">
        <v>93</v>
      </c>
      <c r="C30" s="43" t="s">
        <v>87</v>
      </c>
      <c r="D30" s="44" t="s">
        <v>87</v>
      </c>
      <c r="E30" s="45">
        <v>4</v>
      </c>
      <c r="F30" s="45">
        <v>6</v>
      </c>
      <c r="G30" s="46">
        <f t="shared" si="0"/>
        <v>10</v>
      </c>
      <c r="H30" s="46">
        <v>819.9</v>
      </c>
      <c r="I30" s="15">
        <v>4</v>
      </c>
      <c r="J30" s="15"/>
      <c r="K30" s="47">
        <v>96</v>
      </c>
      <c r="M30" s="48">
        <v>33</v>
      </c>
      <c r="N30" s="49">
        <v>819.9</v>
      </c>
      <c r="O30" s="13">
        <v>6</v>
      </c>
      <c r="P30" s="13">
        <v>5</v>
      </c>
      <c r="Q30" s="151"/>
      <c r="V30" s="1" t="s">
        <v>94</v>
      </c>
    </row>
    <row r="31" spans="2:22" ht="15.6" x14ac:dyDescent="0.3">
      <c r="B31" s="159" t="s">
        <v>95</v>
      </c>
      <c r="C31" s="43" t="s">
        <v>87</v>
      </c>
      <c r="D31" s="44" t="s">
        <v>87</v>
      </c>
      <c r="E31" s="45">
        <v>2</v>
      </c>
      <c r="F31" s="45">
        <v>4</v>
      </c>
      <c r="G31" s="46">
        <f t="shared" si="0"/>
        <v>6</v>
      </c>
      <c r="H31" s="46">
        <v>684.4</v>
      </c>
      <c r="I31" s="15">
        <v>8</v>
      </c>
      <c r="J31" s="15"/>
      <c r="K31" s="47">
        <v>150</v>
      </c>
      <c r="M31" s="48">
        <v>28</v>
      </c>
      <c r="N31" s="49">
        <v>684.4</v>
      </c>
      <c r="O31" s="13">
        <v>17</v>
      </c>
      <c r="P31" s="13"/>
      <c r="Q31" s="151"/>
      <c r="V31" s="1" t="s">
        <v>96</v>
      </c>
    </row>
    <row r="32" spans="2:22" ht="15.6" x14ac:dyDescent="0.3">
      <c r="B32" s="159" t="s">
        <v>97</v>
      </c>
      <c r="C32" s="43" t="s">
        <v>87</v>
      </c>
      <c r="D32" s="44" t="s">
        <v>87</v>
      </c>
      <c r="E32" s="45">
        <v>4</v>
      </c>
      <c r="F32" s="45">
        <v>6</v>
      </c>
      <c r="G32" s="46">
        <f t="shared" si="0"/>
        <v>10</v>
      </c>
      <c r="H32" s="46">
        <v>506.4</v>
      </c>
      <c r="I32" s="15"/>
      <c r="J32" s="15"/>
      <c r="K32" s="47">
        <v>40</v>
      </c>
      <c r="M32" s="48">
        <v>19</v>
      </c>
      <c r="N32" s="49">
        <v>506.4</v>
      </c>
      <c r="O32" s="13">
        <v>5</v>
      </c>
      <c r="P32" s="13"/>
      <c r="Q32" s="151"/>
    </row>
    <row r="33" spans="2:17" ht="15.6" x14ac:dyDescent="0.3">
      <c r="B33" s="159" t="s">
        <v>98</v>
      </c>
      <c r="C33" s="43" t="s">
        <v>87</v>
      </c>
      <c r="D33" s="44" t="s">
        <v>87</v>
      </c>
      <c r="E33" s="45">
        <v>5</v>
      </c>
      <c r="F33" s="45">
        <v>6</v>
      </c>
      <c r="G33" s="46">
        <f t="shared" si="0"/>
        <v>11</v>
      </c>
      <c r="H33" s="46">
        <v>1065.5</v>
      </c>
      <c r="I33" s="15"/>
      <c r="J33" s="15"/>
      <c r="K33" s="47">
        <v>105</v>
      </c>
      <c r="M33" s="48">
        <v>40</v>
      </c>
      <c r="N33" s="49">
        <v>1065.5</v>
      </c>
      <c r="O33" s="13"/>
      <c r="P33" s="13"/>
      <c r="Q33" s="151"/>
    </row>
    <row r="34" spans="2:17" ht="15.6" x14ac:dyDescent="0.3">
      <c r="B34" s="159" t="s">
        <v>99</v>
      </c>
      <c r="C34" s="50" t="s">
        <v>53</v>
      </c>
      <c r="D34" s="51" t="s">
        <v>53</v>
      </c>
      <c r="E34" s="45"/>
      <c r="F34" s="45"/>
      <c r="G34" s="52">
        <f t="shared" si="0"/>
        <v>0</v>
      </c>
      <c r="H34" s="46">
        <v>286.5</v>
      </c>
      <c r="I34" s="15"/>
      <c r="J34" s="15"/>
      <c r="K34" s="47"/>
      <c r="M34" s="48">
        <v>11</v>
      </c>
      <c r="N34" s="49">
        <v>286.5</v>
      </c>
      <c r="O34" s="13"/>
      <c r="P34" s="13"/>
      <c r="Q34" s="151"/>
    </row>
    <row r="35" spans="2:17" ht="15.6" x14ac:dyDescent="0.3">
      <c r="B35" s="159" t="s">
        <v>100</v>
      </c>
      <c r="C35" s="43" t="s">
        <v>87</v>
      </c>
      <c r="D35" s="44" t="s">
        <v>87</v>
      </c>
      <c r="E35" s="45">
        <v>5</v>
      </c>
      <c r="F35" s="45">
        <v>7</v>
      </c>
      <c r="G35" s="46">
        <f t="shared" si="0"/>
        <v>12</v>
      </c>
      <c r="H35" s="46">
        <v>744.2</v>
      </c>
      <c r="I35" s="15"/>
      <c r="J35" s="15">
        <v>2</v>
      </c>
      <c r="K35" s="47">
        <v>60</v>
      </c>
      <c r="M35" s="48">
        <v>28</v>
      </c>
      <c r="N35" s="49">
        <v>744.2</v>
      </c>
      <c r="O35" s="13">
        <v>3</v>
      </c>
      <c r="P35" s="13">
        <v>3</v>
      </c>
      <c r="Q35" s="151"/>
    </row>
    <row r="36" spans="2:17" ht="15.6" x14ac:dyDescent="0.3">
      <c r="B36" s="159" t="s">
        <v>101</v>
      </c>
      <c r="C36" s="50" t="s">
        <v>53</v>
      </c>
      <c r="D36" s="51" t="s">
        <v>53</v>
      </c>
      <c r="E36" s="45"/>
      <c r="F36" s="45"/>
      <c r="G36" s="52">
        <f t="shared" si="0"/>
        <v>0</v>
      </c>
      <c r="H36" s="46">
        <v>0</v>
      </c>
      <c r="I36" s="15"/>
      <c r="J36" s="15"/>
      <c r="K36" s="47"/>
      <c r="M36" s="48">
        <v>0</v>
      </c>
      <c r="N36" s="49">
        <v>0</v>
      </c>
      <c r="O36" s="13"/>
      <c r="P36" s="13"/>
      <c r="Q36" s="151"/>
    </row>
    <row r="37" spans="2:17" ht="16.2" thickBot="1" x14ac:dyDescent="0.35">
      <c r="B37" s="160" t="s">
        <v>102</v>
      </c>
      <c r="C37" s="53" t="s">
        <v>87</v>
      </c>
      <c r="D37" s="54" t="s">
        <v>87</v>
      </c>
      <c r="E37" s="55">
        <v>4</v>
      </c>
      <c r="F37" s="55">
        <v>6</v>
      </c>
      <c r="G37" s="56">
        <f t="shared" si="0"/>
        <v>10</v>
      </c>
      <c r="H37" s="56">
        <v>851.6</v>
      </c>
      <c r="I37" s="57"/>
      <c r="J37" s="57"/>
      <c r="K37" s="58"/>
      <c r="M37" s="59">
        <v>32</v>
      </c>
      <c r="N37" s="60">
        <v>851.6</v>
      </c>
      <c r="O37" s="61">
        <v>5</v>
      </c>
      <c r="P37" s="61">
        <v>3</v>
      </c>
      <c r="Q37" s="161"/>
    </row>
    <row r="38" spans="2:17" ht="3.6" customHeight="1" thickBot="1" x14ac:dyDescent="0.35">
      <c r="B38" s="162"/>
      <c r="Q38" s="10"/>
    </row>
    <row r="39" spans="2:17" ht="18" customHeight="1" x14ac:dyDescent="0.3">
      <c r="B39" s="1093"/>
      <c r="C39" s="1095" t="s">
        <v>103</v>
      </c>
      <c r="D39" s="1097" t="s">
        <v>104</v>
      </c>
      <c r="E39" s="1095" t="s">
        <v>105</v>
      </c>
      <c r="F39" s="1097" t="s">
        <v>106</v>
      </c>
      <c r="G39" s="1114" t="s">
        <v>107</v>
      </c>
      <c r="H39" s="1115"/>
      <c r="I39" s="1114" t="s">
        <v>108</v>
      </c>
      <c r="J39" s="1116"/>
      <c r="K39" s="1117" t="s">
        <v>109</v>
      </c>
      <c r="L39" s="1118"/>
      <c r="M39" s="1121" t="s">
        <v>110</v>
      </c>
      <c r="N39" s="1123" t="s">
        <v>111</v>
      </c>
      <c r="O39" s="1123" t="s">
        <v>112</v>
      </c>
      <c r="P39" s="1123" t="s">
        <v>113</v>
      </c>
      <c r="Q39" s="1127" t="s">
        <v>31</v>
      </c>
    </row>
    <row r="40" spans="2:17" ht="15.6" x14ac:dyDescent="0.3">
      <c r="B40" s="1094"/>
      <c r="C40" s="1096"/>
      <c r="D40" s="1098"/>
      <c r="E40" s="1096"/>
      <c r="F40" s="1098"/>
      <c r="G40" s="62" t="s">
        <v>114</v>
      </c>
      <c r="H40" s="63" t="s">
        <v>115</v>
      </c>
      <c r="I40" s="63" t="s">
        <v>114</v>
      </c>
      <c r="J40" s="63" t="s">
        <v>115</v>
      </c>
      <c r="K40" s="1119"/>
      <c r="L40" s="1120"/>
      <c r="M40" s="1122"/>
      <c r="N40" s="1124"/>
      <c r="O40" s="1124"/>
      <c r="P40" s="1124"/>
      <c r="Q40" s="1128"/>
    </row>
    <row r="41" spans="2:17" ht="15.6" x14ac:dyDescent="0.3">
      <c r="B41" s="159" t="s">
        <v>86</v>
      </c>
      <c r="C41" s="46">
        <f t="shared" ref="C41:C52" si="1">D103-C103</f>
        <v>0</v>
      </c>
      <c r="D41" s="47">
        <f t="shared" ref="D41:D52" si="2">F103-E103</f>
        <v>0</v>
      </c>
      <c r="E41" s="46">
        <f t="shared" ref="E41:E52" si="3">F103-E103</f>
        <v>0</v>
      </c>
      <c r="F41" s="47">
        <f t="shared" ref="F41:F52" si="4">H103-G103</f>
        <v>0</v>
      </c>
      <c r="G41" s="64">
        <v>0.58333333333333337</v>
      </c>
      <c r="H41" s="65">
        <v>0.75</v>
      </c>
      <c r="I41" s="65">
        <v>0.125</v>
      </c>
      <c r="J41" s="65">
        <v>0.20833333333333334</v>
      </c>
      <c r="K41" s="1125" t="s">
        <v>116</v>
      </c>
      <c r="L41" s="1126"/>
      <c r="M41" s="66">
        <v>0.24999999999999997</v>
      </c>
      <c r="N41" s="46"/>
      <c r="O41" s="46"/>
      <c r="P41" s="46"/>
      <c r="Q41" s="47"/>
    </row>
    <row r="42" spans="2:17" ht="15.6" x14ac:dyDescent="0.3">
      <c r="B42" s="159" t="s">
        <v>88</v>
      </c>
      <c r="C42" s="67">
        <f t="shared" si="1"/>
        <v>0</v>
      </c>
      <c r="D42" s="47">
        <f t="shared" si="2"/>
        <v>0</v>
      </c>
      <c r="E42" s="67">
        <f t="shared" si="3"/>
        <v>0</v>
      </c>
      <c r="F42" s="47">
        <f t="shared" si="4"/>
        <v>0</v>
      </c>
      <c r="G42" s="64"/>
      <c r="H42" s="65"/>
      <c r="I42" s="65"/>
      <c r="J42" s="65"/>
      <c r="K42" s="1129"/>
      <c r="L42" s="1130"/>
      <c r="M42" s="68"/>
      <c r="N42" s="46"/>
      <c r="O42" s="46"/>
      <c r="P42" s="46"/>
      <c r="Q42" s="47"/>
    </row>
    <row r="43" spans="2:17" ht="15.6" x14ac:dyDescent="0.3">
      <c r="B43" s="159" t="s">
        <v>89</v>
      </c>
      <c r="C43" s="46">
        <f t="shared" si="1"/>
        <v>0</v>
      </c>
      <c r="D43" s="47">
        <f t="shared" si="2"/>
        <v>0</v>
      </c>
      <c r="E43" s="46">
        <f t="shared" si="3"/>
        <v>0</v>
      </c>
      <c r="F43" s="47">
        <f t="shared" si="4"/>
        <v>0</v>
      </c>
      <c r="G43" s="64">
        <v>0.45833333333333331</v>
      </c>
      <c r="H43" s="65">
        <v>0.5</v>
      </c>
      <c r="I43" s="65">
        <v>0</v>
      </c>
      <c r="J43" s="65">
        <v>0</v>
      </c>
      <c r="K43" s="1125" t="s">
        <v>116</v>
      </c>
      <c r="L43" s="1126"/>
      <c r="M43" s="66">
        <v>4.1666666666666685E-2</v>
      </c>
      <c r="N43" s="46"/>
      <c r="O43" s="46"/>
      <c r="P43" s="46"/>
      <c r="Q43" s="47"/>
    </row>
    <row r="44" spans="2:17" ht="15.6" x14ac:dyDescent="0.3">
      <c r="B44" s="159" t="s">
        <v>91</v>
      </c>
      <c r="C44" s="46">
        <f t="shared" si="1"/>
        <v>0</v>
      </c>
      <c r="D44" s="47">
        <f t="shared" si="2"/>
        <v>0</v>
      </c>
      <c r="E44" s="46">
        <f t="shared" si="3"/>
        <v>0</v>
      </c>
      <c r="F44" s="47">
        <f t="shared" si="4"/>
        <v>0</v>
      </c>
      <c r="G44" s="64">
        <v>0</v>
      </c>
      <c r="H44" s="65">
        <v>0</v>
      </c>
      <c r="I44" s="65">
        <v>0</v>
      </c>
      <c r="J44" s="65" t="s">
        <v>117</v>
      </c>
      <c r="K44" s="1125" t="s">
        <v>118</v>
      </c>
      <c r="L44" s="1126"/>
      <c r="M44" s="66">
        <v>0.14583333333333334</v>
      </c>
      <c r="N44" s="46"/>
      <c r="O44" s="46"/>
      <c r="P44" s="46"/>
      <c r="Q44" s="47"/>
    </row>
    <row r="45" spans="2:17" ht="15.6" x14ac:dyDescent="0.3">
      <c r="B45" s="159" t="s">
        <v>93</v>
      </c>
      <c r="C45" s="46">
        <f t="shared" si="1"/>
        <v>0</v>
      </c>
      <c r="D45" s="47">
        <f t="shared" si="2"/>
        <v>0</v>
      </c>
      <c r="E45" s="46">
        <f t="shared" si="3"/>
        <v>0</v>
      </c>
      <c r="F45" s="47">
        <f t="shared" si="4"/>
        <v>0</v>
      </c>
      <c r="G45" s="64"/>
      <c r="H45" s="65"/>
      <c r="I45" s="65"/>
      <c r="J45" s="65"/>
      <c r="K45" s="1125"/>
      <c r="L45" s="1126"/>
      <c r="M45" s="66"/>
      <c r="N45" s="46"/>
      <c r="O45" s="46"/>
      <c r="P45" s="46"/>
      <c r="Q45" s="47"/>
    </row>
    <row r="46" spans="2:17" ht="15.6" x14ac:dyDescent="0.3">
      <c r="B46" s="159" t="s">
        <v>95</v>
      </c>
      <c r="C46" s="46">
        <f t="shared" si="1"/>
        <v>0</v>
      </c>
      <c r="D46" s="47">
        <f t="shared" si="2"/>
        <v>0</v>
      </c>
      <c r="E46" s="46">
        <f t="shared" si="3"/>
        <v>0</v>
      </c>
      <c r="F46" s="47">
        <f t="shared" si="4"/>
        <v>0</v>
      </c>
      <c r="G46" s="64">
        <v>0</v>
      </c>
      <c r="H46" s="65">
        <v>0</v>
      </c>
      <c r="I46" s="65">
        <v>0.125</v>
      </c>
      <c r="J46" s="65">
        <v>0.16666666666666666</v>
      </c>
      <c r="K46" s="1125" t="s">
        <v>119</v>
      </c>
      <c r="L46" s="1126"/>
      <c r="M46" s="66">
        <v>4.1666666666666657E-2</v>
      </c>
      <c r="N46" s="46"/>
      <c r="O46" s="46"/>
      <c r="P46" s="46"/>
      <c r="Q46" s="47"/>
    </row>
    <row r="47" spans="2:17" ht="15.6" x14ac:dyDescent="0.3">
      <c r="B47" s="159" t="s">
        <v>97</v>
      </c>
      <c r="C47" s="46">
        <f t="shared" si="1"/>
        <v>0</v>
      </c>
      <c r="D47" s="47">
        <f t="shared" si="2"/>
        <v>0</v>
      </c>
      <c r="E47" s="46">
        <f t="shared" si="3"/>
        <v>0</v>
      </c>
      <c r="F47" s="47">
        <f t="shared" si="4"/>
        <v>0</v>
      </c>
      <c r="G47" s="64"/>
      <c r="H47" s="65"/>
      <c r="I47" s="65"/>
      <c r="J47" s="65"/>
      <c r="K47" s="1125"/>
      <c r="L47" s="1126"/>
      <c r="M47" s="66"/>
      <c r="N47" s="46"/>
      <c r="O47" s="46"/>
      <c r="P47" s="46"/>
      <c r="Q47" s="47"/>
    </row>
    <row r="48" spans="2:17" ht="15.6" x14ac:dyDescent="0.3">
      <c r="B48" s="159" t="s">
        <v>98</v>
      </c>
      <c r="C48" s="46">
        <f t="shared" si="1"/>
        <v>0</v>
      </c>
      <c r="D48" s="47">
        <f t="shared" si="2"/>
        <v>0</v>
      </c>
      <c r="E48" s="46">
        <f t="shared" si="3"/>
        <v>0</v>
      </c>
      <c r="F48" s="47">
        <f t="shared" si="4"/>
        <v>0</v>
      </c>
      <c r="G48" s="64"/>
      <c r="H48" s="65"/>
      <c r="I48" s="65"/>
      <c r="J48" s="65"/>
      <c r="K48" s="1125"/>
      <c r="L48" s="1126"/>
      <c r="M48" s="66"/>
      <c r="N48" s="46"/>
      <c r="O48" s="46"/>
      <c r="P48" s="46"/>
      <c r="Q48" s="47"/>
    </row>
    <row r="49" spans="2:17" ht="15.6" x14ac:dyDescent="0.3">
      <c r="B49" s="159" t="s">
        <v>99</v>
      </c>
      <c r="C49" s="67">
        <f t="shared" si="1"/>
        <v>0</v>
      </c>
      <c r="D49" s="47">
        <f t="shared" si="2"/>
        <v>0</v>
      </c>
      <c r="E49" s="67">
        <f t="shared" si="3"/>
        <v>0</v>
      </c>
      <c r="F49" s="47">
        <f t="shared" si="4"/>
        <v>0</v>
      </c>
      <c r="G49" s="64"/>
      <c r="H49" s="65"/>
      <c r="I49" s="65"/>
      <c r="J49" s="65"/>
      <c r="K49" s="1129"/>
      <c r="L49" s="1130"/>
      <c r="M49" s="68"/>
      <c r="N49" s="46"/>
      <c r="O49" s="46"/>
      <c r="P49" s="46"/>
      <c r="Q49" s="47"/>
    </row>
    <row r="50" spans="2:17" ht="15.6" x14ac:dyDescent="0.3">
      <c r="B50" s="159" t="s">
        <v>100</v>
      </c>
      <c r="C50" s="46">
        <f t="shared" si="1"/>
        <v>0</v>
      </c>
      <c r="D50" s="47">
        <f t="shared" si="2"/>
        <v>0</v>
      </c>
      <c r="E50" s="46">
        <f t="shared" si="3"/>
        <v>0</v>
      </c>
      <c r="F50" s="47">
        <f t="shared" si="4"/>
        <v>0</v>
      </c>
      <c r="G50" s="64"/>
      <c r="H50" s="65"/>
      <c r="I50" s="65"/>
      <c r="J50" s="65"/>
      <c r="K50" s="1125"/>
      <c r="L50" s="1126"/>
      <c r="M50" s="66"/>
      <c r="N50" s="46"/>
      <c r="O50" s="46"/>
      <c r="P50" s="46"/>
      <c r="Q50" s="47"/>
    </row>
    <row r="51" spans="2:17" ht="15.6" x14ac:dyDescent="0.3">
      <c r="B51" s="159" t="s">
        <v>101</v>
      </c>
      <c r="C51" s="67">
        <f t="shared" si="1"/>
        <v>0</v>
      </c>
      <c r="D51" s="47">
        <f t="shared" si="2"/>
        <v>0</v>
      </c>
      <c r="E51" s="67">
        <f t="shared" si="3"/>
        <v>0</v>
      </c>
      <c r="F51" s="47">
        <f t="shared" si="4"/>
        <v>0</v>
      </c>
      <c r="G51" s="64"/>
      <c r="H51" s="65"/>
      <c r="I51" s="65"/>
      <c r="J51" s="65"/>
      <c r="K51" s="1129"/>
      <c r="L51" s="1130"/>
      <c r="M51" s="68"/>
      <c r="N51" s="46"/>
      <c r="O51" s="46"/>
      <c r="P51" s="46"/>
      <c r="Q51" s="47"/>
    </row>
    <row r="52" spans="2:17" ht="16.2" thickBot="1" x14ac:dyDescent="0.35">
      <c r="B52" s="160" t="s">
        <v>102</v>
      </c>
      <c r="C52" s="56">
        <f t="shared" si="1"/>
        <v>0</v>
      </c>
      <c r="D52" s="58">
        <f t="shared" si="2"/>
        <v>0</v>
      </c>
      <c r="E52" s="56">
        <f t="shared" si="3"/>
        <v>0</v>
      </c>
      <c r="F52" s="58">
        <f t="shared" si="4"/>
        <v>0</v>
      </c>
      <c r="G52" s="69"/>
      <c r="H52" s="70"/>
      <c r="I52" s="70"/>
      <c r="J52" s="70"/>
      <c r="K52" s="1131"/>
      <c r="L52" s="1132"/>
      <c r="M52" s="71"/>
      <c r="N52" s="72"/>
      <c r="O52" s="72"/>
      <c r="P52" s="72"/>
      <c r="Q52" s="163"/>
    </row>
    <row r="53" spans="2:17" ht="2.4" customHeight="1" thickBot="1" x14ac:dyDescent="0.35">
      <c r="B53" s="162"/>
      <c r="Q53" s="10"/>
    </row>
    <row r="54" spans="2:17" ht="14.4" customHeight="1" x14ac:dyDescent="0.3">
      <c r="B54" s="1133" t="s">
        <v>120</v>
      </c>
      <c r="C54" s="1134"/>
      <c r="D54" s="1134"/>
      <c r="E54" s="1134"/>
      <c r="F54" s="1134"/>
      <c r="G54" s="1137" t="s">
        <v>121</v>
      </c>
      <c r="H54" s="1137"/>
      <c r="I54" s="1139" t="s">
        <v>122</v>
      </c>
      <c r="J54" s="1141" t="s">
        <v>123</v>
      </c>
      <c r="K54" s="1143" t="s">
        <v>124</v>
      </c>
      <c r="M54" s="1151" t="s">
        <v>125</v>
      </c>
      <c r="N54" s="1152"/>
      <c r="O54" s="1152"/>
      <c r="P54" s="1152"/>
      <c r="Q54" s="1153"/>
    </row>
    <row r="55" spans="2:17" ht="15" customHeight="1" thickBot="1" x14ac:dyDescent="0.35">
      <c r="B55" s="1135"/>
      <c r="C55" s="1136"/>
      <c r="D55" s="1136"/>
      <c r="E55" s="1136"/>
      <c r="F55" s="1136"/>
      <c r="G55" s="1138"/>
      <c r="H55" s="1138"/>
      <c r="I55" s="1140"/>
      <c r="J55" s="1142"/>
      <c r="K55" s="1144"/>
      <c r="M55" s="1154"/>
      <c r="N55" s="1155"/>
      <c r="O55" s="1155"/>
      <c r="P55" s="1155"/>
      <c r="Q55" s="1156"/>
    </row>
    <row r="56" spans="2:17" ht="16.2" thickBot="1" x14ac:dyDescent="0.35">
      <c r="B56" s="165"/>
      <c r="C56" s="31" t="s">
        <v>126</v>
      </c>
      <c r="D56" s="31" t="s">
        <v>127</v>
      </c>
      <c r="E56" s="1145" t="s">
        <v>128</v>
      </c>
      <c r="F56" s="1063"/>
      <c r="G56" s="1138"/>
      <c r="H56" s="1138"/>
      <c r="I56" s="1140"/>
      <c r="J56" s="1142"/>
      <c r="K56" s="1144"/>
      <c r="M56" s="30"/>
      <c r="N56" s="166" t="s">
        <v>129</v>
      </c>
      <c r="O56" s="166" t="s">
        <v>130</v>
      </c>
      <c r="P56" s="166" t="s">
        <v>131</v>
      </c>
      <c r="Q56" s="167" t="s">
        <v>132</v>
      </c>
    </row>
    <row r="57" spans="2:17" ht="15.6" x14ac:dyDescent="0.3">
      <c r="B57" s="168" t="s">
        <v>133</v>
      </c>
      <c r="C57" s="4"/>
      <c r="D57" s="4"/>
      <c r="E57" s="1138"/>
      <c r="F57" s="1146"/>
      <c r="G57" s="1138"/>
      <c r="H57" s="1138"/>
      <c r="I57" s="4"/>
      <c r="J57" s="4"/>
      <c r="K57" s="25"/>
      <c r="M57" s="73" t="s">
        <v>133</v>
      </c>
      <c r="N57" s="4"/>
      <c r="O57" s="4"/>
      <c r="P57" s="4"/>
      <c r="Q57" s="151"/>
    </row>
    <row r="58" spans="2:17" ht="15.6" x14ac:dyDescent="0.3">
      <c r="B58" s="168" t="s">
        <v>134</v>
      </c>
      <c r="C58" s="4"/>
      <c r="D58" s="4"/>
      <c r="E58" s="1138"/>
      <c r="F58" s="1146"/>
      <c r="G58" s="1138"/>
      <c r="H58" s="1138"/>
      <c r="I58" s="4"/>
      <c r="J58" s="4"/>
      <c r="K58" s="25"/>
      <c r="M58" s="74" t="s">
        <v>134</v>
      </c>
      <c r="N58" s="4"/>
      <c r="O58" s="4"/>
      <c r="P58" s="4"/>
      <c r="Q58" s="151"/>
    </row>
    <row r="59" spans="2:17" ht="15.6" x14ac:dyDescent="0.3">
      <c r="B59" s="168" t="s">
        <v>135</v>
      </c>
      <c r="C59" s="4"/>
      <c r="D59" s="4"/>
      <c r="E59" s="1138"/>
      <c r="F59" s="1146"/>
      <c r="G59" s="1138"/>
      <c r="H59" s="1138"/>
      <c r="I59" s="4"/>
      <c r="J59" s="4"/>
      <c r="K59" s="25"/>
      <c r="M59" s="74" t="s">
        <v>135</v>
      </c>
      <c r="N59" s="4"/>
      <c r="O59" s="4"/>
      <c r="P59" s="4"/>
      <c r="Q59" s="151"/>
    </row>
    <row r="60" spans="2:17" ht="15.6" x14ac:dyDescent="0.3">
      <c r="B60" s="168" t="s">
        <v>136</v>
      </c>
      <c r="C60" s="4"/>
      <c r="D60" s="4"/>
      <c r="E60" s="1138"/>
      <c r="F60" s="1146"/>
      <c r="G60" s="1138"/>
      <c r="H60" s="1138"/>
      <c r="I60" s="4"/>
      <c r="J60" s="4"/>
      <c r="K60" s="25"/>
      <c r="M60" s="74" t="s">
        <v>136</v>
      </c>
      <c r="N60" s="4"/>
      <c r="O60" s="4"/>
      <c r="P60" s="4"/>
      <c r="Q60" s="151"/>
    </row>
    <row r="61" spans="2:17" ht="15.6" x14ac:dyDescent="0.3">
      <c r="B61" s="168" t="s">
        <v>137</v>
      </c>
      <c r="C61" s="4"/>
      <c r="D61" s="4"/>
      <c r="E61" s="1138"/>
      <c r="F61" s="1146"/>
      <c r="G61" s="1138"/>
      <c r="H61" s="1138"/>
      <c r="I61" s="4"/>
      <c r="J61" s="4"/>
      <c r="K61" s="25"/>
      <c r="M61" s="74" t="s">
        <v>137</v>
      </c>
      <c r="N61" s="4"/>
      <c r="O61" s="4"/>
      <c r="P61" s="4"/>
      <c r="Q61" s="151"/>
    </row>
    <row r="62" spans="2:17" ht="15.6" x14ac:dyDescent="0.3">
      <c r="B62" s="168" t="s">
        <v>138</v>
      </c>
      <c r="C62" s="4"/>
      <c r="D62" s="4"/>
      <c r="E62" s="1138"/>
      <c r="F62" s="1146"/>
      <c r="G62" s="1138"/>
      <c r="H62" s="1138"/>
      <c r="I62" s="4"/>
      <c r="J62" s="4"/>
      <c r="K62" s="25"/>
      <c r="M62" s="74" t="s">
        <v>138</v>
      </c>
      <c r="N62" s="4"/>
      <c r="O62" s="4"/>
      <c r="P62" s="4"/>
      <c r="Q62" s="151"/>
    </row>
    <row r="63" spans="2:17" ht="15.6" x14ac:dyDescent="0.3">
      <c r="B63" s="168" t="s">
        <v>139</v>
      </c>
      <c r="C63" s="4"/>
      <c r="D63" s="4"/>
      <c r="E63" s="1138"/>
      <c r="F63" s="1146"/>
      <c r="G63" s="1138"/>
      <c r="H63" s="1138"/>
      <c r="I63" s="4"/>
      <c r="J63" s="4"/>
      <c r="K63" s="25"/>
      <c r="M63" s="74" t="s">
        <v>139</v>
      </c>
      <c r="N63" s="4"/>
      <c r="O63" s="4"/>
      <c r="P63" s="4"/>
      <c r="Q63" s="151"/>
    </row>
    <row r="64" spans="2:17" ht="15.6" x14ac:dyDescent="0.3">
      <c r="B64" s="168" t="s">
        <v>140</v>
      </c>
      <c r="C64" s="4"/>
      <c r="D64" s="4"/>
      <c r="E64" s="1138"/>
      <c r="F64" s="1146"/>
      <c r="G64" s="1138"/>
      <c r="H64" s="1138"/>
      <c r="I64" s="4"/>
      <c r="J64" s="4"/>
      <c r="K64" s="25"/>
      <c r="M64" s="74" t="s">
        <v>140</v>
      </c>
      <c r="N64" s="4"/>
      <c r="O64" s="4"/>
      <c r="P64" s="4"/>
      <c r="Q64" s="151"/>
    </row>
    <row r="65" spans="2:17" ht="16.2" thickBot="1" x14ac:dyDescent="0.35">
      <c r="B65" s="169" t="s">
        <v>141</v>
      </c>
      <c r="C65" s="170"/>
      <c r="D65" s="170"/>
      <c r="E65" s="1147"/>
      <c r="F65" s="1148"/>
      <c r="G65" s="1147"/>
      <c r="H65" s="1147"/>
      <c r="I65" s="170"/>
      <c r="J65" s="170"/>
      <c r="K65" s="171"/>
      <c r="L65" s="172"/>
      <c r="M65" s="173" t="s">
        <v>141</v>
      </c>
      <c r="N65" s="170"/>
      <c r="O65" s="170"/>
      <c r="P65" s="170"/>
      <c r="Q65" s="174"/>
    </row>
  </sheetData>
  <mergeCells count="81">
    <mergeCell ref="E61:F61"/>
    <mergeCell ref="G61:H61"/>
    <mergeCell ref="M54:Q55"/>
    <mergeCell ref="E57:F57"/>
    <mergeCell ref="G57:H57"/>
    <mergeCell ref="E58:F58"/>
    <mergeCell ref="G58:H58"/>
    <mergeCell ref="E65:F65"/>
    <mergeCell ref="G65:H65"/>
    <mergeCell ref="E62:F62"/>
    <mergeCell ref="G62:H62"/>
    <mergeCell ref="E63:F63"/>
    <mergeCell ref="G63:H63"/>
    <mergeCell ref="E64:F64"/>
    <mergeCell ref="G64:H64"/>
    <mergeCell ref="E59:F59"/>
    <mergeCell ref="G59:H59"/>
    <mergeCell ref="E60:F60"/>
    <mergeCell ref="G60:H60"/>
    <mergeCell ref="K51:L51"/>
    <mergeCell ref="K52:L52"/>
    <mergeCell ref="B54:F55"/>
    <mergeCell ref="G54:H56"/>
    <mergeCell ref="I54:I56"/>
    <mergeCell ref="J54:J56"/>
    <mergeCell ref="K54:K56"/>
    <mergeCell ref="E56:F56"/>
    <mergeCell ref="K50:L50"/>
    <mergeCell ref="P39:P40"/>
    <mergeCell ref="Q39:Q40"/>
    <mergeCell ref="K41:L41"/>
    <mergeCell ref="K42:L42"/>
    <mergeCell ref="K43:L43"/>
    <mergeCell ref="K44:L44"/>
    <mergeCell ref="O39:O40"/>
    <mergeCell ref="K45:L45"/>
    <mergeCell ref="K46:L46"/>
    <mergeCell ref="K47:L47"/>
    <mergeCell ref="K48:L48"/>
    <mergeCell ref="K49:L49"/>
    <mergeCell ref="G39:H39"/>
    <mergeCell ref="I39:J39"/>
    <mergeCell ref="K39:L40"/>
    <mergeCell ref="M39:M40"/>
    <mergeCell ref="N39:N40"/>
    <mergeCell ref="P20:Q22"/>
    <mergeCell ref="C22:K22"/>
    <mergeCell ref="B23:Q23"/>
    <mergeCell ref="C24:K24"/>
    <mergeCell ref="M24:Q24"/>
    <mergeCell ref="B39:B40"/>
    <mergeCell ref="C39:C40"/>
    <mergeCell ref="D39:D40"/>
    <mergeCell ref="E39:E40"/>
    <mergeCell ref="F39:F40"/>
    <mergeCell ref="P18:Q19"/>
    <mergeCell ref="B6:D6"/>
    <mergeCell ref="I6:J6"/>
    <mergeCell ref="M6:M7"/>
    <mergeCell ref="N6:Q7"/>
    <mergeCell ref="B7:D7"/>
    <mergeCell ref="I7:J7"/>
    <mergeCell ref="E9:K10"/>
    <mergeCell ref="M9:Q10"/>
    <mergeCell ref="M15:Q15"/>
    <mergeCell ref="P16:P17"/>
    <mergeCell ref="Q16:Q17"/>
    <mergeCell ref="B4:D4"/>
    <mergeCell ref="I4:J4"/>
    <mergeCell ref="M4:N4"/>
    <mergeCell ref="P4:Q4"/>
    <mergeCell ref="B5:D5"/>
    <mergeCell ref="I5:J5"/>
    <mergeCell ref="M5:N5"/>
    <mergeCell ref="P5:Q5"/>
    <mergeCell ref="B2:M2"/>
    <mergeCell ref="B3:D3"/>
    <mergeCell ref="I3:J3"/>
    <mergeCell ref="M3:N3"/>
    <mergeCell ref="P3:Q3"/>
    <mergeCell ref="O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7BCD-CC09-43B9-A716-4374A9A070E2}">
  <sheetPr>
    <tabColor rgb="FF1F4E78"/>
  </sheetPr>
  <dimension ref="A1:K29"/>
  <sheetViews>
    <sheetView showGridLines="0" zoomScale="85" zoomScaleNormal="85" workbookViewId="0">
      <pane ySplit="9" topLeftCell="A10" activePane="bottomLeft" state="frozen"/>
      <selection pane="bottomLeft" activeCell="K14" sqref="K14"/>
    </sheetView>
  </sheetViews>
  <sheetFormatPr defaultColWidth="17.77734375" defaultRowHeight="14.4" x14ac:dyDescent="0.3"/>
  <cols>
    <col min="1" max="3" width="17.77734375" style="346"/>
    <col min="4" max="4" width="19.88671875" style="346" customWidth="1"/>
    <col min="5" max="5" width="25.33203125" style="346" customWidth="1"/>
    <col min="6" max="6" width="17.77734375" style="346"/>
    <col min="7" max="7" width="18.6640625" style="346" customWidth="1"/>
    <col min="8" max="8" width="17.77734375" style="346"/>
    <col min="9" max="9" width="22.77734375" style="346" customWidth="1"/>
    <col min="10" max="10" width="23.6640625" style="346" customWidth="1"/>
    <col min="11" max="16384" width="17.77734375" style="346"/>
  </cols>
  <sheetData>
    <row r="1" spans="1:11" ht="15" thickBot="1" x14ac:dyDescent="0.35"/>
    <row r="2" spans="1:11" ht="42.6" customHeight="1" thickBot="1" x14ac:dyDescent="0.35">
      <c r="A2" s="1157" t="s">
        <v>474</v>
      </c>
      <c r="B2" s="1158"/>
      <c r="C2" s="1159"/>
      <c r="D2" s="1159"/>
      <c r="E2" s="1159"/>
      <c r="F2" s="1159"/>
      <c r="G2" s="1159"/>
      <c r="H2" s="1159"/>
      <c r="I2" s="1159"/>
      <c r="J2" s="1160"/>
    </row>
    <row r="3" spans="1:11" ht="21" customHeight="1" thickTop="1" x14ac:dyDescent="0.4">
      <c r="A3" s="1161" t="s">
        <v>385</v>
      </c>
      <c r="B3" s="1162">
        <v>46284</v>
      </c>
      <c r="C3" s="1163" t="s">
        <v>386</v>
      </c>
      <c r="D3" s="1164">
        <f>IFERROR(INDEX([6]DieselData!$C$12:$C$998,MATCH($B$3,[6]DieselData!$B$12:$B$998,0)),"")</f>
        <v>1497.1999999999998</v>
      </c>
      <c r="E3" s="1163" t="s">
        <v>381</v>
      </c>
      <c r="F3" s="1165">
        <f>IF($B$3="","",SUMIFS([6]DieselData!$F$12:$F$998,[6]DieselData!$B$12:$B$998,$B$3))</f>
        <v>2527</v>
      </c>
      <c r="G3" s="1166"/>
      <c r="I3" s="1163" t="s">
        <v>475</v>
      </c>
      <c r="J3" s="1167">
        <f>IFERROR(SUMIFS([6]DieselData!$J$12:$J$998,[6]DieselData!$B$12:$B$998,$B$3),0)</f>
        <v>263490.29000000004</v>
      </c>
    </row>
    <row r="4" spans="1:11" ht="14.25" customHeight="1" thickBot="1" x14ac:dyDescent="0.35">
      <c r="A4" s="1161"/>
      <c r="B4" s="1168"/>
      <c r="C4" s="1163"/>
      <c r="D4" s="1169"/>
      <c r="E4" s="1163"/>
      <c r="F4" s="1170"/>
      <c r="G4" s="347"/>
      <c r="I4" s="1163"/>
      <c r="J4" s="1171"/>
    </row>
    <row r="5" spans="1:11" ht="5.4" customHeight="1" thickBot="1" x14ac:dyDescent="0.35">
      <c r="A5" s="1172"/>
      <c r="B5" s="1173"/>
      <c r="C5" s="1173"/>
      <c r="D5" s="1173"/>
      <c r="E5" s="1173"/>
      <c r="F5" s="1173"/>
      <c r="G5" s="1173"/>
      <c r="H5" s="1173"/>
      <c r="I5" s="1173"/>
      <c r="J5" s="1174"/>
      <c r="K5" s="347"/>
    </row>
    <row r="6" spans="1:11" ht="15" customHeight="1" x14ac:dyDescent="0.3">
      <c r="A6" s="1175"/>
      <c r="B6" s="347"/>
      <c r="C6" s="1163" t="s">
        <v>387</v>
      </c>
      <c r="D6" s="1176">
        <f>IFERROR(INDEX([6]DieselData!$G$12:$G$998,MATCH(COUNTIF([6]DieselData!$B$12:$B$998,$B$3),[6]DieselData!$K$12:$K$998,0)),"")</f>
        <v>1687.1999999999998</v>
      </c>
      <c r="E6" s="1163" t="s">
        <v>225</v>
      </c>
      <c r="F6" s="1165">
        <f>IF($B$3="","",SUMIFS([6]DieselData!$D$12:$D$998,[6]DieselData!$B$12:$B$998,$B$3))</f>
        <v>2000</v>
      </c>
      <c r="I6" s="1163" t="s">
        <v>388</v>
      </c>
      <c r="J6" s="1167">
        <f>IF($B$3="","",SUMIFS([6]DieselData!$I$12:$I$998,[6]DieselData!$B$12:$B$998,$B$3))</f>
        <v>208540</v>
      </c>
      <c r="K6" s="347"/>
    </row>
    <row r="7" spans="1:11" ht="14.25" customHeight="1" thickBot="1" x14ac:dyDescent="0.35">
      <c r="A7" s="1177"/>
      <c r="B7" s="1178"/>
      <c r="C7" s="1179"/>
      <c r="D7" s="1180"/>
      <c r="E7" s="1179"/>
      <c r="F7" s="1170"/>
      <c r="G7" s="348"/>
      <c r="H7" s="348"/>
      <c r="I7" s="1179"/>
      <c r="J7" s="1181"/>
      <c r="K7" s="347"/>
    </row>
    <row r="8" spans="1:11" ht="4.2" customHeight="1" x14ac:dyDescent="0.3">
      <c r="A8" s="347"/>
      <c r="B8" s="347"/>
      <c r="C8" s="347"/>
      <c r="D8" s="347"/>
      <c r="E8" s="347"/>
      <c r="F8" s="347"/>
      <c r="G8" s="347"/>
      <c r="H8" s="347"/>
      <c r="I8" s="347"/>
      <c r="J8" s="347"/>
      <c r="K8" s="347"/>
    </row>
    <row r="9" spans="1:11" s="1184" customFormat="1" ht="42" customHeight="1" x14ac:dyDescent="0.3">
      <c r="A9" s="1182" t="s">
        <v>382</v>
      </c>
      <c r="B9" s="1182" t="s">
        <v>380</v>
      </c>
      <c r="C9" s="1183" t="s">
        <v>476</v>
      </c>
      <c r="D9" s="1183" t="s">
        <v>477</v>
      </c>
      <c r="E9" s="1183" t="s">
        <v>478</v>
      </c>
      <c r="F9" s="1182" t="s">
        <v>226</v>
      </c>
      <c r="G9" s="1183" t="s">
        <v>479</v>
      </c>
      <c r="H9" s="1183" t="s">
        <v>480</v>
      </c>
      <c r="I9" s="1183" t="s">
        <v>481</v>
      </c>
      <c r="J9" s="1182" t="s">
        <v>388</v>
      </c>
    </row>
    <row r="10" spans="1:11" s="1192" customFormat="1" ht="19.5" customHeight="1" x14ac:dyDescent="0.35">
      <c r="A10" s="1185">
        <f>IFERROR(IF(INDEX([6]DieselData!$A$12:$A$998,MATCH(ROWS($A$10:A10),[6]DieselData!$K$12:$K$998,0))="","",INDEX([6]DieselData!$A$12:$A$998,MATCH(ROWS($A$10:A10),[6]DieselData!$K$12:$K$998,0))),"")</f>
        <v>1</v>
      </c>
      <c r="B10" s="1186">
        <f>IFERROR(IF(INDEX([6]DieselData!$B$12:$B$998,MATCH(ROWS($A$10:A10),[6]DieselData!$K$12:$K$998,0))="","",INDEX([6]DieselData!$B$12:$B$998,MATCH(ROWS($A$10:A10),[6]DieselData!$K$12:$K$998,0))),"")</f>
        <v>46283</v>
      </c>
      <c r="C10" s="1187">
        <f>IFERROR(IF(INDEX([6]DieselData!$C$12:$C$998,MATCH(ROWS($A$10:A10),[6]DieselData!$K$12:$K$998,0))="","",INDEX([6]DieselData!$C$12:$C$998,MATCH(ROWS($A$10:A10),[6]DieselData!$K$12:$K$998,0))),"")</f>
        <v>1357.2</v>
      </c>
      <c r="D10" s="1187">
        <f>IFERROR(IF(INDEX([6]DieselData!$D$12:$D$998,MATCH(ROWS($A$10:A10),[6]DieselData!$K$12:$K$998,0))="","",INDEX([6]DieselData!$D$12:$D$998,MATCH(ROWS($A$10:A10),[6]DieselData!$K$12:$K$998,0))),"")</f>
        <v>1300</v>
      </c>
      <c r="E10" s="1188" t="str">
        <f>IFERROR(IF(INDEX([6]DieselData!$E$12:$E$998,MATCH(ROWS($A$10:A10),[6]DieselData!$K$12:$K$998,0))="","",INDEX([6]DieselData!$E$12:$E$998,MATCH(ROWS($A$10:A10),[6]DieselData!$K$12:$K$998,0))),"")</f>
        <v>VKR PETRO</v>
      </c>
      <c r="F10" s="1189" t="str">
        <f>IFERROR(IF(INDEX([6]DieselData!$F$12:$F$998,MATCH(ROWS($A$10:A10),[6]DieselData!$K$12:$K$998,0))="","",INDEX([6]DieselData!$F$12:$F$998,MATCH(ROWS($A$10:A10),[6]DieselData!$K$12:$K$998,0))),"")</f>
        <v/>
      </c>
      <c r="G10" s="1189">
        <f>IFERROR(IF(INDEX([6]DieselData!$G$12:$G$998,MATCH(ROWS($A$10:A10),[6]DieselData!$K$12:$K$998,0))="","",INDEX([6]DieselData!$G$12:$G$998,MATCH(ROWS($A$10:A10),[6]DieselData!$K$12:$K$998,0))),"")</f>
        <v>2657.2</v>
      </c>
      <c r="H10" s="1190">
        <f>IFERROR(IF(INDEX([6]DieselData!$H$12:$H$998,MATCH(ROWS($A$10:A10),[6]DieselData!$K$12:$K$998,0))="","",INDEX([6]DieselData!$H$12:$H$998,MATCH(ROWS($A$10:A10),[6]DieselData!$K$12:$K$998,0))),"")</f>
        <v>104.27</v>
      </c>
      <c r="I10" s="1191">
        <f>IFERROR(IF(INDEX([6]DieselData!$I$12:$I$998,MATCH(ROWS($A$10:A10),[6]DieselData!$K$12:$K$998,0))="","",INDEX([6]DieselData!$I$12:$I$998,MATCH(ROWS($A$10:A10),[6]DieselData!$K$12:$K$998,0))),"")</f>
        <v>135551</v>
      </c>
      <c r="J10" s="1191" t="str">
        <f>IFERROR(IF(INDEX([6]DieselData!$J$12:$J$998,MATCH(ROWS($A$10:A10),[6]DieselData!$K$12:$K$998,0))="","",INDEX([6]DieselData!$J$12:$J$998,MATCH(ROWS($A$10:A10),[6]DieselData!$K$12:$K$998,0))),"")</f>
        <v/>
      </c>
    </row>
    <row r="11" spans="1:11" s="1192" customFormat="1" ht="19.5" customHeight="1" x14ac:dyDescent="0.35">
      <c r="A11" s="1185">
        <f>IFERROR(IF(INDEX([6]DieselData!$A$12:$A$998,MATCH(ROWS($A$10:A11),[6]DieselData!$K$12:$K$998,0))="","",INDEX([6]DieselData!$A$12:$A$998,MATCH(ROWS($A$10:A11),[6]DieselData!$K$12:$K$998,0))),"")</f>
        <v>2</v>
      </c>
      <c r="B11" s="1186">
        <f>IFERROR(IF(INDEX([6]DieselData!$B$12:$B$998,MATCH(ROWS($A$10:A11),[6]DieselData!$K$12:$K$998,0))="","",INDEX([6]DieselData!$B$12:$B$998,MATCH(ROWS($A$10:A11),[6]DieselData!$K$12:$K$998,0))),"")</f>
        <v>46283</v>
      </c>
      <c r="C11" s="1193" t="str">
        <f>IFERROR(IF(INDEX([6]DieselData!$C$12:$C$998,MATCH(ROWS($A$10:A11),[6]DieselData!$K$12:$K$998,0))="","",INDEX([6]DieselData!$C$12:$C$998,MATCH(ROWS($A$10:A11),[6]DieselData!$K$12:$K$998,0))),"")</f>
        <v/>
      </c>
      <c r="D11" s="1187" t="str">
        <f>IFERROR(IF(INDEX([6]DieselData!$D$12:$D$998,MATCH(ROWS($A$10:A11),[6]DieselData!$K$12:$K$998,0))="","",INDEX([6]DieselData!$D$12:$D$998,MATCH(ROWS($A$10:A11),[6]DieselData!$K$12:$K$998,0))),"")</f>
        <v/>
      </c>
      <c r="E11" s="1188" t="str">
        <f>IFERROR(IF(INDEX([6]DieselData!$E$12:$E$998,MATCH(ROWS($A$10:A11),[6]DieselData!$K$12:$K$998,0))="","",INDEX([6]DieselData!$E$12:$E$998,MATCH(ROWS($A$10:A11),[6]DieselData!$K$12:$K$998,0))),"")</f>
        <v>Loader -1</v>
      </c>
      <c r="F11" s="1189">
        <f>IFERROR(IF(INDEX([6]DieselData!$F$12:$F$998,MATCH(ROWS($A$10:A11),[6]DieselData!$K$12:$K$998,0))="","",INDEX([6]DieselData!$F$12:$F$998,MATCH(ROWS($A$10:A11),[6]DieselData!$K$12:$K$998,0))),"")</f>
        <v>100</v>
      </c>
      <c r="G11" s="1189">
        <f>IFERROR(IF(INDEX([6]DieselData!$G$12:$G$998,MATCH(ROWS($A$10:A11),[6]DieselData!$K$12:$K$998,0))="","",INDEX([6]DieselData!$G$12:$G$998,MATCH(ROWS($A$10:A11),[6]DieselData!$K$12:$K$998,0))),"")</f>
        <v>2557.1999999999998</v>
      </c>
      <c r="H11" s="1190">
        <f>IFERROR(IF(INDEX([6]DieselData!$H$12:$H$998,MATCH(ROWS($A$10:A11),[6]DieselData!$K$12:$K$998,0))="","",INDEX([6]DieselData!$H$12:$H$998,MATCH(ROWS($A$10:A11),[6]DieselData!$K$12:$K$998,0))),"")</f>
        <v>104.27</v>
      </c>
      <c r="I11" s="1191" t="str">
        <f>IFERROR(IF(INDEX([6]DieselData!$I$12:$I$998,MATCH(ROWS($A$10:A11),[6]DieselData!$K$12:$K$998,0))="","",INDEX([6]DieselData!$I$12:$I$998,MATCH(ROWS($A$10:A11),[6]DieselData!$K$12:$K$998,0))),"")</f>
        <v/>
      </c>
      <c r="J11" s="1191">
        <f>IFERROR(IF(INDEX([6]DieselData!$J$12:$J$998,MATCH(ROWS($A$10:A11),[6]DieselData!$K$12:$K$998,0))="","",INDEX([6]DieselData!$J$12:$J$998,MATCH(ROWS($A$10:A11),[6]DieselData!$K$12:$K$998,0))),"")</f>
        <v>10427</v>
      </c>
    </row>
    <row r="12" spans="1:11" s="1192" customFormat="1" ht="19.5" customHeight="1" x14ac:dyDescent="0.35">
      <c r="A12" s="1185">
        <f>IFERROR(IF(INDEX([6]DieselData!$A$12:$A$998,MATCH(ROWS($A$10:A12),[6]DieselData!$K$12:$K$998,0))="","",INDEX([6]DieselData!$A$12:$A$998,MATCH(ROWS($A$10:A12),[6]DieselData!$K$12:$K$998,0))),"")</f>
        <v>3</v>
      </c>
      <c r="B12" s="1186">
        <f>IFERROR(IF(INDEX([6]DieselData!$B$12:$B$998,MATCH(ROWS($A$10:A12),[6]DieselData!$K$12:$K$998,0))="","",INDEX([6]DieselData!$B$12:$B$998,MATCH(ROWS($A$10:A12),[6]DieselData!$K$12:$K$998,0))),"")</f>
        <v>46283</v>
      </c>
      <c r="C12" s="1193" t="str">
        <f>IFERROR(IF(INDEX([6]DieselData!$C$12:$C$998,MATCH(ROWS($A$10:A12),[6]DieselData!$K$12:$K$998,0))="","",INDEX([6]DieselData!$C$12:$C$998,MATCH(ROWS($A$10:A12),[6]DieselData!$K$12:$K$998,0))),"")</f>
        <v/>
      </c>
      <c r="D12" s="1187" t="str">
        <f>IFERROR(IF(INDEX([6]DieselData!$D$12:$D$998,MATCH(ROWS($A$10:A12),[6]DieselData!$K$12:$K$998,0))="","",INDEX([6]DieselData!$D$12:$D$998,MATCH(ROWS($A$10:A12),[6]DieselData!$K$12:$K$998,0))),"")</f>
        <v/>
      </c>
      <c r="E12" s="1188" t="str">
        <f>IFERROR(IF(INDEX([6]DieselData!$E$12:$E$998,MATCH(ROWS($A$10:A12),[6]DieselData!$K$12:$K$998,0))="","",INDEX([6]DieselData!$E$12:$E$998,MATCH(ROWS($A$10:A12),[6]DieselData!$K$12:$K$998,0))),"")</f>
        <v xml:space="preserve">Govinda Contractor </v>
      </c>
      <c r="F12" s="1189">
        <f>IFERROR(IF(INDEX([6]DieselData!$F$12:$F$998,MATCH(ROWS($A$10:A12),[6]DieselData!$K$12:$K$998,0))="","",INDEX([6]DieselData!$F$12:$F$998,MATCH(ROWS($A$10:A12),[6]DieselData!$K$12:$K$998,0))),"")</f>
        <v>200</v>
      </c>
      <c r="G12" s="1189">
        <f>IFERROR(IF(INDEX([6]DieselData!$G$12:$G$998,MATCH(ROWS($A$10:A12),[6]DieselData!$K$12:$K$998,0))="","",INDEX([6]DieselData!$G$12:$G$998,MATCH(ROWS($A$10:A12),[6]DieselData!$K$12:$K$998,0))),"")</f>
        <v>2357.1999999999998</v>
      </c>
      <c r="H12" s="1190">
        <f>IFERROR(IF(INDEX([6]DieselData!$H$12:$H$998,MATCH(ROWS($A$10:A12),[6]DieselData!$K$12:$K$998,0))="","",INDEX([6]DieselData!$H$12:$H$998,MATCH(ROWS($A$10:A12),[6]DieselData!$K$12:$K$998,0))),"")</f>
        <v>104.27</v>
      </c>
      <c r="I12" s="1191" t="str">
        <f>IFERROR(IF(INDEX([6]DieselData!$I$12:$I$998,MATCH(ROWS($A$10:A12),[6]DieselData!$K$12:$K$998,0))="","",INDEX([6]DieselData!$I$12:$I$998,MATCH(ROWS($A$10:A12),[6]DieselData!$K$12:$K$998,0))),"")</f>
        <v/>
      </c>
      <c r="J12" s="1191">
        <f>IFERROR(IF(INDEX([6]DieselData!$J$12:$J$998,MATCH(ROWS($A$10:A12),[6]DieselData!$K$12:$K$998,0))="","",INDEX([6]DieselData!$J$12:$J$998,MATCH(ROWS($A$10:A12),[6]DieselData!$K$12:$K$998,0))),"")</f>
        <v>20854</v>
      </c>
    </row>
    <row r="13" spans="1:11" s="1192" customFormat="1" ht="19.5" customHeight="1" x14ac:dyDescent="0.35">
      <c r="A13" s="1185">
        <f>IFERROR(IF(INDEX([6]DieselData!$A$12:$A$998,MATCH(ROWS($A$10:A13),[6]DieselData!$K$12:$K$998,0))="","",INDEX([6]DieselData!$A$12:$A$998,MATCH(ROWS($A$10:A13),[6]DieselData!$K$12:$K$998,0))),"")</f>
        <v>4</v>
      </c>
      <c r="B13" s="1186">
        <f>IFERROR(IF(INDEX([6]DieselData!$B$12:$B$998,MATCH(ROWS($A$10:A13),[6]DieselData!$K$12:$K$998,0))="","",INDEX([6]DieselData!$B$12:$B$998,MATCH(ROWS($A$10:A13),[6]DieselData!$K$12:$K$998,0))),"")</f>
        <v>46283</v>
      </c>
      <c r="C13" s="1193" t="str">
        <f>IFERROR(IF(INDEX([6]DieselData!$C$12:$C$998,MATCH(ROWS($A$10:A13),[6]DieselData!$K$12:$K$998,0))="","",INDEX([6]DieselData!$C$12:$C$998,MATCH(ROWS($A$10:A13),[6]DieselData!$K$12:$K$998,0))),"")</f>
        <v/>
      </c>
      <c r="D13" s="1187" t="str">
        <f>IFERROR(IF(INDEX([6]DieselData!$D$12:$D$998,MATCH(ROWS($A$10:A13),[6]DieselData!$K$12:$K$998,0))="","",INDEX([6]DieselData!$D$12:$D$998,MATCH(ROWS($A$10:A13),[6]DieselData!$K$12:$K$998,0))),"")</f>
        <v/>
      </c>
      <c r="E13" s="1188" t="str">
        <f>IFERROR(IF(INDEX([6]DieselData!$E$12:$E$998,MATCH(ROWS($A$10:A13),[6]DieselData!$K$12:$K$998,0))="","",INDEX([6]DieselData!$E$12:$E$998,MATCH(ROWS($A$10:A13),[6]DieselData!$K$12:$K$998,0))),"")</f>
        <v>Volvo - 1</v>
      </c>
      <c r="F13" s="1189">
        <f>IFERROR(IF(INDEX([6]DieselData!$F$12:$F$998,MATCH(ROWS($A$10:A13),[6]DieselData!$K$12:$K$998,0))="","",INDEX([6]DieselData!$F$12:$F$998,MATCH(ROWS($A$10:A13),[6]DieselData!$K$12:$K$998,0))),"")</f>
        <v>200</v>
      </c>
      <c r="G13" s="1189">
        <f>IFERROR(IF(INDEX([6]DieselData!$G$12:$G$998,MATCH(ROWS($A$10:A13),[6]DieselData!$K$12:$K$998,0))="","",INDEX([6]DieselData!$G$12:$G$998,MATCH(ROWS($A$10:A13),[6]DieselData!$K$12:$K$998,0))),"")</f>
        <v>2157.1999999999998</v>
      </c>
      <c r="H13" s="1190">
        <f>IFERROR(IF(INDEX([6]DieselData!$H$12:$H$998,MATCH(ROWS($A$10:A13),[6]DieselData!$K$12:$K$998,0))="","",INDEX([6]DieselData!$H$12:$H$998,MATCH(ROWS($A$10:A13),[6]DieselData!$K$12:$K$998,0))),"")</f>
        <v>104.27</v>
      </c>
      <c r="I13" s="1191" t="str">
        <f>IFERROR(IF(INDEX([6]DieselData!$I$12:$I$998,MATCH(ROWS($A$10:A13),[6]DieselData!$K$12:$K$998,0))="","",INDEX([6]DieselData!$I$12:$I$998,MATCH(ROWS($A$10:A13),[6]DieselData!$K$12:$K$998,0))),"")</f>
        <v/>
      </c>
      <c r="J13" s="1191">
        <f>IFERROR(IF(INDEX([6]DieselData!$J$12:$J$998,MATCH(ROWS($A$10:A13),[6]DieselData!$K$12:$K$998,0))="","",INDEX([6]DieselData!$J$12:$J$998,MATCH(ROWS($A$10:A13),[6]DieselData!$K$12:$K$998,0))),"")</f>
        <v>20854</v>
      </c>
    </row>
    <row r="14" spans="1:11" s="1192" customFormat="1" ht="19.5" customHeight="1" x14ac:dyDescent="0.35">
      <c r="A14" s="1185">
        <f>IFERROR(IF(INDEX([6]DieselData!$A$12:$A$998,MATCH(ROWS($A$10:A14),[6]DieselData!$K$12:$K$998,0))="","",INDEX([6]DieselData!$A$12:$A$998,MATCH(ROWS($A$10:A14),[6]DieselData!$K$12:$K$998,0))),"")</f>
        <v>5</v>
      </c>
      <c r="B14" s="1186">
        <f>IFERROR(IF(INDEX([6]DieselData!$B$12:$B$998,MATCH(ROWS($A$10:A14),[6]DieselData!$K$12:$K$998,0))="","",INDEX([6]DieselData!$B$12:$B$998,MATCH(ROWS($A$10:A14),[6]DieselData!$K$12:$K$998,0))),"")</f>
        <v>46283</v>
      </c>
      <c r="C14" s="1193" t="str">
        <f>IFERROR(IF(INDEX([6]DieselData!$C$12:$C$998,MATCH(ROWS($A$10:A14),[6]DieselData!$K$12:$K$998,0))="","",INDEX([6]DieselData!$C$12:$C$998,MATCH(ROWS($A$10:A14),[6]DieselData!$K$12:$K$998,0))),"")</f>
        <v/>
      </c>
      <c r="D14" s="1187" t="str">
        <f>IFERROR(IF(INDEX([6]DieselData!$D$12:$D$998,MATCH(ROWS($A$10:A14),[6]DieselData!$K$12:$K$998,0))="","",INDEX([6]DieselData!$D$12:$D$998,MATCH(ROWS($A$10:A14),[6]DieselData!$K$12:$K$998,0))),"")</f>
        <v/>
      </c>
      <c r="E14" s="1188" t="str">
        <f>IFERROR(IF(INDEX([6]DieselData!$E$12:$E$998,MATCH(ROWS($A$10:A14),[6]DieselData!$K$12:$K$998,0))="","",INDEX([6]DieselData!$E$12:$E$998,MATCH(ROWS($A$10:A14),[6]DieselData!$K$12:$K$998,0))),"")</f>
        <v>Volvo - 2</v>
      </c>
      <c r="F14" s="1189">
        <f>IFERROR(IF(INDEX([6]DieselData!$F$12:$F$998,MATCH(ROWS($A$10:A14),[6]DieselData!$K$12:$K$998,0))="","",INDEX([6]DieselData!$F$12:$F$998,MATCH(ROWS($A$10:A14),[6]DieselData!$K$12:$K$998,0))),"")</f>
        <v>200</v>
      </c>
      <c r="G14" s="1189">
        <f>IFERROR(IF(INDEX([6]DieselData!$G$12:$G$998,MATCH(ROWS($A$10:A14),[6]DieselData!$K$12:$K$998,0))="","",INDEX([6]DieselData!$G$12:$G$998,MATCH(ROWS($A$10:A14),[6]DieselData!$K$12:$K$998,0))),"")</f>
        <v>1957.1999999999998</v>
      </c>
      <c r="H14" s="1190">
        <f>IFERROR(IF(INDEX([6]DieselData!$H$12:$H$998,MATCH(ROWS($A$10:A14),[6]DieselData!$K$12:$K$998,0))="","",INDEX([6]DieselData!$H$12:$H$998,MATCH(ROWS($A$10:A14),[6]DieselData!$K$12:$K$998,0))),"")</f>
        <v>104.27</v>
      </c>
      <c r="I14" s="1191" t="str">
        <f>IFERROR(IF(INDEX([6]DieselData!$I$12:$I$998,MATCH(ROWS($A$10:A14),[6]DieselData!$K$12:$K$998,0))="","",INDEX([6]DieselData!$I$12:$I$998,MATCH(ROWS($A$10:A14),[6]DieselData!$K$12:$K$998,0))),"")</f>
        <v/>
      </c>
      <c r="J14" s="1191">
        <f>IFERROR(IF(INDEX([6]DieselData!$J$12:$J$998,MATCH(ROWS($A$10:A14),[6]DieselData!$K$12:$K$998,0))="","",INDEX([6]DieselData!$J$12:$J$998,MATCH(ROWS($A$10:A14),[6]DieselData!$K$12:$K$998,0))),"")</f>
        <v>20854</v>
      </c>
    </row>
    <row r="15" spans="1:11" s="1192" customFormat="1" ht="19.5" customHeight="1" x14ac:dyDescent="0.35">
      <c r="A15" s="1185">
        <f>IFERROR(IF(INDEX([6]DieselData!$A$12:$A$998,MATCH(ROWS($A$10:A15),[6]DieselData!$K$12:$K$998,0))="","",INDEX([6]DieselData!$A$12:$A$998,MATCH(ROWS($A$10:A15),[6]DieselData!$K$12:$K$998,0))),"")</f>
        <v>6</v>
      </c>
      <c r="B15" s="1186">
        <f>IFERROR(IF(INDEX([6]DieselData!$B$12:$B$998,MATCH(ROWS($A$10:A15),[6]DieselData!$K$12:$K$998,0))="","",INDEX([6]DieselData!$B$12:$B$998,MATCH(ROWS($A$10:A15),[6]DieselData!$K$12:$K$998,0))),"")</f>
        <v>46283</v>
      </c>
      <c r="C15" s="1193" t="str">
        <f>IFERROR(IF(INDEX([6]DieselData!$C$12:$C$998,MATCH(ROWS($A$10:A15),[6]DieselData!$K$12:$K$998,0))="","",INDEX([6]DieselData!$C$12:$C$998,MATCH(ROWS($A$10:A15),[6]DieselData!$K$12:$K$998,0))),"")</f>
        <v/>
      </c>
      <c r="D15" s="1187" t="str">
        <f>IFERROR(IF(INDEX([6]DieselData!$D$12:$D$998,MATCH(ROWS($A$10:A15),[6]DieselData!$K$12:$K$998,0))="","",INDEX([6]DieselData!$D$12:$D$998,MATCH(ROWS($A$10:A15),[6]DieselData!$K$12:$K$998,0))),"")</f>
        <v/>
      </c>
      <c r="E15" s="1188" t="str">
        <f>IFERROR(IF(INDEX([6]DieselData!$E$12:$E$998,MATCH(ROWS($A$10:A15),[6]DieselData!$K$12:$K$998,0))="","",INDEX([6]DieselData!$E$12:$E$998,MATCH(ROWS($A$10:A15),[6]DieselData!$K$12:$K$998,0))),"")</f>
        <v>AP39UQ0095</v>
      </c>
      <c r="F15" s="1189">
        <f>IFERROR(IF(INDEX([6]DieselData!$F$12:$F$998,MATCH(ROWS($A$10:A15),[6]DieselData!$K$12:$K$998,0))="","",INDEX([6]DieselData!$F$12:$F$998,MATCH(ROWS($A$10:A15),[6]DieselData!$K$12:$K$998,0))),"")</f>
        <v>130</v>
      </c>
      <c r="G15" s="1189">
        <f>IFERROR(IF(INDEX([6]DieselData!$G$12:$G$998,MATCH(ROWS($A$10:A15),[6]DieselData!$K$12:$K$998,0))="","",INDEX([6]DieselData!$G$12:$G$998,MATCH(ROWS($A$10:A15),[6]DieselData!$K$12:$K$998,0))),"")</f>
        <v>1827.1999999999998</v>
      </c>
      <c r="H15" s="1190">
        <f>IFERROR(IF(INDEX([6]DieselData!$H$12:$H$998,MATCH(ROWS($A$10:A15),[6]DieselData!$K$12:$K$998,0))="","",INDEX([6]DieselData!$H$12:$H$998,MATCH(ROWS($A$10:A15),[6]DieselData!$K$12:$K$998,0))),"")</f>
        <v>104.27</v>
      </c>
      <c r="I15" s="1191" t="str">
        <f>IFERROR(IF(INDEX([6]DieselData!$I$12:$I$998,MATCH(ROWS($A$10:A15),[6]DieselData!$K$12:$K$998,0))="","",INDEX([6]DieselData!$I$12:$I$998,MATCH(ROWS($A$10:A15),[6]DieselData!$K$12:$K$998,0))),"")</f>
        <v/>
      </c>
      <c r="J15" s="1191">
        <f>IFERROR(IF(INDEX([6]DieselData!$J$12:$J$998,MATCH(ROWS($A$10:A15),[6]DieselData!$K$12:$K$998,0))="","",INDEX([6]DieselData!$J$12:$J$998,MATCH(ROWS($A$10:A15),[6]DieselData!$K$12:$K$998,0))),"")</f>
        <v>13555.1</v>
      </c>
    </row>
    <row r="16" spans="1:11" s="1192" customFormat="1" ht="19.5" customHeight="1" x14ac:dyDescent="0.35">
      <c r="A16" s="1185">
        <f>IFERROR(IF(INDEX([6]DieselData!$A$12:$A$998,MATCH(ROWS($A$10:A16),[6]DieselData!$K$12:$K$998,0))="","",INDEX([6]DieselData!$A$12:$A$998,MATCH(ROWS($A$10:A16),[6]DieselData!$K$12:$K$998,0))),"")</f>
        <v>7</v>
      </c>
      <c r="B16" s="1186">
        <f>IFERROR(IF(INDEX([6]DieselData!$B$12:$B$998,MATCH(ROWS($A$10:A16),[6]DieselData!$K$12:$K$998,0))="","",INDEX([6]DieselData!$B$12:$B$998,MATCH(ROWS($A$10:A16),[6]DieselData!$K$12:$K$998,0))),"")</f>
        <v>46283</v>
      </c>
      <c r="C16" s="1193" t="str">
        <f>IFERROR(IF(INDEX([6]DieselData!$C$12:$C$998,MATCH(ROWS($A$10:A16),[6]DieselData!$K$12:$K$998,0))="","",INDEX([6]DieselData!$C$12:$C$998,MATCH(ROWS($A$10:A16),[6]DieselData!$K$12:$K$998,0))),"")</f>
        <v/>
      </c>
      <c r="D16" s="1187" t="str">
        <f>IFERROR(IF(INDEX([6]DieselData!$D$12:$D$998,MATCH(ROWS($A$10:A16),[6]DieselData!$K$12:$K$998,0))="","",INDEX([6]DieselData!$D$12:$D$998,MATCH(ROWS($A$10:A16),[6]DieselData!$K$12:$K$998,0))),"")</f>
        <v/>
      </c>
      <c r="E16" s="1188" t="str">
        <f>IFERROR(IF(INDEX([6]DieselData!$E$12:$E$998,MATCH(ROWS($A$10:A16),[6]DieselData!$K$12:$K$998,0))="","",INDEX([6]DieselData!$E$12:$E$998,MATCH(ROWS($A$10:A16),[6]DieselData!$K$12:$K$998,0))),"")</f>
        <v>AP39UW9880</v>
      </c>
      <c r="F16" s="1189">
        <f>IFERROR(IF(INDEX([6]DieselData!$F$12:$F$998,MATCH(ROWS($A$10:A16),[6]DieselData!$K$12:$K$998,0))="","",INDEX([6]DieselData!$F$12:$F$998,MATCH(ROWS($A$10:A16),[6]DieselData!$K$12:$K$998,0))),"")</f>
        <v>80</v>
      </c>
      <c r="G16" s="1189">
        <f>IFERROR(IF(INDEX([6]DieselData!$G$12:$G$998,MATCH(ROWS($A$10:A16),[6]DieselData!$K$12:$K$998,0))="","",INDEX([6]DieselData!$G$12:$G$998,MATCH(ROWS($A$10:A16),[6]DieselData!$K$12:$K$998,0))),"")</f>
        <v>1747.1999999999998</v>
      </c>
      <c r="H16" s="1190">
        <f>IFERROR(IF(INDEX([6]DieselData!$H$12:$H$998,MATCH(ROWS($A$10:A16),[6]DieselData!$K$12:$K$998,0))="","",INDEX([6]DieselData!$H$12:$H$998,MATCH(ROWS($A$10:A16),[6]DieselData!$K$12:$K$998,0))),"")</f>
        <v>104.27</v>
      </c>
      <c r="I16" s="1191" t="str">
        <f>IFERROR(IF(INDEX([6]DieselData!$I$12:$I$998,MATCH(ROWS($A$10:A16),[6]DieselData!$K$12:$K$998,0))="","",INDEX([6]DieselData!$I$12:$I$998,MATCH(ROWS($A$10:A16),[6]DieselData!$K$12:$K$998,0))),"")</f>
        <v/>
      </c>
      <c r="J16" s="1191">
        <f>IFERROR(IF(INDEX([6]DieselData!$J$12:$J$998,MATCH(ROWS($A$10:A16),[6]DieselData!$K$12:$K$998,0))="","",INDEX([6]DieselData!$J$12:$J$998,MATCH(ROWS($A$10:A16),[6]DieselData!$K$12:$K$998,0))),"")</f>
        <v>8341.6</v>
      </c>
    </row>
    <row r="17" spans="1:10" s="1192" customFormat="1" ht="19.5" customHeight="1" x14ac:dyDescent="0.35">
      <c r="A17" s="1185">
        <f>IFERROR(IF(INDEX([6]DieselData!$A$12:$A$998,MATCH(ROWS($A$10:A17),[6]DieselData!$K$12:$K$998,0))="","",INDEX([6]DieselData!$A$12:$A$998,MATCH(ROWS($A$10:A17),[6]DieselData!$K$12:$K$998,0))),"")</f>
        <v>8</v>
      </c>
      <c r="B17" s="1186">
        <f>IFERROR(IF(INDEX([6]DieselData!$B$12:$B$998,MATCH(ROWS($A$10:A17),[6]DieselData!$K$12:$K$998,0))="","",INDEX([6]DieselData!$B$12:$B$998,MATCH(ROWS($A$10:A17),[6]DieselData!$K$12:$K$998,0))),"")</f>
        <v>46283</v>
      </c>
      <c r="C17" s="1193" t="str">
        <f>IFERROR(IF(INDEX([6]DieselData!$C$12:$C$998,MATCH(ROWS($A$10:A17),[6]DieselData!$K$12:$K$998,0))="","",INDEX([6]DieselData!$C$12:$C$998,MATCH(ROWS($A$10:A17),[6]DieselData!$K$12:$K$998,0))),"")</f>
        <v/>
      </c>
      <c r="D17" s="1187" t="str">
        <f>IFERROR(IF(INDEX([6]DieselData!$D$12:$D$998,MATCH(ROWS($A$10:A17),[6]DieselData!$K$12:$K$998,0))="","",INDEX([6]DieselData!$D$12:$D$998,MATCH(ROWS($A$10:A17),[6]DieselData!$K$12:$K$998,0))),"")</f>
        <v/>
      </c>
      <c r="E17" s="1188" t="str">
        <f>IFERROR(IF(INDEX([6]DieselData!$E$12:$E$998,MATCH(ROWS($A$10:A17),[6]DieselData!$K$12:$K$998,0))="","",INDEX([6]DieselData!$E$12:$E$998,MATCH(ROWS($A$10:A17),[6]DieselData!$K$12:$K$998,0))),"")</f>
        <v>AP39WC0926</v>
      </c>
      <c r="F17" s="1189">
        <f>IFERROR(IF(INDEX([6]DieselData!$F$12:$F$998,MATCH(ROWS($A$10:A17),[6]DieselData!$K$12:$K$998,0))="","",INDEX([6]DieselData!$F$12:$F$998,MATCH(ROWS($A$10:A17),[6]DieselData!$K$12:$K$998,0))),"")</f>
        <v>60</v>
      </c>
      <c r="G17" s="1189">
        <f>IFERROR(IF(INDEX([6]DieselData!$G$12:$G$998,MATCH(ROWS($A$10:A17),[6]DieselData!$K$12:$K$998,0))="","",INDEX([6]DieselData!$G$12:$G$998,MATCH(ROWS($A$10:A17),[6]DieselData!$K$12:$K$998,0))),"")</f>
        <v>1687.1999999999998</v>
      </c>
      <c r="H17" s="1190">
        <f>IFERROR(IF(INDEX([6]DieselData!$H$12:$H$998,MATCH(ROWS($A$10:A17),[6]DieselData!$K$12:$K$998,0))="","",INDEX([6]DieselData!$H$12:$H$998,MATCH(ROWS($A$10:A17),[6]DieselData!$K$12:$K$998,0))),"")</f>
        <v>104.27</v>
      </c>
      <c r="I17" s="1191" t="str">
        <f>IFERROR(IF(INDEX([6]DieselData!$I$12:$I$998,MATCH(ROWS($A$10:A17),[6]DieselData!$K$12:$K$998,0))="","",INDEX([6]DieselData!$I$12:$I$998,MATCH(ROWS($A$10:A17),[6]DieselData!$K$12:$K$998,0))),"")</f>
        <v/>
      </c>
      <c r="J17" s="1191">
        <f>IFERROR(IF(INDEX([6]DieselData!$J$12:$J$998,MATCH(ROWS($A$10:A17),[6]DieselData!$K$12:$K$998,0))="","",INDEX([6]DieselData!$J$12:$J$998,MATCH(ROWS($A$10:A17),[6]DieselData!$K$12:$K$998,0))),"")</f>
        <v>6256.2</v>
      </c>
    </row>
    <row r="18" spans="1:10" s="1192" customFormat="1" ht="19.5" customHeight="1" x14ac:dyDescent="0.35">
      <c r="A18" s="1185">
        <f>IFERROR(IF(INDEX([6]DieselData!$A$12:$A$998,MATCH(ROWS($A$10:A18),[6]DieselData!$K$12:$K$998,0))="","",INDEX([6]DieselData!$A$12:$A$998,MATCH(ROWS($A$10:A18),[6]DieselData!$K$12:$K$998,0))),"")</f>
        <v>9</v>
      </c>
      <c r="B18" s="1186">
        <f>IFERROR(IF(INDEX([6]DieselData!$B$12:$B$998,MATCH(ROWS($A$10:A18),[6]DieselData!$K$12:$K$998,0))="","",INDEX([6]DieselData!$B$12:$B$998,MATCH(ROWS($A$10:A18),[6]DieselData!$K$12:$K$998,0))),"")</f>
        <v>46283</v>
      </c>
      <c r="C18" s="1193" t="str">
        <f>IFERROR(IF(INDEX([6]DieselData!$C$12:$C$998,MATCH(ROWS($A$10:A18),[6]DieselData!$K$12:$K$998,0))="","",INDEX([6]DieselData!$C$12:$C$998,MATCH(ROWS($A$10:A18),[6]DieselData!$K$12:$K$998,0))),"")</f>
        <v/>
      </c>
      <c r="D18" s="1187" t="str">
        <f>IFERROR(IF(INDEX([6]DieselData!$D$12:$D$998,MATCH(ROWS($A$10:A18),[6]DieselData!$K$12:$K$998,0))="","",INDEX([6]DieselData!$D$12:$D$998,MATCH(ROWS($A$10:A18),[6]DieselData!$K$12:$K$998,0))),"")</f>
        <v/>
      </c>
      <c r="E18" s="1188" t="str">
        <f>IFERROR(IF(INDEX([6]DieselData!$E$12:$E$998,MATCH(ROWS($A$10:A18),[6]DieselData!$K$12:$K$998,0))="","",INDEX([6]DieselData!$E$12:$E$998,MATCH(ROWS($A$10:A18),[6]DieselData!$K$12:$K$998,0))),"")</f>
        <v>AP39WC0927</v>
      </c>
      <c r="F18" s="1189">
        <f>IFERROR(IF(INDEX([6]DieselData!$F$12:$F$998,MATCH(ROWS($A$10:A18),[6]DieselData!$K$12:$K$998,0))="","",INDEX([6]DieselData!$F$12:$F$998,MATCH(ROWS($A$10:A18),[6]DieselData!$K$12:$K$998,0))),"")</f>
        <v>55</v>
      </c>
      <c r="G18" s="1189">
        <f>IFERROR(IF(INDEX([6]DieselData!$G$12:$G$998,MATCH(ROWS($A$10:A18),[6]DieselData!$K$12:$K$998,0))="","",INDEX([6]DieselData!$G$12:$G$998,MATCH(ROWS($A$10:A18),[6]DieselData!$K$12:$K$998,0))),"")</f>
        <v>1632.1999999999998</v>
      </c>
      <c r="H18" s="1190">
        <f>IFERROR(IF(INDEX([6]DieselData!$H$12:$H$998,MATCH(ROWS($A$10:A18),[6]DieselData!$K$12:$K$998,0))="","",INDEX([6]DieselData!$H$12:$H$998,MATCH(ROWS($A$10:A18),[6]DieselData!$K$12:$K$998,0))),"")</f>
        <v>104.27</v>
      </c>
      <c r="I18" s="1191" t="str">
        <f>IFERROR(IF(INDEX([6]DieselData!$I$12:$I$998,MATCH(ROWS($A$10:A18),[6]DieselData!$K$12:$K$998,0))="","",INDEX([6]DieselData!$I$12:$I$998,MATCH(ROWS($A$10:A18),[6]DieselData!$K$12:$K$998,0))),"")</f>
        <v/>
      </c>
      <c r="J18" s="1191">
        <f>IFERROR(IF(INDEX([6]DieselData!$J$12:$J$998,MATCH(ROWS($A$10:A18),[6]DieselData!$K$12:$K$998,0))="","",INDEX([6]DieselData!$J$12:$J$998,MATCH(ROWS($A$10:A18),[6]DieselData!$K$12:$K$998,0))),"")</f>
        <v>5734.8499999999995</v>
      </c>
    </row>
    <row r="19" spans="1:10" s="1192" customFormat="1" ht="19.5" customHeight="1" x14ac:dyDescent="0.35">
      <c r="A19" s="1185">
        <f>IFERROR(IF(INDEX([6]DieselData!$A$12:$A$998,MATCH(ROWS($A$10:A19),[6]DieselData!$K$12:$K$998,0))="","",INDEX([6]DieselData!$A$12:$A$998,MATCH(ROWS($A$10:A19),[6]DieselData!$K$12:$K$998,0))),"")</f>
        <v>10</v>
      </c>
      <c r="B19" s="1186">
        <f>IFERROR(IF(INDEX([6]DieselData!$B$12:$B$998,MATCH(ROWS($A$10:A19),[6]DieselData!$K$12:$K$998,0))="","",INDEX([6]DieselData!$B$12:$B$998,MATCH(ROWS($A$10:A19),[6]DieselData!$K$12:$K$998,0))),"")</f>
        <v>46283</v>
      </c>
      <c r="C19" s="1193" t="str">
        <f>IFERROR(IF(INDEX([6]DieselData!$C$12:$C$998,MATCH(ROWS($A$10:A19),[6]DieselData!$K$12:$K$998,0))="","",INDEX([6]DieselData!$C$12:$C$998,MATCH(ROWS($A$10:A19),[6]DieselData!$K$12:$K$998,0))),"")</f>
        <v/>
      </c>
      <c r="D19" s="1187" t="str">
        <f>IFERROR(IF(INDEX([6]DieselData!$D$12:$D$998,MATCH(ROWS($A$10:A19),[6]DieselData!$K$12:$K$998,0))="","",INDEX([6]DieselData!$D$12:$D$998,MATCH(ROWS($A$10:A19),[6]DieselData!$K$12:$K$998,0))),"")</f>
        <v/>
      </c>
      <c r="E19" s="1188" t="str">
        <f>IFERROR(IF(INDEX([6]DieselData!$E$12:$E$998,MATCH(ROWS($A$10:A19),[6]DieselData!$K$12:$K$998,0))="","",INDEX([6]DieselData!$E$12:$E$998,MATCH(ROWS($A$10:A19),[6]DieselData!$K$12:$K$998,0))),"")</f>
        <v>AP39WF2052</v>
      </c>
      <c r="F19" s="1189">
        <f>IFERROR(IF(INDEX([6]DieselData!$F$12:$F$998,MATCH(ROWS($A$10:A19),[6]DieselData!$K$12:$K$998,0))="","",INDEX([6]DieselData!$F$12:$F$998,MATCH(ROWS($A$10:A19),[6]DieselData!$K$12:$K$998,0))),"")</f>
        <v>50</v>
      </c>
      <c r="G19" s="1189">
        <f>IFERROR(IF(INDEX([6]DieselData!$G$12:$G$998,MATCH(ROWS($A$10:A19),[6]DieselData!$K$12:$K$998,0))="","",INDEX([6]DieselData!$G$12:$G$998,MATCH(ROWS($A$10:A19),[6]DieselData!$K$12:$K$998,0))),"")</f>
        <v>1582.1999999999998</v>
      </c>
      <c r="H19" s="1190">
        <f>IFERROR(IF(INDEX([6]DieselData!$H$12:$H$998,MATCH(ROWS($A$10:A19),[6]DieselData!$K$12:$K$998,0))="","",INDEX([6]DieselData!$H$12:$H$998,MATCH(ROWS($A$10:A19),[6]DieselData!$K$12:$K$998,0))),"")</f>
        <v>104.27</v>
      </c>
      <c r="I19" s="1191" t="str">
        <f>IFERROR(IF(INDEX([6]DieselData!$I$12:$I$998,MATCH(ROWS($A$10:A19),[6]DieselData!$K$12:$K$998,0))="","",INDEX([6]DieselData!$I$12:$I$998,MATCH(ROWS($A$10:A19),[6]DieselData!$K$12:$K$998,0))),"")</f>
        <v/>
      </c>
      <c r="J19" s="1191">
        <f>IFERROR(IF(INDEX([6]DieselData!$J$12:$J$998,MATCH(ROWS($A$10:A19),[6]DieselData!$K$12:$K$998,0))="","",INDEX([6]DieselData!$J$12:$J$998,MATCH(ROWS($A$10:A19),[6]DieselData!$K$12:$K$998,0))),"")</f>
        <v>5213.5</v>
      </c>
    </row>
    <row r="20" spans="1:10" s="1192" customFormat="1" ht="19.5" customHeight="1" x14ac:dyDescent="0.35">
      <c r="A20" s="1185">
        <f>IFERROR(IF(INDEX([6]DieselData!$A$12:$A$998,MATCH(ROWS($A$10:A20),[6]DieselData!$K$12:$K$998,0))="","",INDEX([6]DieselData!$A$12:$A$998,MATCH(ROWS($A$10:A20),[6]DieselData!$K$12:$K$998,0))),"")</f>
        <v>11</v>
      </c>
      <c r="B20" s="1186">
        <f>IFERROR(IF(INDEX([6]DieselData!$B$12:$B$998,MATCH(ROWS($A$10:A20),[6]DieselData!$K$12:$K$998,0))="","",INDEX([6]DieselData!$B$12:$B$998,MATCH(ROWS($A$10:A20),[6]DieselData!$K$12:$K$998,0))),"")</f>
        <v>46283</v>
      </c>
      <c r="C20" s="1193" t="str">
        <f>IFERROR(IF(INDEX([6]DieselData!$C$12:$C$998,MATCH(ROWS($A$10:A20),[6]DieselData!$K$12:$K$998,0))="","",INDEX([6]DieselData!$C$12:$C$998,MATCH(ROWS($A$10:A20),[6]DieselData!$K$12:$K$998,0))),"")</f>
        <v/>
      </c>
      <c r="D20" s="1187" t="str">
        <f>IFERROR(IF(INDEX([6]DieselData!$D$12:$D$998,MATCH(ROWS($A$10:A20),[6]DieselData!$K$12:$K$998,0))="","",INDEX([6]DieselData!$D$12:$D$998,MATCH(ROWS($A$10:A20),[6]DieselData!$K$12:$K$998,0))),"")</f>
        <v/>
      </c>
      <c r="E20" s="1188" t="str">
        <f>IFERROR(IF(INDEX([6]DieselData!$E$12:$E$998,MATCH(ROWS($A$10:A20),[6]DieselData!$K$12:$K$998,0))="","",INDEX([6]DieselData!$E$12:$E$998,MATCH(ROWS($A$10:A20),[6]DieselData!$K$12:$K$998,0))),"")</f>
        <v xml:space="preserve">Rental JCB </v>
      </c>
      <c r="F20" s="1189">
        <f>IFERROR(IF(INDEX([6]DieselData!$F$12:$F$998,MATCH(ROWS($A$10:A20),[6]DieselData!$K$12:$K$998,0))="","",INDEX([6]DieselData!$F$12:$F$998,MATCH(ROWS($A$10:A20),[6]DieselData!$K$12:$K$998,0))),"")</f>
        <v>85</v>
      </c>
      <c r="G20" s="1189">
        <f>IFERROR(IF(INDEX([6]DieselData!$G$12:$G$998,MATCH(ROWS($A$10:A20),[6]DieselData!$K$12:$K$998,0))="","",INDEX([6]DieselData!$G$12:$G$998,MATCH(ROWS($A$10:A20),[6]DieselData!$K$12:$K$998,0))),"")</f>
        <v>1497.1999999999998</v>
      </c>
      <c r="H20" s="1190">
        <f>IFERROR(IF(INDEX([6]DieselData!$H$12:$H$998,MATCH(ROWS($A$10:A20),[6]DieselData!$K$12:$K$998,0))="","",INDEX([6]DieselData!$H$12:$H$998,MATCH(ROWS($A$10:A20),[6]DieselData!$K$12:$K$998,0))),"")</f>
        <v>104.27</v>
      </c>
      <c r="I20" s="1191" t="str">
        <f>IFERROR(IF(INDEX([6]DieselData!$I$12:$I$998,MATCH(ROWS($A$10:A20),[6]DieselData!$K$12:$K$998,0))="","",INDEX([6]DieselData!$I$12:$I$998,MATCH(ROWS($A$10:A20),[6]DieselData!$K$12:$K$998,0))),"")</f>
        <v/>
      </c>
      <c r="J20" s="1191">
        <f>IFERROR(IF(INDEX([6]DieselData!$J$12:$J$998,MATCH(ROWS($A$10:A20),[6]DieselData!$K$12:$K$998,0))="","",INDEX([6]DieselData!$J$12:$J$998,MATCH(ROWS($A$10:A20),[6]DieselData!$K$12:$K$998,0))),"")</f>
        <v>8862.9499999999989</v>
      </c>
    </row>
    <row r="21" spans="1:10" s="1192" customFormat="1" ht="19.5" customHeight="1" x14ac:dyDescent="0.35">
      <c r="A21" s="1185" t="str">
        <f>IFERROR(IF(INDEX([6]DieselData!$A$12:$A$998,MATCH(ROWS($A$10:A21),[6]DieselData!$K$12:$K$998,0))="","",INDEX([6]DieselData!$A$12:$A$998,MATCH(ROWS($A$10:A21),[6]DieselData!$K$12:$K$998,0))),"")</f>
        <v/>
      </c>
      <c r="B21" s="1186" t="str">
        <f>IFERROR(IF(INDEX([6]DieselData!$B$12:$B$998,MATCH(ROWS($A$10:A21),[6]DieselData!$K$12:$K$998,0))="","",INDEX([6]DieselData!$B$12:$B$998,MATCH(ROWS($A$10:A21),[6]DieselData!$K$12:$K$998,0))),"")</f>
        <v/>
      </c>
      <c r="C21" s="1193" t="str">
        <f>IFERROR(IF(INDEX([6]DieselData!$C$12:$C$998,MATCH(ROWS($A$10:A21),[6]DieselData!$K$12:$K$998,0))="","",INDEX([6]DieselData!$C$12:$C$998,MATCH(ROWS($A$10:A21),[6]DieselData!$K$12:$K$998,0))),"")</f>
        <v/>
      </c>
      <c r="D21" s="1187" t="str">
        <f>IFERROR(IF(INDEX([6]DieselData!$D$12:$D$998,MATCH(ROWS($A$10:A21),[6]DieselData!$K$12:$K$998,0))="","",INDEX([6]DieselData!$D$12:$D$998,MATCH(ROWS($A$10:A21),[6]DieselData!$K$12:$K$998,0))),"")</f>
        <v/>
      </c>
      <c r="E21" s="1188" t="str">
        <f>IFERROR(IF(INDEX([6]DieselData!$E$12:$E$998,MATCH(ROWS($A$10:A21),[6]DieselData!$K$12:$K$998,0))="","",INDEX([6]DieselData!$E$12:$E$998,MATCH(ROWS($A$10:A21),[6]DieselData!$K$12:$K$998,0))),"")</f>
        <v/>
      </c>
      <c r="F21" s="1189" t="str">
        <f>IFERROR(IF(INDEX([6]DieselData!$F$12:$F$998,MATCH(ROWS($A$10:A21),[6]DieselData!$K$12:$K$998,0))="","",INDEX([6]DieselData!$F$12:$F$998,MATCH(ROWS($A$10:A21),[6]DieselData!$K$12:$K$998,0))),"")</f>
        <v/>
      </c>
      <c r="G21" s="1189" t="str">
        <f>IFERROR(IF(INDEX([6]DieselData!$G$12:$G$998,MATCH(ROWS($A$10:A21),[6]DieselData!$K$12:$K$998,0))="","",INDEX([6]DieselData!$G$12:$G$998,MATCH(ROWS($A$10:A21),[6]DieselData!$K$12:$K$998,0))),"")</f>
        <v/>
      </c>
      <c r="H21" s="1190" t="str">
        <f>IFERROR(IF(INDEX([6]DieselData!$H$12:$H$998,MATCH(ROWS($A$10:A21),[6]DieselData!$K$12:$K$998,0))="","",INDEX([6]DieselData!$H$12:$H$998,MATCH(ROWS($A$10:A21),[6]DieselData!$K$12:$K$998,0))),"")</f>
        <v/>
      </c>
      <c r="I21" s="1191" t="str">
        <f>IFERROR(IF(INDEX([6]DieselData!$I$12:$I$998,MATCH(ROWS($A$10:A21),[6]DieselData!$K$12:$K$998,0))="","",INDEX([6]DieselData!$I$12:$I$998,MATCH(ROWS($A$10:A21),[6]DieselData!$K$12:$K$998,0))),"")</f>
        <v/>
      </c>
      <c r="J21" s="1191" t="str">
        <f>IFERROR(IF(INDEX([6]DieselData!$J$12:$J$998,MATCH(ROWS($A$10:A21),[6]DieselData!$K$12:$K$998,0))="","",INDEX([6]DieselData!$J$12:$J$998,MATCH(ROWS($A$10:A21),[6]DieselData!$K$12:$K$998,0))),"")</f>
        <v/>
      </c>
    </row>
    <row r="22" spans="1:10" s="1192" customFormat="1" ht="19.5" customHeight="1" x14ac:dyDescent="0.35">
      <c r="A22" s="1185" t="str">
        <f>IFERROR(IF(INDEX([6]DieselData!$A$12:$A$998,MATCH(ROWS($A$10:A22),[6]DieselData!$K$12:$K$998,0))="","",INDEX([6]DieselData!$A$12:$A$998,MATCH(ROWS($A$10:A22),[6]DieselData!$K$12:$K$998,0))),"")</f>
        <v/>
      </c>
      <c r="B22" s="1186" t="str">
        <f>IFERROR(IF(INDEX([6]DieselData!$B$12:$B$998,MATCH(ROWS($A$10:A22),[6]DieselData!$K$12:$K$998,0))="","",INDEX([6]DieselData!$B$12:$B$998,MATCH(ROWS($A$10:A22),[6]DieselData!$K$12:$K$998,0))),"")</f>
        <v/>
      </c>
      <c r="C22" s="1193" t="str">
        <f>IFERROR(IF(INDEX([6]DieselData!$C$12:$C$998,MATCH(ROWS($A$10:A22),[6]DieselData!$K$12:$K$998,0))="","",INDEX([6]DieselData!$C$12:$C$998,MATCH(ROWS($A$10:A22),[6]DieselData!$K$12:$K$998,0))),"")</f>
        <v/>
      </c>
      <c r="D22" s="1187" t="str">
        <f>IFERROR(IF(INDEX([6]DieselData!$D$12:$D$998,MATCH(ROWS($A$10:A22),[6]DieselData!$K$12:$K$998,0))="","",INDEX([6]DieselData!$D$12:$D$998,MATCH(ROWS($A$10:A22),[6]DieselData!$K$12:$K$998,0))),"")</f>
        <v/>
      </c>
      <c r="E22" s="1188" t="str">
        <f>IFERROR(IF(INDEX([6]DieselData!$E$12:$E$998,MATCH(ROWS($A$10:A22),[6]DieselData!$K$12:$K$998,0))="","",INDEX([6]DieselData!$E$12:$E$998,MATCH(ROWS($A$10:A22),[6]DieselData!$K$12:$K$998,0))),"")</f>
        <v/>
      </c>
      <c r="F22" s="1189" t="str">
        <f>IFERROR(IF(INDEX([6]DieselData!$F$12:$F$998,MATCH(ROWS($A$10:A22),[6]DieselData!$K$12:$K$998,0))="","",INDEX([6]DieselData!$F$12:$F$998,MATCH(ROWS($A$10:A22),[6]DieselData!$K$12:$K$998,0))),"")</f>
        <v/>
      </c>
      <c r="G22" s="1189" t="str">
        <f>IFERROR(IF(INDEX([6]DieselData!$G$12:$G$998,MATCH(ROWS($A$10:A22),[6]DieselData!$K$12:$K$998,0))="","",INDEX([6]DieselData!$G$12:$G$998,MATCH(ROWS($A$10:A22),[6]DieselData!$K$12:$K$998,0))),"")</f>
        <v/>
      </c>
      <c r="H22" s="1190" t="str">
        <f>IFERROR(IF(INDEX([6]DieselData!$H$12:$H$998,MATCH(ROWS($A$10:A22),[6]DieselData!$K$12:$K$998,0))="","",INDEX([6]DieselData!$H$12:$H$998,MATCH(ROWS($A$10:A22),[6]DieselData!$K$12:$K$998,0))),"")</f>
        <v/>
      </c>
      <c r="I22" s="1191" t="str">
        <f>IFERROR(IF(INDEX([6]DieselData!$I$12:$I$998,MATCH(ROWS($A$10:A22),[6]DieselData!$K$12:$K$998,0))="","",INDEX([6]DieselData!$I$12:$I$998,MATCH(ROWS($A$10:A22),[6]DieselData!$K$12:$K$998,0))),"")</f>
        <v/>
      </c>
      <c r="J22" s="1191" t="str">
        <f>IFERROR(IF(INDEX([6]DieselData!$J$12:$J$998,MATCH(ROWS($A$10:A22),[6]DieselData!$K$12:$K$998,0))="","",INDEX([6]DieselData!$J$12:$J$998,MATCH(ROWS($A$10:A22),[6]DieselData!$K$12:$K$998,0))),"")</f>
        <v/>
      </c>
    </row>
    <row r="23" spans="1:10" s="1192" customFormat="1" ht="19.5" customHeight="1" x14ac:dyDescent="0.35">
      <c r="A23" s="1185" t="str">
        <f>IFERROR(IF(INDEX([6]DieselData!$A$12:$A$998,MATCH(ROWS($A$10:A23),[6]DieselData!$K$12:$K$998,0))="","",INDEX([6]DieselData!$A$12:$A$998,MATCH(ROWS($A$10:A23),[6]DieselData!$K$12:$K$998,0))),"")</f>
        <v/>
      </c>
      <c r="B23" s="1186" t="str">
        <f>IFERROR(IF(INDEX([6]DieselData!$B$12:$B$998,MATCH(ROWS($A$10:A23),[6]DieselData!$K$12:$K$998,0))="","",INDEX([6]DieselData!$B$12:$B$998,MATCH(ROWS($A$10:A23),[6]DieselData!$K$12:$K$998,0))),"")</f>
        <v/>
      </c>
      <c r="C23" s="1193" t="str">
        <f>IFERROR(IF(INDEX([6]DieselData!$C$12:$C$998,MATCH(ROWS($A$10:A23),[6]DieselData!$K$12:$K$998,0))="","",INDEX([6]DieselData!$C$12:$C$998,MATCH(ROWS($A$10:A23),[6]DieselData!$K$12:$K$998,0))),"")</f>
        <v/>
      </c>
      <c r="D23" s="1187" t="str">
        <f>IFERROR(IF(INDEX([6]DieselData!$D$12:$D$998,MATCH(ROWS($A$10:A23),[6]DieselData!$K$12:$K$998,0))="","",INDEX([6]DieselData!$D$12:$D$998,MATCH(ROWS($A$10:A23),[6]DieselData!$K$12:$K$998,0))),"")</f>
        <v/>
      </c>
      <c r="E23" s="1188" t="str">
        <f>IFERROR(IF(INDEX([6]DieselData!$E$12:$E$998,MATCH(ROWS($A$10:A23),[6]DieselData!$K$12:$K$998,0))="","",INDEX([6]DieselData!$E$12:$E$998,MATCH(ROWS($A$10:A23),[6]DieselData!$K$12:$K$998,0))),"")</f>
        <v/>
      </c>
      <c r="F23" s="1189" t="str">
        <f>IFERROR(IF(INDEX([6]DieselData!$F$12:$F$998,MATCH(ROWS($A$10:A23),[6]DieselData!$K$12:$K$998,0))="","",INDEX([6]DieselData!$F$12:$F$998,MATCH(ROWS($A$10:A23),[6]DieselData!$K$12:$K$998,0))),"")</f>
        <v/>
      </c>
      <c r="G23" s="1189" t="str">
        <f>IFERROR(IF(INDEX([6]DieselData!$G$12:$G$998,MATCH(ROWS($A$10:A23),[6]DieselData!$K$12:$K$998,0))="","",INDEX([6]DieselData!$G$12:$G$998,MATCH(ROWS($A$10:A23),[6]DieselData!$K$12:$K$998,0))),"")</f>
        <v/>
      </c>
      <c r="H23" s="1190" t="str">
        <f>IFERROR(IF(INDEX([6]DieselData!$H$12:$H$998,MATCH(ROWS($A$10:A23),[6]DieselData!$K$12:$K$998,0))="","",INDEX([6]DieselData!$H$12:$H$998,MATCH(ROWS($A$10:A23),[6]DieselData!$K$12:$K$998,0))),"")</f>
        <v/>
      </c>
      <c r="I23" s="1191" t="str">
        <f>IFERROR(IF(INDEX([6]DieselData!$I$12:$I$998,MATCH(ROWS($A$10:A23),[6]DieselData!$K$12:$K$998,0))="","",INDEX([6]DieselData!$I$12:$I$998,MATCH(ROWS($A$10:A23),[6]DieselData!$K$12:$K$998,0))),"")</f>
        <v/>
      </c>
      <c r="J23" s="1191" t="str">
        <f>IFERROR(IF(INDEX([6]DieselData!$J$12:$J$998,MATCH(ROWS($A$10:A23),[6]DieselData!$K$12:$K$998,0))="","",INDEX([6]DieselData!$J$12:$J$998,MATCH(ROWS($A$10:A23),[6]DieselData!$K$12:$K$998,0))),"")</f>
        <v/>
      </c>
    </row>
    <row r="24" spans="1:10" s="1192" customFormat="1" ht="19.5" customHeight="1" x14ac:dyDescent="0.35">
      <c r="A24" s="1185" t="str">
        <f>IFERROR(IF(INDEX([6]DieselData!$A$12:$A$998,MATCH(ROWS($A$10:A24),[6]DieselData!$K$12:$K$998,0))="","",INDEX([6]DieselData!$A$12:$A$998,MATCH(ROWS($A$10:A24),[6]DieselData!$K$12:$K$998,0))),"")</f>
        <v/>
      </c>
      <c r="B24" s="1186" t="str">
        <f>IFERROR(IF(INDEX([6]DieselData!$B$12:$B$998,MATCH(ROWS($A$10:A24),[6]DieselData!$K$12:$K$998,0))="","",INDEX([6]DieselData!$B$12:$B$998,MATCH(ROWS($A$10:A24),[6]DieselData!$K$12:$K$998,0))),"")</f>
        <v/>
      </c>
      <c r="C24" s="1193" t="str">
        <f>IFERROR(IF(INDEX([6]DieselData!$C$12:$C$998,MATCH(ROWS($A$10:A24),[6]DieselData!$K$12:$K$998,0))="","",INDEX([6]DieselData!$C$12:$C$998,MATCH(ROWS($A$10:A24),[6]DieselData!$K$12:$K$998,0))),"")</f>
        <v/>
      </c>
      <c r="D24" s="1187" t="str">
        <f>IFERROR(IF(INDEX([6]DieselData!$D$12:$D$998,MATCH(ROWS($A$10:A24),[6]DieselData!$K$12:$K$998,0))="","",INDEX([6]DieselData!$D$12:$D$998,MATCH(ROWS($A$10:A24),[6]DieselData!$K$12:$K$998,0))),"")</f>
        <v/>
      </c>
      <c r="E24" s="1188" t="str">
        <f>IFERROR(IF(INDEX([6]DieselData!$E$12:$E$998,MATCH(ROWS($A$10:A24),[6]DieselData!$K$12:$K$998,0))="","",INDEX([6]DieselData!$E$12:$E$998,MATCH(ROWS($A$10:A24),[6]DieselData!$K$12:$K$998,0))),"")</f>
        <v/>
      </c>
      <c r="F24" s="1189" t="str">
        <f>IFERROR(IF(INDEX([6]DieselData!$F$12:$F$998,MATCH(ROWS($A$10:A24),[6]DieselData!$K$12:$K$998,0))="","",INDEX([6]DieselData!$F$12:$F$998,MATCH(ROWS($A$10:A24),[6]DieselData!$K$12:$K$998,0))),"")</f>
        <v/>
      </c>
      <c r="G24" s="1189" t="str">
        <f>IFERROR(IF(INDEX([6]DieselData!$G$12:$G$998,MATCH(ROWS($A$10:A24),[6]DieselData!$K$12:$K$998,0))="","",INDEX([6]DieselData!$G$12:$G$998,MATCH(ROWS($A$10:A24),[6]DieselData!$K$12:$K$998,0))),"")</f>
        <v/>
      </c>
      <c r="H24" s="1190" t="str">
        <f>IFERROR(IF(INDEX([6]DieselData!$H$12:$H$998,MATCH(ROWS($A$10:A24),[6]DieselData!$K$12:$K$998,0))="","",INDEX([6]DieselData!$H$12:$H$998,MATCH(ROWS($A$10:A24),[6]DieselData!$K$12:$K$998,0))),"")</f>
        <v/>
      </c>
      <c r="I24" s="1191" t="str">
        <f>IFERROR(IF(INDEX([6]DieselData!$I$12:$I$998,MATCH(ROWS($A$10:A24),[6]DieselData!$K$12:$K$998,0))="","",INDEX([6]DieselData!$I$12:$I$998,MATCH(ROWS($A$10:A24),[6]DieselData!$K$12:$K$998,0))),"")</f>
        <v/>
      </c>
      <c r="J24" s="1191" t="str">
        <f>IFERROR(IF(INDEX([6]DieselData!$J$12:$J$998,MATCH(ROWS($A$10:A24),[6]DieselData!$K$12:$K$998,0))="","",INDEX([6]DieselData!$J$12:$J$998,MATCH(ROWS($A$10:A24),[6]DieselData!$K$12:$K$998,0))),"")</f>
        <v/>
      </c>
    </row>
    <row r="25" spans="1:10" s="1192" customFormat="1" ht="19.5" customHeight="1" x14ac:dyDescent="0.35">
      <c r="A25" s="1185" t="str">
        <f>IFERROR(IF(INDEX([6]DieselData!$A$12:$A$998,MATCH(ROWS($A$10:A25),[6]DieselData!$K$12:$K$998,0))="","",INDEX([6]DieselData!$A$12:$A$998,MATCH(ROWS($A$10:A25),[6]DieselData!$K$12:$K$998,0))),"")</f>
        <v/>
      </c>
      <c r="B25" s="1186" t="str">
        <f>IFERROR(IF(INDEX([6]DieselData!$B$12:$B$998,MATCH(ROWS($A$10:A25),[6]DieselData!$K$12:$K$998,0))="","",INDEX([6]DieselData!$B$12:$B$998,MATCH(ROWS($A$10:A25),[6]DieselData!$K$12:$K$998,0))),"")</f>
        <v/>
      </c>
      <c r="C25" s="1193" t="str">
        <f>IFERROR(IF(INDEX([6]DieselData!$C$12:$C$998,MATCH(ROWS($A$10:A25),[6]DieselData!$K$12:$K$998,0))="","",INDEX([6]DieselData!$C$12:$C$998,MATCH(ROWS($A$10:A25),[6]DieselData!$K$12:$K$998,0))),"")</f>
        <v/>
      </c>
      <c r="D25" s="1187" t="str">
        <f>IFERROR(IF(INDEX([6]DieselData!$D$12:$D$998,MATCH(ROWS($A$10:A25),[6]DieselData!$K$12:$K$998,0))="","",INDEX([6]DieselData!$D$12:$D$998,MATCH(ROWS($A$10:A25),[6]DieselData!$K$12:$K$998,0))),"")</f>
        <v/>
      </c>
      <c r="E25" s="1188" t="str">
        <f>IFERROR(IF(INDEX([6]DieselData!$E$12:$E$998,MATCH(ROWS($A$10:A25),[6]DieselData!$K$12:$K$998,0))="","",INDEX([6]DieselData!$E$12:$E$998,MATCH(ROWS($A$10:A25),[6]DieselData!$K$12:$K$998,0))),"")</f>
        <v/>
      </c>
      <c r="F25" s="1189" t="str">
        <f>IFERROR(IF(INDEX([6]DieselData!$F$12:$F$998,MATCH(ROWS($A$10:A25),[6]DieselData!$K$12:$K$998,0))="","",INDEX([6]DieselData!$F$12:$F$998,MATCH(ROWS($A$10:A25),[6]DieselData!$K$12:$K$998,0))),"")</f>
        <v/>
      </c>
      <c r="G25" s="1189" t="str">
        <f>IFERROR(IF(INDEX([6]DieselData!$G$12:$G$998,MATCH(ROWS($A$10:A25),[6]DieselData!$K$12:$K$998,0))="","",INDEX([6]DieselData!$G$12:$G$998,MATCH(ROWS($A$10:A25),[6]DieselData!$K$12:$K$998,0))),"")</f>
        <v/>
      </c>
      <c r="H25" s="1190" t="str">
        <f>IFERROR(IF(INDEX([6]DieselData!$H$12:$H$998,MATCH(ROWS($A$10:A25),[6]DieselData!$K$12:$K$998,0))="","",INDEX([6]DieselData!$H$12:$H$998,MATCH(ROWS($A$10:A25),[6]DieselData!$K$12:$K$998,0))),"")</f>
        <v/>
      </c>
      <c r="I25" s="1191" t="str">
        <f>IFERROR(IF(INDEX([6]DieselData!$I$12:$I$998,MATCH(ROWS($A$10:A25),[6]DieselData!$K$12:$K$998,0))="","",INDEX([6]DieselData!$I$12:$I$998,MATCH(ROWS($A$10:A25),[6]DieselData!$K$12:$K$998,0))),"")</f>
        <v/>
      </c>
      <c r="J25" s="1191" t="str">
        <f>IFERROR(IF(INDEX([6]DieselData!$J$12:$J$998,MATCH(ROWS($A$10:A25),[6]DieselData!$K$12:$K$998,0))="","",INDEX([6]DieselData!$J$12:$J$998,MATCH(ROWS($A$10:A25),[6]DieselData!$K$12:$K$998,0))),"")</f>
        <v/>
      </c>
    </row>
    <row r="26" spans="1:10" s="1192" customFormat="1" ht="19.5" customHeight="1" x14ac:dyDescent="0.35">
      <c r="A26" s="1185" t="str">
        <f>IFERROR(IF(INDEX([6]DieselData!$A$12:$A$998,MATCH(ROWS($A$10:A26),[6]DieselData!$K$12:$K$998,0))="","",INDEX([6]DieselData!$A$12:$A$998,MATCH(ROWS($A$10:A26),[6]DieselData!$K$12:$K$998,0))),"")</f>
        <v/>
      </c>
      <c r="B26" s="1186" t="str">
        <f>IFERROR(IF(INDEX([6]DieselData!$B$12:$B$998,MATCH(ROWS($A$10:A26),[6]DieselData!$K$12:$K$998,0))="","",INDEX([6]DieselData!$B$12:$B$998,MATCH(ROWS($A$10:A26),[6]DieselData!$K$12:$K$998,0))),"")</f>
        <v/>
      </c>
      <c r="C26" s="1193" t="str">
        <f>IFERROR(IF(INDEX([6]DieselData!$C$12:$C$998,MATCH(ROWS($A$10:A26),[6]DieselData!$K$12:$K$998,0))="","",INDEX([6]DieselData!$C$12:$C$998,MATCH(ROWS($A$10:A26),[6]DieselData!$K$12:$K$998,0))),"")</f>
        <v/>
      </c>
      <c r="D26" s="1187" t="str">
        <f>IFERROR(IF(INDEX([6]DieselData!$D$12:$D$998,MATCH(ROWS($A$10:A26),[6]DieselData!$K$12:$K$998,0))="","",INDEX([6]DieselData!$D$12:$D$998,MATCH(ROWS($A$10:A26),[6]DieselData!$K$12:$K$998,0))),"")</f>
        <v/>
      </c>
      <c r="E26" s="1188" t="str">
        <f>IFERROR(IF(INDEX([6]DieselData!$E$12:$E$998,MATCH(ROWS($A$10:A26),[6]DieselData!$K$12:$K$998,0))="","",INDEX([6]DieselData!$E$12:$E$998,MATCH(ROWS($A$10:A26),[6]DieselData!$K$12:$K$998,0))),"")</f>
        <v/>
      </c>
      <c r="F26" s="1189" t="str">
        <f>IFERROR(IF(INDEX([6]DieselData!$F$12:$F$998,MATCH(ROWS($A$10:A26),[6]DieselData!$K$12:$K$998,0))="","",INDEX([6]DieselData!$F$12:$F$998,MATCH(ROWS($A$10:A26),[6]DieselData!$K$12:$K$998,0))),"")</f>
        <v/>
      </c>
      <c r="G26" s="1189" t="str">
        <f>IFERROR(IF(INDEX([6]DieselData!$G$12:$G$998,MATCH(ROWS($A$10:A26),[6]DieselData!$K$12:$K$998,0))="","",INDEX([6]DieselData!$G$12:$G$998,MATCH(ROWS($A$10:A26),[6]DieselData!$K$12:$K$998,0))),"")</f>
        <v/>
      </c>
      <c r="H26" s="1190" t="str">
        <f>IFERROR(IF(INDEX([6]DieselData!$H$12:$H$998,MATCH(ROWS($A$10:A26),[6]DieselData!$K$12:$K$998,0))="","",INDEX([6]DieselData!$H$12:$H$998,MATCH(ROWS($A$10:A26),[6]DieselData!$K$12:$K$998,0))),"")</f>
        <v/>
      </c>
      <c r="I26" s="1191" t="str">
        <f>IFERROR(IF(INDEX([6]DieselData!$I$12:$I$998,MATCH(ROWS($A$10:A26),[6]DieselData!$K$12:$K$998,0))="","",INDEX([6]DieselData!$I$12:$I$998,MATCH(ROWS($A$10:A26),[6]DieselData!$K$12:$K$998,0))),"")</f>
        <v/>
      </c>
      <c r="J26" s="1191" t="str">
        <f>IFERROR(IF(INDEX([6]DieselData!$J$12:$J$998,MATCH(ROWS($A$10:A26),[6]DieselData!$K$12:$K$998,0))="","",INDEX([6]DieselData!$J$12:$J$998,MATCH(ROWS($A$10:A26),[6]DieselData!$K$12:$K$998,0))),"")</f>
        <v/>
      </c>
    </row>
    <row r="27" spans="1:10" s="1192" customFormat="1" ht="19.5" customHeight="1" x14ac:dyDescent="0.35">
      <c r="A27" s="1185" t="str">
        <f>IFERROR(IF(INDEX([6]DieselData!$A$12:$A$998,MATCH(ROWS($A$10:A27),[6]DieselData!$K$12:$K$998,0))="","",INDEX([6]DieselData!$A$12:$A$998,MATCH(ROWS($A$10:A27),[6]DieselData!$K$12:$K$998,0))),"")</f>
        <v/>
      </c>
      <c r="B27" s="1186" t="str">
        <f>IFERROR(IF(INDEX([6]DieselData!$B$12:$B$998,MATCH(ROWS($A$10:A27),[6]DieselData!$K$12:$K$998,0))="","",INDEX([6]DieselData!$B$12:$B$998,MATCH(ROWS($A$10:A27),[6]DieselData!$K$12:$K$998,0))),"")</f>
        <v/>
      </c>
      <c r="C27" s="1193" t="str">
        <f>IFERROR(IF(INDEX([6]DieselData!$C$12:$C$998,MATCH(ROWS($A$10:A27),[6]DieselData!$K$12:$K$998,0))="","",INDEX([6]DieselData!$C$12:$C$998,MATCH(ROWS($A$10:A27),[6]DieselData!$K$12:$K$998,0))),"")</f>
        <v/>
      </c>
      <c r="D27" s="1187" t="str">
        <f>IFERROR(IF(INDEX([6]DieselData!$D$12:$D$998,MATCH(ROWS($A$10:A27),[6]DieselData!$K$12:$K$998,0))="","",INDEX([6]DieselData!$D$12:$D$998,MATCH(ROWS($A$10:A27),[6]DieselData!$K$12:$K$998,0))),"")</f>
        <v/>
      </c>
      <c r="E27" s="1188" t="str">
        <f>IFERROR(IF(INDEX([6]DieselData!$E$12:$E$998,MATCH(ROWS($A$10:A27),[6]DieselData!$K$12:$K$998,0))="","",INDEX([6]DieselData!$E$12:$E$998,MATCH(ROWS($A$10:A27),[6]DieselData!$K$12:$K$998,0))),"")</f>
        <v/>
      </c>
      <c r="F27" s="1189" t="str">
        <f>IFERROR(IF(INDEX([6]DieselData!$F$12:$F$998,MATCH(ROWS($A$10:A27),[6]DieselData!$K$12:$K$998,0))="","",INDEX([6]DieselData!$F$12:$F$998,MATCH(ROWS($A$10:A27),[6]DieselData!$K$12:$K$998,0))),"")</f>
        <v/>
      </c>
      <c r="G27" s="1189" t="str">
        <f>IFERROR(IF(INDEX([6]DieselData!$G$12:$G$998,MATCH(ROWS($A$10:A27),[6]DieselData!$K$12:$K$998,0))="","",INDEX([6]DieselData!$G$12:$G$998,MATCH(ROWS($A$10:A27),[6]DieselData!$K$12:$K$998,0))),"")</f>
        <v/>
      </c>
      <c r="H27" s="1190" t="str">
        <f>IFERROR(IF(INDEX([6]DieselData!$H$12:$H$998,MATCH(ROWS($A$10:A27),[6]DieselData!$K$12:$K$998,0))="","",INDEX([6]DieselData!$H$12:$H$998,MATCH(ROWS($A$10:A27),[6]DieselData!$K$12:$K$998,0))),"")</f>
        <v/>
      </c>
      <c r="I27" s="1191" t="str">
        <f>IFERROR(IF(INDEX([6]DieselData!$I$12:$I$998,MATCH(ROWS($A$10:A27),[6]DieselData!$K$12:$K$998,0))="","",INDEX([6]DieselData!$I$12:$I$998,MATCH(ROWS($A$10:A27),[6]DieselData!$K$12:$K$998,0))),"")</f>
        <v/>
      </c>
      <c r="J27" s="1191" t="str">
        <f>IFERROR(IF(INDEX([6]DieselData!$J$12:$J$998,MATCH(ROWS($A$10:A27),[6]DieselData!$K$12:$K$998,0))="","",INDEX([6]DieselData!$J$12:$J$998,MATCH(ROWS($A$10:A27),[6]DieselData!$K$12:$K$998,0))),"")</f>
        <v/>
      </c>
    </row>
    <row r="28" spans="1:10" s="1192" customFormat="1" ht="19.5" customHeight="1" x14ac:dyDescent="0.35">
      <c r="A28" s="1185" t="str">
        <f>IFERROR(IF(INDEX([6]DieselData!$A$12:$A$998,MATCH(ROWS($A$10:A28),[6]DieselData!$K$12:$K$998,0))="","",INDEX([6]DieselData!$A$12:$A$998,MATCH(ROWS($A$10:A28),[6]DieselData!$K$12:$K$998,0))),"")</f>
        <v/>
      </c>
      <c r="B28" s="1186" t="str">
        <f>IFERROR(IF(INDEX([6]DieselData!$B$12:$B$998,MATCH(ROWS($A$10:A28),[6]DieselData!$K$12:$K$998,0))="","",INDEX([6]DieselData!$B$12:$B$998,MATCH(ROWS($A$10:A28),[6]DieselData!$K$12:$K$998,0))),"")</f>
        <v/>
      </c>
      <c r="C28" s="1193" t="str">
        <f>IFERROR(IF(INDEX([6]DieselData!$C$12:$C$998,MATCH(ROWS($A$10:A28),[6]DieselData!$K$12:$K$998,0))="","",INDEX([6]DieselData!$C$12:$C$998,MATCH(ROWS($A$10:A28),[6]DieselData!$K$12:$K$998,0))),"")</f>
        <v/>
      </c>
      <c r="D28" s="1187" t="str">
        <f>IFERROR(IF(INDEX([6]DieselData!$D$12:$D$998,MATCH(ROWS($A$10:A28),[6]DieselData!$K$12:$K$998,0))="","",INDEX([6]DieselData!$D$12:$D$998,MATCH(ROWS($A$10:A28),[6]DieselData!$K$12:$K$998,0))),"")</f>
        <v/>
      </c>
      <c r="E28" s="1188" t="str">
        <f>IFERROR(IF(INDEX([6]DieselData!$E$12:$E$998,MATCH(ROWS($A$10:A28),[6]DieselData!$K$12:$K$998,0))="","",INDEX([6]DieselData!$E$12:$E$998,MATCH(ROWS($A$10:A28),[6]DieselData!$K$12:$K$998,0))),"")</f>
        <v/>
      </c>
      <c r="F28" s="1189" t="str">
        <f>IFERROR(IF(INDEX([6]DieselData!$F$12:$F$998,MATCH(ROWS($A$10:A28),[6]DieselData!$K$12:$K$998,0))="","",INDEX([6]DieselData!$F$12:$F$998,MATCH(ROWS($A$10:A28),[6]DieselData!$K$12:$K$998,0))),"")</f>
        <v/>
      </c>
      <c r="G28" s="1189" t="str">
        <f>IFERROR(IF(INDEX([6]DieselData!$G$12:$G$998,MATCH(ROWS($A$10:A28),[6]DieselData!$K$12:$K$998,0))="","",INDEX([6]DieselData!$G$12:$G$998,MATCH(ROWS($A$10:A28),[6]DieselData!$K$12:$K$998,0))),"")</f>
        <v/>
      </c>
      <c r="H28" s="1190" t="str">
        <f>IFERROR(IF(INDEX([6]DieselData!$H$12:$H$998,MATCH(ROWS($A$10:A28),[6]DieselData!$K$12:$K$998,0))="","",INDEX([6]DieselData!$H$12:$H$998,MATCH(ROWS($A$10:A28),[6]DieselData!$K$12:$K$998,0))),"")</f>
        <v/>
      </c>
      <c r="I28" s="1191" t="str">
        <f>IFERROR(IF(INDEX([6]DieselData!$I$12:$I$998,MATCH(ROWS($A$10:A28),[6]DieselData!$K$12:$K$998,0))="","",INDEX([6]DieselData!$I$12:$I$998,MATCH(ROWS($A$10:A28),[6]DieselData!$K$12:$K$998,0))),"")</f>
        <v/>
      </c>
      <c r="J28" s="1191" t="str">
        <f>IFERROR(IF(INDEX([6]DieselData!$J$12:$J$998,MATCH(ROWS($A$10:A28),[6]DieselData!$K$12:$K$998,0))="","",INDEX([6]DieselData!$J$12:$J$998,MATCH(ROWS($A$10:A28),[6]DieselData!$K$12:$K$998,0))),"")</f>
        <v/>
      </c>
    </row>
    <row r="29" spans="1:10" s="1192" customFormat="1" ht="19.5" customHeight="1" x14ac:dyDescent="0.35">
      <c r="A29" s="1185" t="str">
        <f>IFERROR(IF(INDEX([6]DieselData!$A$12:$A$998,MATCH(ROWS($A$10:A29),[6]DieselData!$K$12:$K$998,0))="","",INDEX([6]DieselData!$A$12:$A$998,MATCH(ROWS($A$10:A29),[6]DieselData!$K$12:$K$998,0))),"")</f>
        <v/>
      </c>
      <c r="B29" s="1186" t="str">
        <f>IFERROR(IF(INDEX([6]DieselData!$B$12:$B$998,MATCH(ROWS($A$10:A29),[6]DieselData!$K$12:$K$998,0))="","",INDEX([6]DieselData!$B$12:$B$998,MATCH(ROWS($A$10:A29),[6]DieselData!$K$12:$K$998,0))),"")</f>
        <v/>
      </c>
      <c r="C29" s="1193" t="str">
        <f>IFERROR(IF(INDEX([6]DieselData!$C$12:$C$998,MATCH(ROWS($A$10:A29),[6]DieselData!$K$12:$K$998,0))="","",INDEX([6]DieselData!$C$12:$C$998,MATCH(ROWS($A$10:A29),[6]DieselData!$K$12:$K$998,0))),"")</f>
        <v/>
      </c>
      <c r="D29" s="1187" t="str">
        <f>IFERROR(IF(INDEX([6]DieselData!$D$12:$D$998,MATCH(ROWS($A$10:A29),[6]DieselData!$K$12:$K$998,0))="","",INDEX([6]DieselData!$D$12:$D$998,MATCH(ROWS($A$10:A29),[6]DieselData!$K$12:$K$998,0))),"")</f>
        <v/>
      </c>
      <c r="E29" s="1188" t="str">
        <f>IFERROR(IF(INDEX([6]DieselData!$E$12:$E$998,MATCH(ROWS($A$10:A29),[6]DieselData!$K$12:$K$998,0))="","",INDEX([6]DieselData!$E$12:$E$998,MATCH(ROWS($A$10:A29),[6]DieselData!$K$12:$K$998,0))),"")</f>
        <v/>
      </c>
      <c r="F29" s="1189" t="str">
        <f>IFERROR(IF(INDEX([6]DieselData!$F$12:$F$998,MATCH(ROWS($A$10:A29),[6]DieselData!$K$12:$K$998,0))="","",INDEX([6]DieselData!$F$12:$F$998,MATCH(ROWS($A$10:A29),[6]DieselData!$K$12:$K$998,0))),"")</f>
        <v/>
      </c>
      <c r="G29" s="1189" t="str">
        <f>IFERROR(IF(INDEX([6]DieselData!$G$12:$G$998,MATCH(ROWS($A$10:A29),[6]DieselData!$K$12:$K$998,0))="","",INDEX([6]DieselData!$G$12:$G$998,MATCH(ROWS($A$10:A29),[6]DieselData!$K$12:$K$998,0))),"")</f>
        <v/>
      </c>
      <c r="H29" s="1190" t="str">
        <f>IFERROR(IF(INDEX([6]DieselData!$H$12:$H$998,MATCH(ROWS($A$10:A29),[6]DieselData!$K$12:$K$998,0))="","",INDEX([6]DieselData!$H$12:$H$998,MATCH(ROWS($A$10:A29),[6]DieselData!$K$12:$K$998,0))),"")</f>
        <v/>
      </c>
      <c r="I29" s="1191" t="str">
        <f>IFERROR(IF(INDEX([6]DieselData!$I$12:$I$998,MATCH(ROWS($A$10:A29),[6]DieselData!$K$12:$K$998,0))="","",INDEX([6]DieselData!$I$12:$I$998,MATCH(ROWS($A$10:A29),[6]DieselData!$K$12:$K$998,0))),"")</f>
        <v/>
      </c>
      <c r="J29" s="1191" t="str">
        <f>IFERROR(IF(INDEX([6]DieselData!$J$12:$J$998,MATCH(ROWS($A$10:A29),[6]DieselData!$K$12:$K$998,0))="","",INDEX([6]DieselData!$J$12:$J$998,MATCH(ROWS($A$10:A29),[6]DieselData!$K$12:$K$998,0))),"")</f>
        <v/>
      </c>
    </row>
  </sheetData>
  <mergeCells count="16">
    <mergeCell ref="A5:J5"/>
    <mergeCell ref="C6:C7"/>
    <mergeCell ref="D6:D7"/>
    <mergeCell ref="E6:E7"/>
    <mergeCell ref="F6:F7"/>
    <mergeCell ref="I6:I7"/>
    <mergeCell ref="J6:J7"/>
    <mergeCell ref="A2:J2"/>
    <mergeCell ref="A3:A4"/>
    <mergeCell ref="B3:B4"/>
    <mergeCell ref="C3:C4"/>
    <mergeCell ref="D3:D4"/>
    <mergeCell ref="E3:E4"/>
    <mergeCell ref="F3:F4"/>
    <mergeCell ref="I3:I4"/>
    <mergeCell ref="J3:J4"/>
  </mergeCells>
  <dataValidations count="1">
    <dataValidation type="list" allowBlank="1" sqref="B3:B4" xr:uid="{0B688CD5-53D9-4BE6-A0A6-6FA4A771518F}">
      <formula1>DateList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146C-D397-4D52-8160-A05B94075715}">
  <sheetPr>
    <tabColor rgb="FF808080"/>
    <pageSetUpPr fitToPage="1"/>
  </sheetPr>
  <dimension ref="A1:XFC1024"/>
  <sheetViews>
    <sheetView showGridLines="0" tabSelected="1" zoomScaleNormal="100" workbookViewId="0">
      <pane ySplit="11" topLeftCell="A12" activePane="bottomLeft" state="frozen"/>
      <selection pane="bottomLeft" activeCell="F19" sqref="F19"/>
    </sheetView>
  </sheetViews>
  <sheetFormatPr defaultColWidth="8.6640625" defaultRowHeight="14.4" x14ac:dyDescent="0.3"/>
  <cols>
    <col min="1" max="1" width="18.33203125" style="1240" customWidth="1"/>
    <col min="2" max="2" width="18.5546875" style="1240" customWidth="1"/>
    <col min="3" max="3" width="28.44140625" style="1240" customWidth="1"/>
    <col min="4" max="4" width="22" style="1240" customWidth="1"/>
    <col min="5" max="5" width="23.6640625" style="1241" customWidth="1"/>
    <col min="6" max="6" width="18.109375" style="1240" customWidth="1"/>
    <col min="7" max="7" width="17.5546875" style="1240" customWidth="1"/>
    <col min="8" max="8" width="20" style="1240" customWidth="1"/>
    <col min="9" max="9" width="18" style="1240" customWidth="1"/>
    <col min="10" max="10" width="16.44140625" style="1240" customWidth="1"/>
    <col min="11" max="11" width="12" style="1197" customWidth="1"/>
    <col min="12" max="12" width="8.6640625" style="349"/>
    <col min="13" max="13" width="13" style="349" hidden="1" customWidth="1"/>
    <col min="14" max="16384" width="8.6640625" style="349"/>
  </cols>
  <sheetData>
    <row r="1" spans="1:13" ht="30" customHeight="1" x14ac:dyDescent="0.3">
      <c r="A1" s="1194" t="s">
        <v>482</v>
      </c>
      <c r="B1" s="1195"/>
      <c r="C1" s="1195"/>
      <c r="D1" s="1195"/>
      <c r="E1" s="1195"/>
      <c r="F1" s="1195"/>
      <c r="G1" s="1195"/>
      <c r="H1" s="1195"/>
      <c r="I1" s="1195"/>
      <c r="J1" s="1196"/>
      <c r="L1" s="1198"/>
      <c r="M1" s="349" t="s">
        <v>384</v>
      </c>
    </row>
    <row r="2" spans="1:13" ht="14.25" hidden="1" customHeight="1" x14ac:dyDescent="0.3">
      <c r="A2" s="1199"/>
      <c r="B2" s="1200"/>
      <c r="C2" s="1200"/>
      <c r="D2" s="1200"/>
      <c r="E2" s="1200"/>
      <c r="F2" s="1200"/>
      <c r="G2" s="1200"/>
      <c r="H2" s="1200"/>
      <c r="I2" s="1200"/>
      <c r="J2" s="1201"/>
      <c r="L2" s="1198"/>
      <c r="M2" s="1202">
        <v>46113</v>
      </c>
    </row>
    <row r="3" spans="1:13" ht="14.25" hidden="1" customHeight="1" x14ac:dyDescent="0.3">
      <c r="A3" s="1199"/>
      <c r="B3" s="1200"/>
      <c r="C3" s="1200"/>
      <c r="D3" s="1200"/>
      <c r="E3" s="1200"/>
      <c r="F3" s="1200"/>
      <c r="G3" s="1200"/>
      <c r="H3" s="1200"/>
      <c r="I3" s="1200"/>
      <c r="J3" s="1201"/>
      <c r="L3" s="1198"/>
      <c r="M3" s="1202">
        <v>46114</v>
      </c>
    </row>
    <row r="4" spans="1:13" ht="21" hidden="1" customHeight="1" x14ac:dyDescent="0.3">
      <c r="A4" s="1199"/>
      <c r="B4" s="1200"/>
      <c r="C4" s="1200"/>
      <c r="D4" s="1200"/>
      <c r="E4" s="1200"/>
      <c r="F4" s="1200"/>
      <c r="G4" s="1200"/>
      <c r="H4" s="1200"/>
      <c r="I4" s="1200"/>
      <c r="J4" s="1201"/>
      <c r="L4" s="1198"/>
      <c r="M4" s="1202">
        <v>46115</v>
      </c>
    </row>
    <row r="5" spans="1:13" ht="14.25" hidden="1" customHeight="1" x14ac:dyDescent="0.3">
      <c r="A5" s="1199"/>
      <c r="B5" s="1200"/>
      <c r="C5" s="1200"/>
      <c r="D5" s="1200"/>
      <c r="E5" s="1200"/>
      <c r="F5" s="1200"/>
      <c r="G5" s="1200"/>
      <c r="H5" s="1200"/>
      <c r="I5" s="1200"/>
      <c r="J5" s="1201"/>
      <c r="L5" s="1198"/>
      <c r="M5" s="1202">
        <v>46116</v>
      </c>
    </row>
    <row r="6" spans="1:13" ht="14.25" hidden="1" customHeight="1" x14ac:dyDescent="0.3">
      <c r="A6" s="1199"/>
      <c r="B6" s="1200"/>
      <c r="C6" s="1200"/>
      <c r="D6" s="1200"/>
      <c r="E6" s="1200"/>
      <c r="F6" s="1200"/>
      <c r="G6" s="1200"/>
      <c r="H6" s="1200"/>
      <c r="I6" s="1200"/>
      <c r="J6" s="1201"/>
      <c r="L6" s="1198"/>
      <c r="M6" s="1202">
        <v>46117</v>
      </c>
    </row>
    <row r="7" spans="1:13" ht="15" hidden="1" customHeight="1" x14ac:dyDescent="0.3">
      <c r="A7" s="1199"/>
      <c r="B7" s="1200"/>
      <c r="C7" s="1200"/>
      <c r="D7" s="1200"/>
      <c r="E7" s="1200"/>
      <c r="F7" s="1200"/>
      <c r="G7" s="1200"/>
      <c r="H7" s="1200"/>
      <c r="I7" s="1200"/>
      <c r="J7" s="1201"/>
      <c r="L7" s="1198"/>
    </row>
    <row r="8" spans="1:13" ht="14.25" hidden="1" customHeight="1" x14ac:dyDescent="0.3">
      <c r="A8" s="1199"/>
      <c r="B8" s="1200"/>
      <c r="C8" s="1200"/>
      <c r="D8" s="1200"/>
      <c r="E8" s="1200"/>
      <c r="F8" s="1200"/>
      <c r="G8" s="1200"/>
      <c r="H8" s="1200"/>
      <c r="I8" s="1200"/>
      <c r="J8" s="1201"/>
      <c r="L8" s="1198"/>
      <c r="M8" s="349" t="s">
        <v>383</v>
      </c>
    </row>
    <row r="9" spans="1:13" ht="14.25" hidden="1" customHeight="1" x14ac:dyDescent="0.3">
      <c r="A9" s="1199"/>
      <c r="B9" s="1200"/>
      <c r="C9" s="1200"/>
      <c r="D9" s="1200"/>
      <c r="E9" s="1200"/>
      <c r="F9" s="1200"/>
      <c r="G9" s="1200"/>
      <c r="H9" s="1200"/>
      <c r="I9" s="1200"/>
      <c r="J9" s="1201"/>
      <c r="L9" s="1198"/>
      <c r="M9" s="349">
        <v>232.7</v>
      </c>
    </row>
    <row r="10" spans="1:13" s="1207" customFormat="1" ht="14.25" customHeight="1" x14ac:dyDescent="0.3">
      <c r="A10" s="1203"/>
      <c r="B10" s="1204"/>
      <c r="C10" s="1204"/>
      <c r="D10" s="1204"/>
      <c r="E10" s="1204"/>
      <c r="F10" s="1204"/>
      <c r="G10" s="1204"/>
      <c r="H10" s="1204"/>
      <c r="I10" s="1204"/>
      <c r="J10" s="1205"/>
      <c r="K10" s="1206"/>
      <c r="L10" s="1198"/>
    </row>
    <row r="11" spans="1:13" s="1213" customFormat="1" ht="42" customHeight="1" x14ac:dyDescent="0.4">
      <c r="A11" s="1183" t="s">
        <v>382</v>
      </c>
      <c r="B11" s="1208" t="s">
        <v>380</v>
      </c>
      <c r="C11" s="1208" t="s">
        <v>476</v>
      </c>
      <c r="D11" s="1209" t="s">
        <v>477</v>
      </c>
      <c r="E11" s="1183" t="s">
        <v>478</v>
      </c>
      <c r="F11" s="1210" t="s">
        <v>226</v>
      </c>
      <c r="G11" s="1209" t="s">
        <v>479</v>
      </c>
      <c r="H11" s="1211" t="s">
        <v>480</v>
      </c>
      <c r="I11" s="1211" t="s">
        <v>481</v>
      </c>
      <c r="J11" s="1211" t="s">
        <v>388</v>
      </c>
      <c r="K11" s="1211" t="s">
        <v>379</v>
      </c>
      <c r="L11" s="1212"/>
    </row>
    <row r="12" spans="1:13" s="1207" customFormat="1" ht="19.5" customHeight="1" x14ac:dyDescent="0.3">
      <c r="A12" s="1214">
        <f t="shared" ref="A12:A75" si="0">ROW()-11</f>
        <v>1</v>
      </c>
      <c r="B12" s="1215">
        <v>46283</v>
      </c>
      <c r="C12" s="1216">
        <v>1357.2</v>
      </c>
      <c r="D12" s="1217">
        <v>1300</v>
      </c>
      <c r="E12" s="1218" t="s">
        <v>483</v>
      </c>
      <c r="F12" s="1219">
        <v>0</v>
      </c>
      <c r="G12" s="1219">
        <f>IF(B12="","",C12-F12+D12)</f>
        <v>2657.2</v>
      </c>
      <c r="H12" s="1220">
        <v>104.27</v>
      </c>
      <c r="I12" s="1221">
        <f t="shared" ref="I12:I75" si="1">IF(D12="","",D12*H12)</f>
        <v>135551</v>
      </c>
      <c r="J12" s="1220">
        <f t="shared" ref="J12:J75" si="2">IF(F12="","",F12*H12)</f>
        <v>0</v>
      </c>
      <c r="K12" s="1214">
        <f>IF($B12="","",IF($B12=[6]Dashboard!$B$3,COUNTIF($B$12:$B12,[6]Dashboard!$B$3),""))</f>
        <v>1</v>
      </c>
      <c r="L12" s="1198"/>
    </row>
    <row r="13" spans="1:13" s="1207" customFormat="1" ht="19.5" customHeight="1" x14ac:dyDescent="0.3">
      <c r="A13" s="1214">
        <f t="shared" si="0"/>
        <v>2</v>
      </c>
      <c r="B13" s="1215">
        <v>46283</v>
      </c>
      <c r="C13" s="1216" t="str">
        <f t="shared" ref="C13:C76" si="3">IF(B13="","",IF(B13=B12,"",G12))</f>
        <v/>
      </c>
      <c r="D13" s="1217"/>
      <c r="E13" s="1218" t="s">
        <v>484</v>
      </c>
      <c r="F13" s="1219">
        <v>100</v>
      </c>
      <c r="G13" s="1219">
        <f t="shared" ref="G13:G76" si="4">IF(B13="","",G12-F13+D13)</f>
        <v>2557.1999999999998</v>
      </c>
      <c r="H13" s="1220">
        <v>104.27</v>
      </c>
      <c r="I13" s="1221" t="str">
        <f t="shared" si="1"/>
        <v/>
      </c>
      <c r="J13" s="1220">
        <f t="shared" si="2"/>
        <v>10427</v>
      </c>
      <c r="K13" s="1214">
        <f>IF($B13="","",IF($B13=[6]Dashboard!$B$3,COUNTIF($B$12:$B13,[6]Dashboard!$B$3),""))</f>
        <v>2</v>
      </c>
      <c r="L13" s="1198"/>
    </row>
    <row r="14" spans="1:13" s="1207" customFormat="1" ht="19.5" customHeight="1" x14ac:dyDescent="0.3">
      <c r="A14" s="1214">
        <f t="shared" si="0"/>
        <v>3</v>
      </c>
      <c r="B14" s="1215">
        <v>46283</v>
      </c>
      <c r="C14" s="1216" t="str">
        <f t="shared" si="3"/>
        <v/>
      </c>
      <c r="D14" s="1217"/>
      <c r="E14" s="1218" t="s">
        <v>378</v>
      </c>
      <c r="F14" s="1219">
        <v>200</v>
      </c>
      <c r="G14" s="1219">
        <f t="shared" si="4"/>
        <v>2357.1999999999998</v>
      </c>
      <c r="H14" s="1220">
        <v>104.27</v>
      </c>
      <c r="I14" s="1221" t="str">
        <f t="shared" si="1"/>
        <v/>
      </c>
      <c r="J14" s="1220">
        <f t="shared" si="2"/>
        <v>20854</v>
      </c>
      <c r="K14" s="1214">
        <f>IF($B14="","",IF($B14=[6]Dashboard!$B$3,COUNTIF($B$12:$B14,[6]Dashboard!$B$3),""))</f>
        <v>3</v>
      </c>
      <c r="L14" s="1198"/>
    </row>
    <row r="15" spans="1:13" s="1207" customFormat="1" ht="19.5" customHeight="1" x14ac:dyDescent="0.3">
      <c r="A15" s="1214">
        <f t="shared" si="0"/>
        <v>4</v>
      </c>
      <c r="B15" s="1215">
        <v>46283</v>
      </c>
      <c r="C15" s="1216" t="str">
        <f t="shared" si="3"/>
        <v/>
      </c>
      <c r="D15" s="1217"/>
      <c r="E15" s="1218" t="s">
        <v>377</v>
      </c>
      <c r="F15" s="1219">
        <v>200</v>
      </c>
      <c r="G15" s="1219">
        <f t="shared" si="4"/>
        <v>2157.1999999999998</v>
      </c>
      <c r="H15" s="1220">
        <v>104.27</v>
      </c>
      <c r="I15" s="1221" t="str">
        <f t="shared" si="1"/>
        <v/>
      </c>
      <c r="J15" s="1220">
        <f t="shared" si="2"/>
        <v>20854</v>
      </c>
      <c r="K15" s="1214">
        <f>IF($B15="","",IF($B15=[6]Dashboard!$B$3,COUNTIF($B$12:$B15,[6]Dashboard!$B$3),""))</f>
        <v>4</v>
      </c>
      <c r="L15" s="1198"/>
    </row>
    <row r="16" spans="1:13" s="1207" customFormat="1" ht="19.5" customHeight="1" x14ac:dyDescent="0.3">
      <c r="A16" s="1214">
        <f t="shared" si="0"/>
        <v>5</v>
      </c>
      <c r="B16" s="1215">
        <v>46283</v>
      </c>
      <c r="C16" s="1216" t="str">
        <f t="shared" si="3"/>
        <v/>
      </c>
      <c r="D16" s="1217"/>
      <c r="E16" s="1218" t="s">
        <v>376</v>
      </c>
      <c r="F16" s="1219">
        <v>200</v>
      </c>
      <c r="G16" s="1219">
        <f t="shared" si="4"/>
        <v>1957.1999999999998</v>
      </c>
      <c r="H16" s="1220">
        <v>104.27</v>
      </c>
      <c r="I16" s="1221" t="str">
        <f t="shared" si="1"/>
        <v/>
      </c>
      <c r="J16" s="1220">
        <f t="shared" si="2"/>
        <v>20854</v>
      </c>
      <c r="K16" s="1214">
        <f>IF($B16="","",IF($B16=[6]Dashboard!$B$3,COUNTIF($B$12:$B16,[6]Dashboard!$B$3),""))</f>
        <v>5</v>
      </c>
      <c r="L16" s="1198"/>
    </row>
    <row r="17" spans="1:12" s="1207" customFormat="1" ht="19.5" customHeight="1" x14ac:dyDescent="0.3">
      <c r="A17" s="1214">
        <f t="shared" si="0"/>
        <v>6</v>
      </c>
      <c r="B17" s="1215">
        <v>46283</v>
      </c>
      <c r="C17" s="1216" t="str">
        <f t="shared" si="3"/>
        <v/>
      </c>
      <c r="D17" s="1217"/>
      <c r="E17" s="1218" t="s">
        <v>86</v>
      </c>
      <c r="F17" s="1219">
        <v>130</v>
      </c>
      <c r="G17" s="1219">
        <f t="shared" si="4"/>
        <v>1827.1999999999998</v>
      </c>
      <c r="H17" s="1220">
        <v>104.27</v>
      </c>
      <c r="I17" s="1221" t="str">
        <f t="shared" si="1"/>
        <v/>
      </c>
      <c r="J17" s="1220">
        <f t="shared" si="2"/>
        <v>13555.1</v>
      </c>
      <c r="K17" s="1214">
        <f>IF($B17="","",IF($B17=[6]Dashboard!$B$3,COUNTIF($B$12:$B17,[6]Dashboard!$B$3),""))</f>
        <v>6</v>
      </c>
      <c r="L17" s="1198"/>
    </row>
    <row r="18" spans="1:12" s="1207" customFormat="1" ht="19.5" customHeight="1" x14ac:dyDescent="0.3">
      <c r="A18" s="1214">
        <f t="shared" si="0"/>
        <v>7</v>
      </c>
      <c r="B18" s="1215">
        <v>46283</v>
      </c>
      <c r="C18" s="1216" t="str">
        <f t="shared" si="3"/>
        <v/>
      </c>
      <c r="D18" s="1217"/>
      <c r="E18" s="1218" t="s">
        <v>89</v>
      </c>
      <c r="F18" s="1219">
        <v>80</v>
      </c>
      <c r="G18" s="1219">
        <f t="shared" si="4"/>
        <v>1747.1999999999998</v>
      </c>
      <c r="H18" s="1220">
        <v>104.27</v>
      </c>
      <c r="I18" s="1221" t="str">
        <f t="shared" si="1"/>
        <v/>
      </c>
      <c r="J18" s="1220">
        <f t="shared" si="2"/>
        <v>8341.6</v>
      </c>
      <c r="K18" s="1214">
        <f>IF($B18="","",IF($B18=[6]Dashboard!$B$3,COUNTIF($B$12:$B18,[6]Dashboard!$B$3),""))</f>
        <v>7</v>
      </c>
      <c r="L18" s="1198"/>
    </row>
    <row r="19" spans="1:12" s="1207" customFormat="1" ht="19.5" customHeight="1" x14ac:dyDescent="0.3">
      <c r="A19" s="1214">
        <f t="shared" si="0"/>
        <v>8</v>
      </c>
      <c r="B19" s="1215">
        <v>46283</v>
      </c>
      <c r="C19" s="1216" t="str">
        <f t="shared" si="3"/>
        <v/>
      </c>
      <c r="D19" s="1217"/>
      <c r="E19" s="1218" t="s">
        <v>97</v>
      </c>
      <c r="F19" s="1219">
        <v>60</v>
      </c>
      <c r="G19" s="1219">
        <f t="shared" si="4"/>
        <v>1687.1999999999998</v>
      </c>
      <c r="H19" s="1220">
        <v>104.27</v>
      </c>
      <c r="I19" s="1221" t="str">
        <f t="shared" si="1"/>
        <v/>
      </c>
      <c r="J19" s="1220">
        <f t="shared" si="2"/>
        <v>6256.2</v>
      </c>
      <c r="K19" s="1214">
        <f>IF($B19="","",IF($B19=[6]Dashboard!$B$3,COUNTIF($B$12:$B19,[6]Dashboard!$B$3),""))</f>
        <v>8</v>
      </c>
      <c r="L19" s="1198"/>
    </row>
    <row r="20" spans="1:12" s="1207" customFormat="1" ht="19.5" customHeight="1" x14ac:dyDescent="0.3">
      <c r="A20" s="1214">
        <f t="shared" si="0"/>
        <v>9</v>
      </c>
      <c r="B20" s="1215">
        <v>46283</v>
      </c>
      <c r="C20" s="1216" t="str">
        <f t="shared" si="3"/>
        <v/>
      </c>
      <c r="D20" s="1217"/>
      <c r="E20" s="1218" t="s">
        <v>98</v>
      </c>
      <c r="F20" s="1219">
        <v>55</v>
      </c>
      <c r="G20" s="1219">
        <f t="shared" si="4"/>
        <v>1632.1999999999998</v>
      </c>
      <c r="H20" s="1220">
        <v>104.27</v>
      </c>
      <c r="I20" s="1221" t="str">
        <f t="shared" si="1"/>
        <v/>
      </c>
      <c r="J20" s="1220">
        <f t="shared" si="2"/>
        <v>5734.8499999999995</v>
      </c>
      <c r="K20" s="1214">
        <f>IF($B20="","",IF($B20=[6]Dashboard!$B$3,COUNTIF($B$12:$B20,[6]Dashboard!$B$3),""))</f>
        <v>9</v>
      </c>
      <c r="L20" s="1198"/>
    </row>
    <row r="21" spans="1:12" s="1207" customFormat="1" ht="19.5" customHeight="1" x14ac:dyDescent="0.3">
      <c r="A21" s="1214">
        <f t="shared" si="0"/>
        <v>10</v>
      </c>
      <c r="B21" s="1215">
        <v>46283</v>
      </c>
      <c r="C21" s="1216" t="str">
        <f t="shared" si="3"/>
        <v/>
      </c>
      <c r="D21" s="1217"/>
      <c r="E21" s="1218" t="s">
        <v>100</v>
      </c>
      <c r="F21" s="1219">
        <v>50</v>
      </c>
      <c r="G21" s="1219">
        <f t="shared" si="4"/>
        <v>1582.1999999999998</v>
      </c>
      <c r="H21" s="1220">
        <v>104.27</v>
      </c>
      <c r="I21" s="1221" t="str">
        <f t="shared" si="1"/>
        <v/>
      </c>
      <c r="J21" s="1220">
        <f t="shared" si="2"/>
        <v>5213.5</v>
      </c>
      <c r="K21" s="1214">
        <f>IF($B21="","",IF($B21=[6]Dashboard!$B$3,COUNTIF($B$12:$B21,[6]Dashboard!$B$3),""))</f>
        <v>10</v>
      </c>
      <c r="L21" s="1198"/>
    </row>
    <row r="22" spans="1:12" s="1207" customFormat="1" ht="19.5" customHeight="1" x14ac:dyDescent="0.3">
      <c r="A22" s="1214">
        <f t="shared" si="0"/>
        <v>11</v>
      </c>
      <c r="B22" s="1215">
        <v>46283</v>
      </c>
      <c r="C22" s="1216" t="str">
        <f t="shared" si="3"/>
        <v/>
      </c>
      <c r="D22" s="1217"/>
      <c r="E22" s="1218" t="s">
        <v>485</v>
      </c>
      <c r="F22" s="1219">
        <v>85</v>
      </c>
      <c r="G22" s="1219">
        <f t="shared" si="4"/>
        <v>1497.1999999999998</v>
      </c>
      <c r="H22" s="1220">
        <v>104.27</v>
      </c>
      <c r="I22" s="1221" t="str">
        <f t="shared" si="1"/>
        <v/>
      </c>
      <c r="J22" s="1220">
        <f t="shared" si="2"/>
        <v>8862.9499999999989</v>
      </c>
      <c r="K22" s="1214">
        <f>IF($B22="","",IF($B22=[6]Dashboard!$B$3,COUNTIF($B$12:$B22,[6]Dashboard!$B$3),""))</f>
        <v>11</v>
      </c>
      <c r="L22" s="1198"/>
    </row>
    <row r="23" spans="1:12" s="1207" customFormat="1" ht="19.5" customHeight="1" x14ac:dyDescent="0.3">
      <c r="A23" s="1214">
        <f t="shared" si="0"/>
        <v>12</v>
      </c>
      <c r="B23" s="1215">
        <v>46284</v>
      </c>
      <c r="C23" s="1216">
        <f t="shared" si="3"/>
        <v>1497.1999999999998</v>
      </c>
      <c r="D23" s="1217"/>
      <c r="E23" s="1218" t="s">
        <v>88</v>
      </c>
      <c r="F23" s="1219">
        <v>45</v>
      </c>
      <c r="G23" s="1219">
        <f t="shared" si="4"/>
        <v>1452.1999999999998</v>
      </c>
      <c r="H23" s="1220">
        <v>104.27</v>
      </c>
      <c r="I23" s="1221" t="str">
        <f t="shared" si="1"/>
        <v/>
      </c>
      <c r="J23" s="1220">
        <f t="shared" si="2"/>
        <v>4692.1499999999996</v>
      </c>
      <c r="K23" s="1214" t="str">
        <f>IF($B23="","",IF($B23=[6]Dashboard!$B$3,COUNTIF($B$12:$B23,[6]Dashboard!$B$3),""))</f>
        <v/>
      </c>
      <c r="L23" s="1198"/>
    </row>
    <row r="24" spans="1:12" s="1207" customFormat="1" ht="19.5" customHeight="1" x14ac:dyDescent="0.3">
      <c r="A24" s="1214">
        <f t="shared" si="0"/>
        <v>13</v>
      </c>
      <c r="B24" s="1215">
        <v>46284</v>
      </c>
      <c r="C24" s="1216" t="str">
        <f t="shared" si="3"/>
        <v/>
      </c>
      <c r="D24" s="1217"/>
      <c r="E24" s="1218" t="s">
        <v>486</v>
      </c>
      <c r="F24" s="1219">
        <v>27</v>
      </c>
      <c r="G24" s="1219">
        <f t="shared" si="4"/>
        <v>1425.1999999999998</v>
      </c>
      <c r="H24" s="1220">
        <v>104.27</v>
      </c>
      <c r="I24" s="1221" t="str">
        <f t="shared" si="1"/>
        <v/>
      </c>
      <c r="J24" s="1220">
        <f t="shared" si="2"/>
        <v>2815.29</v>
      </c>
      <c r="K24" s="1214" t="str">
        <f>IF($B24="","",IF($B24=[6]Dashboard!$B$3,COUNTIF($B$12:$B24,[6]Dashboard!$B$3),""))</f>
        <v/>
      </c>
      <c r="L24" s="1198"/>
    </row>
    <row r="25" spans="1:12" s="1207" customFormat="1" ht="19.5" customHeight="1" x14ac:dyDescent="0.3">
      <c r="A25" s="1214">
        <f t="shared" si="0"/>
        <v>14</v>
      </c>
      <c r="B25" s="1215">
        <v>46284</v>
      </c>
      <c r="C25" s="1216" t="str">
        <f t="shared" si="3"/>
        <v/>
      </c>
      <c r="D25" s="1217"/>
      <c r="E25" s="1218" t="s">
        <v>487</v>
      </c>
      <c r="F25" s="1219">
        <v>200</v>
      </c>
      <c r="G25" s="1219">
        <f t="shared" si="4"/>
        <v>1225.1999999999998</v>
      </c>
      <c r="H25" s="1220">
        <v>104.27</v>
      </c>
      <c r="I25" s="1221" t="str">
        <f t="shared" si="1"/>
        <v/>
      </c>
      <c r="J25" s="1220">
        <f t="shared" si="2"/>
        <v>20854</v>
      </c>
      <c r="K25" s="1214" t="str">
        <f>IF($B25="","",IF($B25=[6]Dashboard!$B$3,COUNTIF($B$12:$B25,[6]Dashboard!$B$3),""))</f>
        <v/>
      </c>
      <c r="L25" s="1198"/>
    </row>
    <row r="26" spans="1:12" s="1207" customFormat="1" ht="19.5" customHeight="1" x14ac:dyDescent="0.3">
      <c r="A26" s="1214">
        <f t="shared" si="0"/>
        <v>15</v>
      </c>
      <c r="B26" s="1215">
        <v>46284</v>
      </c>
      <c r="C26" s="1216" t="str">
        <f t="shared" si="3"/>
        <v/>
      </c>
      <c r="D26" s="1217">
        <v>2000</v>
      </c>
      <c r="E26" s="1218" t="s">
        <v>483</v>
      </c>
      <c r="F26" s="1219"/>
      <c r="G26" s="1219">
        <f t="shared" si="4"/>
        <v>3225.2</v>
      </c>
      <c r="H26" s="1220">
        <v>104.27</v>
      </c>
      <c r="I26" s="1221">
        <f t="shared" si="1"/>
        <v>208540</v>
      </c>
      <c r="J26" s="1220" t="str">
        <f t="shared" si="2"/>
        <v/>
      </c>
      <c r="K26" s="1214" t="str">
        <f>IF($B26="","",IF($B26=[6]Dashboard!$B$3,COUNTIF($B$12:$B26,[6]Dashboard!$B$3),""))</f>
        <v/>
      </c>
      <c r="L26" s="1198"/>
    </row>
    <row r="27" spans="1:12" s="1207" customFormat="1" ht="19.5" customHeight="1" x14ac:dyDescent="0.3">
      <c r="A27" s="1214">
        <f t="shared" si="0"/>
        <v>16</v>
      </c>
      <c r="B27" s="1215">
        <v>46284</v>
      </c>
      <c r="C27" s="1216" t="str">
        <f t="shared" si="3"/>
        <v/>
      </c>
      <c r="D27" s="1217"/>
      <c r="E27" s="1218" t="s">
        <v>488</v>
      </c>
      <c r="F27" s="1219">
        <v>200</v>
      </c>
      <c r="G27" s="1219">
        <f t="shared" si="4"/>
        <v>3025.2</v>
      </c>
      <c r="H27" s="1220">
        <v>104.27</v>
      </c>
      <c r="I27" s="1221" t="str">
        <f t="shared" si="1"/>
        <v/>
      </c>
      <c r="J27" s="1220">
        <f t="shared" si="2"/>
        <v>20854</v>
      </c>
      <c r="K27" s="1214" t="str">
        <f>IF($B27="","",IF($B27=[6]Dashboard!$B$3,COUNTIF($B$12:$B27,[6]Dashboard!$B$3),""))</f>
        <v/>
      </c>
      <c r="L27" s="1198"/>
    </row>
    <row r="28" spans="1:12" s="1207" customFormat="1" ht="19.5" customHeight="1" x14ac:dyDescent="0.3">
      <c r="A28" s="1214">
        <f t="shared" si="0"/>
        <v>17</v>
      </c>
      <c r="B28" s="1215">
        <v>46284</v>
      </c>
      <c r="C28" s="1216" t="str">
        <f t="shared" si="3"/>
        <v/>
      </c>
      <c r="D28" s="1217"/>
      <c r="E28" s="1218" t="s">
        <v>378</v>
      </c>
      <c r="F28" s="1219">
        <v>2000</v>
      </c>
      <c r="G28" s="1219">
        <f t="shared" si="4"/>
        <v>1025.1999999999998</v>
      </c>
      <c r="H28" s="1220">
        <v>104.27</v>
      </c>
      <c r="I28" s="1221" t="str">
        <f t="shared" si="1"/>
        <v/>
      </c>
      <c r="J28" s="1220">
        <f t="shared" si="2"/>
        <v>208540</v>
      </c>
      <c r="K28" s="1214" t="str">
        <f>IF($B28="","",IF($B28=[6]Dashboard!$B$3,COUNTIF($B$12:$B28,[6]Dashboard!$B$3),""))</f>
        <v/>
      </c>
      <c r="L28" s="1198"/>
    </row>
    <row r="29" spans="1:12" s="1207" customFormat="1" ht="19.5" customHeight="1" x14ac:dyDescent="0.3">
      <c r="A29" s="1214">
        <f t="shared" si="0"/>
        <v>18</v>
      </c>
      <c r="B29" s="1215">
        <v>46284</v>
      </c>
      <c r="C29" s="1216" t="str">
        <f t="shared" si="3"/>
        <v/>
      </c>
      <c r="D29" s="1217"/>
      <c r="E29" s="1218" t="s">
        <v>489</v>
      </c>
      <c r="F29" s="1219">
        <v>100</v>
      </c>
      <c r="G29" s="1219">
        <f t="shared" si="4"/>
        <v>925.19999999999982</v>
      </c>
      <c r="H29" s="1220">
        <v>104.27</v>
      </c>
      <c r="I29" s="1221" t="str">
        <f t="shared" si="1"/>
        <v/>
      </c>
      <c r="J29" s="1220">
        <f t="shared" si="2"/>
        <v>10427</v>
      </c>
      <c r="K29" s="1214" t="str">
        <f>IF($B29="","",IF($B29=[6]Dashboard!$B$3,COUNTIF($B$12:$B29,[6]Dashboard!$B$3),""))</f>
        <v/>
      </c>
      <c r="L29" s="1198"/>
    </row>
    <row r="30" spans="1:12" s="1207" customFormat="1" ht="19.5" customHeight="1" x14ac:dyDescent="0.3">
      <c r="A30" s="1214">
        <f t="shared" si="0"/>
        <v>19</v>
      </c>
      <c r="B30" s="1215">
        <v>46284</v>
      </c>
      <c r="C30" s="1216" t="str">
        <f t="shared" si="3"/>
        <v/>
      </c>
      <c r="D30" s="1217"/>
      <c r="E30" s="1218" t="s">
        <v>483</v>
      </c>
      <c r="F30" s="1219"/>
      <c r="G30" s="1219">
        <f t="shared" si="4"/>
        <v>925.19999999999982</v>
      </c>
      <c r="H30" s="1220">
        <v>104.27</v>
      </c>
      <c r="I30" s="1221" t="str">
        <f t="shared" si="1"/>
        <v/>
      </c>
      <c r="J30" s="1220" t="str">
        <f t="shared" si="2"/>
        <v/>
      </c>
      <c r="K30" s="1214" t="str">
        <f>IF($B30="","",IF($B30=[6]Dashboard!$B$3,COUNTIF($B$12:$B30,[6]Dashboard!$B$3),""))</f>
        <v/>
      </c>
      <c r="L30" s="1198"/>
    </row>
    <row r="31" spans="1:12" s="1207" customFormat="1" ht="19.5" customHeight="1" x14ac:dyDescent="0.3">
      <c r="A31" s="1214">
        <f t="shared" si="0"/>
        <v>20</v>
      </c>
      <c r="B31" s="1215"/>
      <c r="C31" s="1216" t="str">
        <f t="shared" si="3"/>
        <v/>
      </c>
      <c r="D31" s="1217"/>
      <c r="E31" s="1218"/>
      <c r="F31" s="1219"/>
      <c r="G31" s="1219" t="str">
        <f t="shared" si="4"/>
        <v/>
      </c>
      <c r="H31" s="1220">
        <v>104.27</v>
      </c>
      <c r="I31" s="1221" t="str">
        <f t="shared" si="1"/>
        <v/>
      </c>
      <c r="J31" s="1220" t="str">
        <f t="shared" si="2"/>
        <v/>
      </c>
      <c r="K31" s="1214" t="str">
        <f>IF($B31="","",IF($B31=[6]Dashboard!$B$3,COUNTIF($B$12:$B31,[6]Dashboard!$B$3),""))</f>
        <v/>
      </c>
      <c r="L31" s="1198"/>
    </row>
    <row r="32" spans="1:12" s="1207" customFormat="1" ht="19.5" customHeight="1" x14ac:dyDescent="0.3">
      <c r="A32" s="1214">
        <f t="shared" si="0"/>
        <v>21</v>
      </c>
      <c r="B32" s="1215"/>
      <c r="C32" s="1216" t="str">
        <f t="shared" si="3"/>
        <v/>
      </c>
      <c r="D32" s="1217"/>
      <c r="E32" s="1218"/>
      <c r="F32" s="1219"/>
      <c r="G32" s="1219" t="str">
        <f t="shared" si="4"/>
        <v/>
      </c>
      <c r="H32" s="1220"/>
      <c r="I32" s="1221" t="str">
        <f t="shared" si="1"/>
        <v/>
      </c>
      <c r="J32" s="1220" t="str">
        <f t="shared" si="2"/>
        <v/>
      </c>
      <c r="K32" s="1214" t="str">
        <f>IF($B32="","",IF($B32=[6]Dashboard!$B$3,COUNTIF($B$12:$B32,[6]Dashboard!$B$3),""))</f>
        <v/>
      </c>
      <c r="L32" s="1198"/>
    </row>
    <row r="33" spans="1:2047 2050:3072 3074:5119 5122:6144 6146:8191 8194:9216 9218:11263 11266:12288 12290:14335 14338:15360 15362:16383" s="1207" customFormat="1" ht="19.5" customHeight="1" x14ac:dyDescent="0.3">
      <c r="A33" s="1214">
        <f t="shared" si="0"/>
        <v>22</v>
      </c>
      <c r="B33" s="1215"/>
      <c r="C33" s="1216" t="str">
        <f t="shared" si="3"/>
        <v/>
      </c>
      <c r="D33" s="1217"/>
      <c r="E33" s="1218"/>
      <c r="F33" s="1219"/>
      <c r="G33" s="1219" t="str">
        <f t="shared" si="4"/>
        <v/>
      </c>
      <c r="H33" s="1220"/>
      <c r="I33" s="1221" t="str">
        <f t="shared" si="1"/>
        <v/>
      </c>
      <c r="J33" s="1220" t="str">
        <f t="shared" si="2"/>
        <v/>
      </c>
      <c r="K33" s="1214" t="str">
        <f>IF($B33="","",IF($B33=[6]Dashboard!$B$3,COUNTIF($B$12:$B33,[6]Dashboard!$B$3),""))</f>
        <v/>
      </c>
      <c r="L33" s="1198"/>
    </row>
    <row r="34" spans="1:2047 2050:3072 3074:5119 5122:6144 6146:8191 8194:9216 9218:11263 11266:12288 12290:14335 14338:15360 15362:16383" s="1207" customFormat="1" ht="19.5" customHeight="1" x14ac:dyDescent="0.3">
      <c r="A34" s="1214">
        <f t="shared" si="0"/>
        <v>23</v>
      </c>
      <c r="B34" s="1215"/>
      <c r="C34" s="1216" t="str">
        <f t="shared" si="3"/>
        <v/>
      </c>
      <c r="D34" s="1217"/>
      <c r="E34" s="1218"/>
      <c r="F34" s="1219"/>
      <c r="G34" s="1219" t="str">
        <f t="shared" si="4"/>
        <v/>
      </c>
      <c r="H34" s="1220"/>
      <c r="I34" s="1221" t="str">
        <f t="shared" si="1"/>
        <v/>
      </c>
      <c r="J34" s="1220" t="str">
        <f t="shared" si="2"/>
        <v/>
      </c>
      <c r="K34" s="1214" t="str">
        <f>IF($B34="","",IF($B34=[6]Dashboard!$B$3,COUNTIF($B$12:$B34,[6]Dashboard!$B$3),""))</f>
        <v/>
      </c>
      <c r="L34" s="1198"/>
    </row>
    <row r="35" spans="1:2047 2050:3072 3074:5119 5122:6144 6146:8191 8194:9216 9218:11263 11266:12288 12290:14335 14338:15360 15362:16383" s="1207" customFormat="1" ht="19.5" customHeight="1" x14ac:dyDescent="0.3">
      <c r="A35" s="1214">
        <f t="shared" si="0"/>
        <v>24</v>
      </c>
      <c r="B35" s="1215"/>
      <c r="C35" s="1216" t="str">
        <f t="shared" si="3"/>
        <v/>
      </c>
      <c r="D35" s="1217"/>
      <c r="E35" s="1218"/>
      <c r="F35" s="1219"/>
      <c r="G35" s="1219" t="str">
        <f t="shared" si="4"/>
        <v/>
      </c>
      <c r="H35" s="1220"/>
      <c r="I35" s="1221" t="str">
        <f t="shared" si="1"/>
        <v/>
      </c>
      <c r="J35" s="1220" t="str">
        <f t="shared" si="2"/>
        <v/>
      </c>
      <c r="K35" s="1214" t="str">
        <f>IF($B35="","",IF($B35=[6]Dashboard!$B$3,COUNTIF($B$12:$B35,[6]Dashboard!$B$3),""))</f>
        <v/>
      </c>
      <c r="L35" s="1198"/>
    </row>
    <row r="36" spans="1:2047 2050:3072 3074:5119 5122:6144 6146:8191 8194:9216 9218:11263 11266:12288 12290:14335 14338:15360 15362:16383" s="1207" customFormat="1" ht="19.5" customHeight="1" x14ac:dyDescent="0.3">
      <c r="A36" s="1214">
        <f t="shared" si="0"/>
        <v>25</v>
      </c>
      <c r="B36" s="1215"/>
      <c r="C36" s="1216" t="str">
        <f t="shared" si="3"/>
        <v/>
      </c>
      <c r="D36" s="1217"/>
      <c r="E36" s="1218"/>
      <c r="F36" s="1219"/>
      <c r="G36" s="1219" t="str">
        <f t="shared" si="4"/>
        <v/>
      </c>
      <c r="H36" s="1220"/>
      <c r="I36" s="1221" t="str">
        <f t="shared" si="1"/>
        <v/>
      </c>
      <c r="J36" s="1220" t="str">
        <f t="shared" si="2"/>
        <v/>
      </c>
      <c r="K36" s="1214" t="str">
        <f>IF($B36="","",IF($B36=[6]Dashboard!$B$3,COUNTIF($B$12:$B36,[6]Dashboard!$B$3),""))</f>
        <v/>
      </c>
      <c r="L36" s="1198"/>
    </row>
    <row r="37" spans="1:2047 2050:3072 3074:5119 5122:6144 6146:8191 8194:9216 9218:11263 11266:12288 12290:14335 14338:15360 15362:16383" s="1207" customFormat="1" ht="19.5" customHeight="1" x14ac:dyDescent="0.3">
      <c r="A37" s="1214">
        <f t="shared" si="0"/>
        <v>26</v>
      </c>
      <c r="B37" s="1215"/>
      <c r="C37" s="1216" t="str">
        <f t="shared" si="3"/>
        <v/>
      </c>
      <c r="D37" s="1217"/>
      <c r="E37" s="1218"/>
      <c r="F37" s="1219"/>
      <c r="G37" s="1219" t="str">
        <f t="shared" si="4"/>
        <v/>
      </c>
      <c r="H37" s="1220"/>
      <c r="I37" s="1221" t="str">
        <f t="shared" si="1"/>
        <v/>
      </c>
      <c r="J37" s="1220" t="str">
        <f t="shared" si="2"/>
        <v/>
      </c>
      <c r="K37" s="1214" t="str">
        <f>IF($B37="","",IF($B37=[6]Dashboard!$B$3,COUNTIF($B$12:$B37,[6]Dashboard!$B$3),""))</f>
        <v/>
      </c>
      <c r="L37" s="1198"/>
    </row>
    <row r="38" spans="1:2047 2050:3072 3074:5119 5122:6144 6146:8191 8194:9216 9218:11263 11266:12288 12290:14335 14338:15360 15362:16383" s="1207" customFormat="1" ht="19.5" customHeight="1" x14ac:dyDescent="0.3">
      <c r="A38" s="1214">
        <f t="shared" si="0"/>
        <v>27</v>
      </c>
      <c r="B38" s="1215"/>
      <c r="C38" s="1216" t="str">
        <f t="shared" si="3"/>
        <v/>
      </c>
      <c r="D38" s="1217"/>
      <c r="E38" s="1218"/>
      <c r="F38" s="1219"/>
      <c r="G38" s="1219" t="str">
        <f t="shared" si="4"/>
        <v/>
      </c>
      <c r="H38" s="1220"/>
      <c r="I38" s="1221" t="str">
        <f t="shared" si="1"/>
        <v/>
      </c>
      <c r="J38" s="1220" t="str">
        <f t="shared" si="2"/>
        <v/>
      </c>
      <c r="K38" s="1214" t="str">
        <f>IF($B38="","",IF($B38=[6]Dashboard!$B$3,COUNTIF($B$12:$B38,[6]Dashboard!$B$3),""))</f>
        <v/>
      </c>
      <c r="L38" s="1198"/>
    </row>
    <row r="39" spans="1:2047 2050:3072 3074:5119 5122:6144 6146:8191 8194:9216 9218:11263 11266:12288 12290:14335 14338:15360 15362:16383" s="1207" customFormat="1" ht="19.5" customHeight="1" x14ac:dyDescent="0.3">
      <c r="A39" s="1214">
        <f t="shared" si="0"/>
        <v>28</v>
      </c>
      <c r="B39" s="1215"/>
      <c r="C39" s="1216" t="str">
        <f t="shared" si="3"/>
        <v/>
      </c>
      <c r="D39" s="1217"/>
      <c r="E39" s="1218"/>
      <c r="F39" s="1219"/>
      <c r="G39" s="1219" t="str">
        <f t="shared" si="4"/>
        <v/>
      </c>
      <c r="H39" s="1220"/>
      <c r="I39" s="1221" t="str">
        <f t="shared" si="1"/>
        <v/>
      </c>
      <c r="J39" s="1220" t="str">
        <f t="shared" si="2"/>
        <v/>
      </c>
      <c r="K39" s="1214" t="str">
        <f>IF($B39="","",IF($B39=[6]Dashboard!$B$3,COUNTIF($B$12:$B39,[6]Dashboard!$B$3),""))</f>
        <v/>
      </c>
      <c r="L39" s="1198"/>
    </row>
    <row r="40" spans="1:2047 2050:3072 3074:5119 5122:6144 6146:8191 8194:9216 9218:11263 11266:12288 12290:14335 14338:15360 15362:16383" ht="19.5" customHeight="1" x14ac:dyDescent="0.3">
      <c r="A40" s="1214">
        <f t="shared" si="0"/>
        <v>29</v>
      </c>
      <c r="B40" s="1215"/>
      <c r="C40" s="1216" t="str">
        <f t="shared" si="3"/>
        <v/>
      </c>
      <c r="D40" s="1217"/>
      <c r="E40" s="1218"/>
      <c r="F40" s="1219"/>
      <c r="G40" s="1219" t="str">
        <f t="shared" si="4"/>
        <v/>
      </c>
      <c r="H40" s="1220"/>
      <c r="I40" s="1221" t="str">
        <f t="shared" si="1"/>
        <v/>
      </c>
      <c r="J40" s="1220" t="str">
        <f t="shared" si="2"/>
        <v/>
      </c>
      <c r="K40" s="1214" t="str">
        <f>IF($B40="","",IF($B40=[6]Dashboard!$B$3,COUNTIF($B$12:$B40,[6]Dashboard!$B$3),""))</f>
        <v/>
      </c>
      <c r="L40" s="1198"/>
    </row>
    <row r="41" spans="1:2047 2050:3072 3074:5119 5122:6144 6146:8191 8194:9216 9218:11263 11266:12288 12290:14335 14338:15360 15362:16383" s="1222" customFormat="1" ht="19.5" customHeight="1" x14ac:dyDescent="0.3">
      <c r="A41" s="1214">
        <f t="shared" si="0"/>
        <v>30</v>
      </c>
      <c r="B41" s="1215"/>
      <c r="C41" s="1216" t="str">
        <f t="shared" si="3"/>
        <v/>
      </c>
      <c r="D41" s="1217"/>
      <c r="E41" s="1218"/>
      <c r="F41" s="1219"/>
      <c r="G41" s="1219" t="str">
        <f t="shared" si="4"/>
        <v/>
      </c>
      <c r="H41" s="1220"/>
      <c r="I41" s="1221" t="str">
        <f t="shared" si="1"/>
        <v/>
      </c>
      <c r="J41" s="1220" t="str">
        <f t="shared" si="2"/>
        <v/>
      </c>
      <c r="K41" s="1214" t="str">
        <f>IF($B41="","",IF($B41=[6]Dashboard!$B$3,COUNTIF($B$12:$B41,[6]Dashboard!$B$3),""))</f>
        <v/>
      </c>
      <c r="L41" s="1198"/>
      <c r="N41" s="1223"/>
      <c r="O41" s="1224"/>
      <c r="P41" s="1225"/>
      <c r="Q41" s="1226"/>
      <c r="S41" s="1224"/>
      <c r="V41" s="1227"/>
      <c r="W41" s="1227"/>
      <c r="X41" s="1225"/>
      <c r="Z41" s="1223"/>
      <c r="AA41" s="1224"/>
      <c r="AB41" s="1225"/>
      <c r="AC41" s="1226"/>
      <c r="AE41" s="1224"/>
      <c r="AH41" s="1227"/>
      <c r="AI41" s="1227"/>
      <c r="AJ41" s="1225"/>
      <c r="AL41" s="1223"/>
      <c r="AM41" s="1224"/>
      <c r="AN41" s="1225"/>
      <c r="AO41" s="1226"/>
      <c r="AQ41" s="1224"/>
      <c r="AT41" s="1227"/>
      <c r="AU41" s="1227"/>
      <c r="AV41" s="1225"/>
      <c r="AX41" s="1223"/>
      <c r="AY41" s="1224"/>
      <c r="AZ41" s="1225"/>
      <c r="BA41" s="1226"/>
      <c r="BC41" s="1224"/>
      <c r="BF41" s="1227"/>
      <c r="BG41" s="1227"/>
      <c r="BH41" s="1225"/>
      <c r="BJ41" s="1223"/>
      <c r="BK41" s="1224"/>
      <c r="BL41" s="1225"/>
      <c r="BM41" s="1226"/>
      <c r="BO41" s="1224"/>
      <c r="BR41" s="1227"/>
      <c r="BS41" s="1227"/>
      <c r="BT41" s="1225"/>
      <c r="BV41" s="1223"/>
      <c r="BW41" s="1224"/>
      <c r="BX41" s="1225"/>
      <c r="BY41" s="1226"/>
      <c r="CA41" s="1224"/>
      <c r="CD41" s="1227"/>
      <c r="CE41" s="1227"/>
      <c r="CF41" s="1225"/>
      <c r="CH41" s="1223"/>
      <c r="CI41" s="1224"/>
      <c r="CJ41" s="1225"/>
      <c r="CK41" s="1226"/>
      <c r="CM41" s="1224"/>
      <c r="CP41" s="1227"/>
      <c r="CQ41" s="1227"/>
      <c r="CR41" s="1225"/>
      <c r="CT41" s="1223"/>
      <c r="CU41" s="1224"/>
      <c r="CV41" s="1225"/>
      <c r="CW41" s="1226"/>
      <c r="CY41" s="1224"/>
      <c r="DB41" s="1227"/>
      <c r="DC41" s="1227"/>
      <c r="DD41" s="1225"/>
      <c r="DF41" s="1223"/>
      <c r="DG41" s="1224"/>
      <c r="DH41" s="1225"/>
      <c r="DI41" s="1226"/>
      <c r="DK41" s="1224"/>
      <c r="DN41" s="1227"/>
      <c r="DO41" s="1227"/>
      <c r="DP41" s="1225"/>
      <c r="DR41" s="1223"/>
      <c r="DS41" s="1224"/>
      <c r="DT41" s="1225"/>
      <c r="DU41" s="1226"/>
      <c r="DW41" s="1224"/>
      <c r="DZ41" s="1227"/>
      <c r="EA41" s="1227"/>
      <c r="EB41" s="1225"/>
      <c r="ED41" s="1223"/>
      <c r="EE41" s="1224"/>
      <c r="EF41" s="1225"/>
      <c r="EG41" s="1226"/>
      <c r="EI41" s="1224"/>
      <c r="EL41" s="1227"/>
      <c r="EM41" s="1227"/>
      <c r="EN41" s="1225"/>
      <c r="EP41" s="1223"/>
      <c r="EQ41" s="1224"/>
      <c r="ER41" s="1225"/>
      <c r="ES41" s="1226"/>
      <c r="EU41" s="1224"/>
      <c r="EX41" s="1227"/>
      <c r="EY41" s="1227"/>
      <c r="EZ41" s="1225"/>
      <c r="FB41" s="1223"/>
      <c r="FC41" s="1224"/>
      <c r="FD41" s="1225"/>
      <c r="FE41" s="1226"/>
      <c r="FG41" s="1224"/>
      <c r="FJ41" s="1227"/>
      <c r="FK41" s="1227"/>
      <c r="FL41" s="1225"/>
      <c r="FN41" s="1223"/>
      <c r="FO41" s="1224"/>
      <c r="FP41" s="1225"/>
      <c r="FQ41" s="1226"/>
      <c r="FS41" s="1224"/>
      <c r="FV41" s="1227"/>
      <c r="FW41" s="1227"/>
      <c r="FX41" s="1225"/>
      <c r="FZ41" s="1223"/>
      <c r="GA41" s="1224"/>
      <c r="GB41" s="1225"/>
      <c r="GC41" s="1226"/>
      <c r="GE41" s="1224"/>
      <c r="GH41" s="1227"/>
      <c r="GI41" s="1227"/>
      <c r="GJ41" s="1225"/>
      <c r="GL41" s="1223"/>
      <c r="GM41" s="1224"/>
      <c r="GN41" s="1225"/>
      <c r="GO41" s="1226"/>
      <c r="GQ41" s="1224"/>
      <c r="GT41" s="1227"/>
      <c r="GU41" s="1227"/>
      <c r="GV41" s="1225"/>
      <c r="GX41" s="1223"/>
      <c r="GY41" s="1224"/>
      <c r="GZ41" s="1225"/>
      <c r="HA41" s="1226"/>
      <c r="HC41" s="1224"/>
      <c r="HF41" s="1227"/>
      <c r="HG41" s="1227"/>
      <c r="HH41" s="1225"/>
      <c r="HJ41" s="1223"/>
      <c r="HK41" s="1224"/>
      <c r="HL41" s="1225"/>
      <c r="HM41" s="1226"/>
      <c r="HO41" s="1224"/>
      <c r="HR41" s="1227"/>
      <c r="HS41" s="1227"/>
      <c r="HT41" s="1225"/>
      <c r="HV41" s="1223"/>
      <c r="HW41" s="1224"/>
      <c r="HX41" s="1225"/>
      <c r="HY41" s="1226"/>
      <c r="IA41" s="1224"/>
      <c r="ID41" s="1227"/>
      <c r="IE41" s="1227"/>
      <c r="IF41" s="1225"/>
      <c r="IH41" s="1223"/>
      <c r="II41" s="1224"/>
      <c r="IJ41" s="1225"/>
      <c r="IK41" s="1226"/>
      <c r="IM41" s="1224"/>
      <c r="IP41" s="1227"/>
      <c r="IQ41" s="1227"/>
      <c r="IR41" s="1225"/>
      <c r="IT41" s="1223"/>
      <c r="IU41" s="1224"/>
      <c r="IV41" s="1225"/>
      <c r="IW41" s="1226"/>
      <c r="IY41" s="1224"/>
      <c r="JB41" s="1227"/>
      <c r="JC41" s="1227"/>
      <c r="JD41" s="1225"/>
      <c r="JF41" s="1223"/>
      <c r="JG41" s="1224"/>
      <c r="JH41" s="1225"/>
      <c r="JI41" s="1226"/>
      <c r="JK41" s="1224"/>
      <c r="JN41" s="1227"/>
      <c r="JO41" s="1227"/>
      <c r="JP41" s="1225"/>
      <c r="JR41" s="1223"/>
      <c r="JS41" s="1224"/>
      <c r="JT41" s="1225"/>
      <c r="JU41" s="1226"/>
      <c r="JW41" s="1224"/>
      <c r="JZ41" s="1227"/>
      <c r="KA41" s="1227"/>
      <c r="KB41" s="1225"/>
      <c r="KD41" s="1223"/>
      <c r="KE41" s="1224"/>
      <c r="KF41" s="1225"/>
      <c r="KG41" s="1226"/>
      <c r="KI41" s="1224"/>
      <c r="KL41" s="1227"/>
      <c r="KM41" s="1227"/>
      <c r="KN41" s="1225"/>
      <c r="KP41" s="1223"/>
      <c r="KQ41" s="1224"/>
      <c r="KR41" s="1225"/>
      <c r="KS41" s="1226"/>
      <c r="KU41" s="1224"/>
      <c r="KX41" s="1227"/>
      <c r="KY41" s="1227"/>
      <c r="KZ41" s="1225"/>
      <c r="LB41" s="1223"/>
      <c r="LC41" s="1224"/>
      <c r="LD41" s="1225"/>
      <c r="LE41" s="1226"/>
      <c r="LG41" s="1224"/>
      <c r="LJ41" s="1227"/>
      <c r="LK41" s="1227"/>
      <c r="LL41" s="1225"/>
      <c r="LN41" s="1223"/>
      <c r="LO41" s="1224"/>
      <c r="LP41" s="1225"/>
      <c r="LQ41" s="1226"/>
      <c r="LS41" s="1224"/>
      <c r="LV41" s="1227"/>
      <c r="LW41" s="1227"/>
      <c r="LX41" s="1225"/>
      <c r="LZ41" s="1223"/>
      <c r="MA41" s="1224"/>
      <c r="MB41" s="1225"/>
      <c r="MC41" s="1226"/>
      <c r="ME41" s="1224"/>
      <c r="MH41" s="1227"/>
      <c r="MI41" s="1227"/>
      <c r="MJ41" s="1225"/>
      <c r="ML41" s="1223"/>
      <c r="MM41" s="1224"/>
      <c r="MN41" s="1225"/>
      <c r="MO41" s="1226"/>
      <c r="MQ41" s="1224"/>
      <c r="MT41" s="1227"/>
      <c r="MU41" s="1227"/>
      <c r="MV41" s="1225"/>
      <c r="MX41" s="1223"/>
      <c r="MY41" s="1224"/>
      <c r="MZ41" s="1225"/>
      <c r="NA41" s="1226"/>
      <c r="NC41" s="1224"/>
      <c r="NF41" s="1227"/>
      <c r="NG41" s="1227"/>
      <c r="NH41" s="1225"/>
      <c r="NJ41" s="1223"/>
      <c r="NK41" s="1224"/>
      <c r="NL41" s="1225"/>
      <c r="NM41" s="1226"/>
      <c r="NO41" s="1224"/>
      <c r="NR41" s="1227"/>
      <c r="NS41" s="1227"/>
      <c r="NT41" s="1225"/>
      <c r="NV41" s="1223"/>
      <c r="NW41" s="1224"/>
      <c r="NX41" s="1225"/>
      <c r="NY41" s="1226"/>
      <c r="OA41" s="1224"/>
      <c r="OD41" s="1227"/>
      <c r="OE41" s="1227"/>
      <c r="OF41" s="1225"/>
      <c r="OH41" s="1223"/>
      <c r="OI41" s="1224"/>
      <c r="OJ41" s="1225"/>
      <c r="OK41" s="1226"/>
      <c r="OM41" s="1224"/>
      <c r="OP41" s="1227"/>
      <c r="OQ41" s="1227"/>
      <c r="OR41" s="1225"/>
      <c r="OT41" s="1223"/>
      <c r="OU41" s="1224"/>
      <c r="OV41" s="1225"/>
      <c r="OW41" s="1226"/>
      <c r="OY41" s="1224"/>
      <c r="PB41" s="1227"/>
      <c r="PC41" s="1227"/>
      <c r="PD41" s="1225"/>
      <c r="PF41" s="1223"/>
      <c r="PG41" s="1224"/>
      <c r="PH41" s="1225"/>
      <c r="PI41" s="1226"/>
      <c r="PK41" s="1224"/>
      <c r="PN41" s="1227"/>
      <c r="PO41" s="1227"/>
      <c r="PP41" s="1225"/>
      <c r="PR41" s="1223"/>
      <c r="PS41" s="1224"/>
      <c r="PT41" s="1225"/>
      <c r="PU41" s="1226"/>
      <c r="PW41" s="1224"/>
      <c r="PZ41" s="1227"/>
      <c r="QA41" s="1227"/>
      <c r="QB41" s="1225"/>
      <c r="QD41" s="1223"/>
      <c r="QE41" s="1224"/>
      <c r="QF41" s="1225"/>
      <c r="QG41" s="1226"/>
      <c r="QI41" s="1224"/>
      <c r="QL41" s="1227"/>
      <c r="QM41" s="1227"/>
      <c r="QN41" s="1225"/>
      <c r="QP41" s="1223"/>
      <c r="QQ41" s="1224"/>
      <c r="QR41" s="1225"/>
      <c r="QS41" s="1226"/>
      <c r="QU41" s="1224"/>
      <c r="QX41" s="1227"/>
      <c r="QY41" s="1227"/>
      <c r="QZ41" s="1225"/>
      <c r="RB41" s="1223"/>
      <c r="RC41" s="1224"/>
      <c r="RD41" s="1225"/>
      <c r="RE41" s="1226"/>
      <c r="RG41" s="1224"/>
      <c r="RJ41" s="1227"/>
      <c r="RK41" s="1227"/>
      <c r="RL41" s="1225"/>
      <c r="RN41" s="1223"/>
      <c r="RO41" s="1224"/>
      <c r="RP41" s="1225"/>
      <c r="RQ41" s="1226"/>
      <c r="RS41" s="1224"/>
      <c r="RV41" s="1227"/>
      <c r="RW41" s="1227"/>
      <c r="RX41" s="1225"/>
      <c r="RZ41" s="1223"/>
      <c r="SA41" s="1224"/>
      <c r="SB41" s="1225"/>
      <c r="SC41" s="1226"/>
      <c r="SE41" s="1224"/>
      <c r="SH41" s="1227"/>
      <c r="SI41" s="1227"/>
      <c r="SJ41" s="1225"/>
      <c r="SL41" s="1223"/>
      <c r="SM41" s="1224"/>
      <c r="SN41" s="1225"/>
      <c r="SO41" s="1226"/>
      <c r="SQ41" s="1224"/>
      <c r="ST41" s="1227"/>
      <c r="SU41" s="1227"/>
      <c r="SV41" s="1225"/>
      <c r="SX41" s="1223"/>
      <c r="SY41" s="1224"/>
      <c r="SZ41" s="1225"/>
      <c r="TA41" s="1226"/>
      <c r="TC41" s="1224"/>
      <c r="TF41" s="1227"/>
      <c r="TG41" s="1227"/>
      <c r="TH41" s="1225"/>
      <c r="TJ41" s="1223"/>
      <c r="TK41" s="1224"/>
      <c r="TL41" s="1225"/>
      <c r="TM41" s="1226"/>
      <c r="TO41" s="1224"/>
      <c r="TR41" s="1227"/>
      <c r="TS41" s="1227"/>
      <c r="TT41" s="1225"/>
      <c r="TV41" s="1223"/>
      <c r="TW41" s="1224"/>
      <c r="TX41" s="1225"/>
      <c r="TY41" s="1226"/>
      <c r="UA41" s="1224"/>
      <c r="UD41" s="1227"/>
      <c r="UE41" s="1227"/>
      <c r="UF41" s="1225"/>
      <c r="UH41" s="1223"/>
      <c r="UI41" s="1224"/>
      <c r="UJ41" s="1225"/>
      <c r="UK41" s="1226"/>
      <c r="UM41" s="1224"/>
      <c r="UP41" s="1227"/>
      <c r="UQ41" s="1227"/>
      <c r="UR41" s="1225"/>
      <c r="UT41" s="1223"/>
      <c r="UU41" s="1224"/>
      <c r="UV41" s="1225"/>
      <c r="UW41" s="1226"/>
      <c r="UY41" s="1224"/>
      <c r="VB41" s="1227"/>
      <c r="VC41" s="1227"/>
      <c r="VD41" s="1225"/>
      <c r="VF41" s="1223"/>
      <c r="VG41" s="1224"/>
      <c r="VH41" s="1225"/>
      <c r="VI41" s="1226"/>
      <c r="VK41" s="1224"/>
      <c r="VN41" s="1227"/>
      <c r="VO41" s="1227"/>
      <c r="VP41" s="1225"/>
      <c r="VR41" s="1223"/>
      <c r="VS41" s="1224"/>
      <c r="VT41" s="1225"/>
      <c r="VU41" s="1226"/>
      <c r="VW41" s="1224"/>
      <c r="VZ41" s="1227"/>
      <c r="WA41" s="1227"/>
      <c r="WB41" s="1225"/>
      <c r="WD41" s="1223"/>
      <c r="WE41" s="1224"/>
      <c r="WF41" s="1225"/>
      <c r="WG41" s="1226"/>
      <c r="WI41" s="1224"/>
      <c r="WL41" s="1227"/>
      <c r="WM41" s="1227"/>
      <c r="WN41" s="1225"/>
      <c r="WP41" s="1223"/>
      <c r="WQ41" s="1224"/>
      <c r="WR41" s="1225"/>
      <c r="WS41" s="1226"/>
      <c r="WU41" s="1224"/>
      <c r="WX41" s="1227"/>
      <c r="WY41" s="1227"/>
      <c r="WZ41" s="1225"/>
      <c r="XB41" s="1223"/>
      <c r="XC41" s="1224"/>
      <c r="XD41" s="1225"/>
      <c r="XE41" s="1226"/>
      <c r="XG41" s="1224"/>
      <c r="XJ41" s="1227"/>
      <c r="XK41" s="1227"/>
      <c r="XL41" s="1225"/>
      <c r="XN41" s="1223"/>
      <c r="XO41" s="1224"/>
      <c r="XP41" s="1225"/>
      <c r="XQ41" s="1226"/>
      <c r="XS41" s="1224"/>
      <c r="XV41" s="1227"/>
      <c r="XW41" s="1227"/>
      <c r="XX41" s="1225"/>
      <c r="XZ41" s="1223"/>
      <c r="YA41" s="1224"/>
      <c r="YB41" s="1225"/>
      <c r="YC41" s="1226"/>
      <c r="YE41" s="1224"/>
      <c r="YH41" s="1227"/>
      <c r="YI41" s="1227"/>
      <c r="YJ41" s="1225"/>
      <c r="YL41" s="1223"/>
      <c r="YM41" s="1224"/>
      <c r="YN41" s="1225"/>
      <c r="YO41" s="1226"/>
      <c r="YQ41" s="1224"/>
      <c r="YT41" s="1227"/>
      <c r="YU41" s="1227"/>
      <c r="YV41" s="1225"/>
      <c r="YX41" s="1223"/>
      <c r="YY41" s="1224"/>
      <c r="YZ41" s="1225"/>
      <c r="ZA41" s="1226"/>
      <c r="ZC41" s="1224"/>
      <c r="ZF41" s="1227"/>
      <c r="ZG41" s="1227"/>
      <c r="ZH41" s="1225"/>
      <c r="ZJ41" s="1223"/>
      <c r="ZK41" s="1224"/>
      <c r="ZL41" s="1225"/>
      <c r="ZM41" s="1226"/>
      <c r="ZO41" s="1224"/>
      <c r="ZR41" s="1227"/>
      <c r="ZS41" s="1227"/>
      <c r="ZT41" s="1225"/>
      <c r="ZV41" s="1223"/>
      <c r="ZW41" s="1224"/>
      <c r="ZX41" s="1225"/>
      <c r="ZY41" s="1226"/>
      <c r="AAA41" s="1224"/>
      <c r="AAD41" s="1227"/>
      <c r="AAE41" s="1227"/>
      <c r="AAF41" s="1225"/>
      <c r="AAH41" s="1223"/>
      <c r="AAI41" s="1224"/>
      <c r="AAJ41" s="1225"/>
      <c r="AAK41" s="1226"/>
      <c r="AAM41" s="1224"/>
      <c r="AAP41" s="1227"/>
      <c r="AAQ41" s="1227"/>
      <c r="AAR41" s="1225"/>
      <c r="AAT41" s="1223"/>
      <c r="AAU41" s="1224"/>
      <c r="AAV41" s="1225"/>
      <c r="AAW41" s="1226"/>
      <c r="AAY41" s="1224"/>
      <c r="ABB41" s="1227"/>
      <c r="ABC41" s="1227"/>
      <c r="ABD41" s="1225"/>
      <c r="ABF41" s="1223"/>
      <c r="ABG41" s="1224"/>
      <c r="ABH41" s="1225"/>
      <c r="ABI41" s="1226"/>
      <c r="ABK41" s="1224"/>
      <c r="ABN41" s="1227"/>
      <c r="ABO41" s="1227"/>
      <c r="ABP41" s="1225"/>
      <c r="ABR41" s="1223"/>
      <c r="ABS41" s="1224"/>
      <c r="ABT41" s="1225"/>
      <c r="ABU41" s="1226"/>
      <c r="ABW41" s="1224"/>
      <c r="ABZ41" s="1227"/>
      <c r="ACA41" s="1227"/>
      <c r="ACB41" s="1225"/>
      <c r="ACD41" s="1223"/>
      <c r="ACE41" s="1224"/>
      <c r="ACF41" s="1225"/>
      <c r="ACG41" s="1226"/>
      <c r="ACI41" s="1224"/>
      <c r="ACL41" s="1227"/>
      <c r="ACM41" s="1227"/>
      <c r="ACN41" s="1225"/>
      <c r="ACP41" s="1223"/>
      <c r="ACQ41" s="1224"/>
      <c r="ACR41" s="1225"/>
      <c r="ACS41" s="1226"/>
      <c r="ACU41" s="1224"/>
      <c r="ACX41" s="1227"/>
      <c r="ACY41" s="1227"/>
      <c r="ACZ41" s="1225"/>
      <c r="ADB41" s="1223"/>
      <c r="ADC41" s="1224"/>
      <c r="ADD41" s="1225"/>
      <c r="ADE41" s="1226"/>
      <c r="ADG41" s="1224"/>
      <c r="ADJ41" s="1227"/>
      <c r="ADK41" s="1227"/>
      <c r="ADL41" s="1225"/>
      <c r="ADN41" s="1223"/>
      <c r="ADO41" s="1224"/>
      <c r="ADP41" s="1225"/>
      <c r="ADQ41" s="1226"/>
      <c r="ADS41" s="1224"/>
      <c r="ADV41" s="1227"/>
      <c r="ADW41" s="1227"/>
      <c r="ADX41" s="1225"/>
      <c r="ADZ41" s="1223"/>
      <c r="AEA41" s="1224"/>
      <c r="AEB41" s="1225"/>
      <c r="AEC41" s="1226"/>
      <c r="AEE41" s="1224"/>
      <c r="AEH41" s="1227"/>
      <c r="AEI41" s="1227"/>
      <c r="AEJ41" s="1225"/>
      <c r="AEL41" s="1223"/>
      <c r="AEM41" s="1224"/>
      <c r="AEN41" s="1225"/>
      <c r="AEO41" s="1226"/>
      <c r="AEQ41" s="1224"/>
      <c r="AET41" s="1227"/>
      <c r="AEU41" s="1227"/>
      <c r="AEV41" s="1225"/>
      <c r="AEX41" s="1223"/>
      <c r="AEY41" s="1224"/>
      <c r="AEZ41" s="1225"/>
      <c r="AFA41" s="1226"/>
      <c r="AFC41" s="1224"/>
      <c r="AFF41" s="1227"/>
      <c r="AFG41" s="1227"/>
      <c r="AFH41" s="1225"/>
      <c r="AFJ41" s="1223"/>
      <c r="AFK41" s="1224"/>
      <c r="AFL41" s="1225"/>
      <c r="AFM41" s="1226"/>
      <c r="AFO41" s="1224"/>
      <c r="AFR41" s="1227"/>
      <c r="AFS41" s="1227"/>
      <c r="AFT41" s="1225"/>
      <c r="AFV41" s="1223"/>
      <c r="AFW41" s="1224"/>
      <c r="AFX41" s="1225"/>
      <c r="AFY41" s="1226"/>
      <c r="AGA41" s="1224"/>
      <c r="AGD41" s="1227"/>
      <c r="AGE41" s="1227"/>
      <c r="AGF41" s="1225"/>
      <c r="AGH41" s="1223"/>
      <c r="AGI41" s="1224"/>
      <c r="AGJ41" s="1225"/>
      <c r="AGK41" s="1226"/>
      <c r="AGM41" s="1224"/>
      <c r="AGP41" s="1227"/>
      <c r="AGQ41" s="1227"/>
      <c r="AGR41" s="1225"/>
      <c r="AGT41" s="1223"/>
      <c r="AGU41" s="1224"/>
      <c r="AGV41" s="1225"/>
      <c r="AGW41" s="1226"/>
      <c r="AGY41" s="1224"/>
      <c r="AHB41" s="1227"/>
      <c r="AHC41" s="1227"/>
      <c r="AHD41" s="1225"/>
      <c r="AHF41" s="1223"/>
      <c r="AHG41" s="1224"/>
      <c r="AHH41" s="1225"/>
      <c r="AHI41" s="1226"/>
      <c r="AHK41" s="1224"/>
      <c r="AHN41" s="1227"/>
      <c r="AHO41" s="1227"/>
      <c r="AHP41" s="1225"/>
      <c r="AHR41" s="1223"/>
      <c r="AHS41" s="1224"/>
      <c r="AHT41" s="1225"/>
      <c r="AHU41" s="1226"/>
      <c r="AHW41" s="1224"/>
      <c r="AHZ41" s="1227"/>
      <c r="AIA41" s="1227"/>
      <c r="AIB41" s="1225"/>
      <c r="AID41" s="1223"/>
      <c r="AIE41" s="1224"/>
      <c r="AIF41" s="1225"/>
      <c r="AIG41" s="1226"/>
      <c r="AII41" s="1224"/>
      <c r="AIL41" s="1227"/>
      <c r="AIM41" s="1227"/>
      <c r="AIN41" s="1225"/>
      <c r="AIP41" s="1223"/>
      <c r="AIQ41" s="1224"/>
      <c r="AIR41" s="1225"/>
      <c r="AIS41" s="1226"/>
      <c r="AIU41" s="1224"/>
      <c r="AIX41" s="1227"/>
      <c r="AIY41" s="1227"/>
      <c r="AIZ41" s="1225"/>
      <c r="AJB41" s="1223"/>
      <c r="AJC41" s="1224"/>
      <c r="AJD41" s="1225"/>
      <c r="AJE41" s="1226"/>
      <c r="AJG41" s="1224"/>
      <c r="AJJ41" s="1227"/>
      <c r="AJK41" s="1227"/>
      <c r="AJL41" s="1225"/>
      <c r="AJN41" s="1223"/>
      <c r="AJO41" s="1224"/>
      <c r="AJP41" s="1225"/>
      <c r="AJQ41" s="1226"/>
      <c r="AJS41" s="1224"/>
      <c r="AJV41" s="1227"/>
      <c r="AJW41" s="1227"/>
      <c r="AJX41" s="1225"/>
      <c r="AJZ41" s="1223"/>
      <c r="AKA41" s="1224"/>
      <c r="AKB41" s="1225"/>
      <c r="AKC41" s="1226"/>
      <c r="AKE41" s="1224"/>
      <c r="AKH41" s="1227"/>
      <c r="AKI41" s="1227"/>
      <c r="AKJ41" s="1225"/>
      <c r="AKL41" s="1223"/>
      <c r="AKM41" s="1224"/>
      <c r="AKN41" s="1225"/>
      <c r="AKO41" s="1226"/>
      <c r="AKQ41" s="1224"/>
      <c r="AKT41" s="1227"/>
      <c r="AKU41" s="1227"/>
      <c r="AKV41" s="1225"/>
      <c r="AKX41" s="1223"/>
      <c r="AKY41" s="1224"/>
      <c r="AKZ41" s="1225"/>
      <c r="ALA41" s="1226"/>
      <c r="ALC41" s="1224"/>
      <c r="ALF41" s="1227"/>
      <c r="ALG41" s="1227"/>
      <c r="ALH41" s="1225"/>
      <c r="ALJ41" s="1223"/>
      <c r="ALK41" s="1224"/>
      <c r="ALL41" s="1225"/>
      <c r="ALM41" s="1226"/>
      <c r="ALO41" s="1224"/>
      <c r="ALR41" s="1227"/>
      <c r="ALS41" s="1227"/>
      <c r="ALT41" s="1225"/>
      <c r="ALV41" s="1223"/>
      <c r="ALW41" s="1224"/>
      <c r="ALX41" s="1225"/>
      <c r="ALY41" s="1226"/>
      <c r="AMA41" s="1224"/>
      <c r="AMD41" s="1227"/>
      <c r="AME41" s="1227"/>
      <c r="AMF41" s="1225"/>
      <c r="AMH41" s="1223"/>
      <c r="AMI41" s="1224"/>
      <c r="AMJ41" s="1225"/>
      <c r="AMK41" s="1226"/>
      <c r="AMM41" s="1224"/>
      <c r="AMP41" s="1227"/>
      <c r="AMQ41" s="1227"/>
      <c r="AMR41" s="1225"/>
      <c r="AMT41" s="1223"/>
      <c r="AMU41" s="1224"/>
      <c r="AMV41" s="1225"/>
      <c r="AMW41" s="1226"/>
      <c r="AMY41" s="1224"/>
      <c r="ANB41" s="1227"/>
      <c r="ANC41" s="1227"/>
      <c r="AND41" s="1225"/>
      <c r="ANF41" s="1223"/>
      <c r="ANG41" s="1224"/>
      <c r="ANH41" s="1225"/>
      <c r="ANI41" s="1226"/>
      <c r="ANK41" s="1224"/>
      <c r="ANN41" s="1227"/>
      <c r="ANO41" s="1227"/>
      <c r="ANP41" s="1225"/>
      <c r="ANR41" s="1223"/>
      <c r="ANS41" s="1224"/>
      <c r="ANT41" s="1225"/>
      <c r="ANU41" s="1226"/>
      <c r="ANW41" s="1224"/>
      <c r="ANZ41" s="1227"/>
      <c r="AOA41" s="1227"/>
      <c r="AOB41" s="1225"/>
      <c r="AOD41" s="1223"/>
      <c r="AOE41" s="1224"/>
      <c r="AOF41" s="1225"/>
      <c r="AOG41" s="1226"/>
      <c r="AOI41" s="1224"/>
      <c r="AOL41" s="1227"/>
      <c r="AOM41" s="1227"/>
      <c r="AON41" s="1225"/>
      <c r="AOP41" s="1223"/>
      <c r="AOQ41" s="1224"/>
      <c r="AOR41" s="1225"/>
      <c r="AOS41" s="1226"/>
      <c r="AOU41" s="1224"/>
      <c r="AOX41" s="1227"/>
      <c r="AOY41" s="1227"/>
      <c r="AOZ41" s="1225"/>
      <c r="APB41" s="1223"/>
      <c r="APC41" s="1224"/>
      <c r="APD41" s="1225"/>
      <c r="APE41" s="1226"/>
      <c r="APG41" s="1224"/>
      <c r="APJ41" s="1227"/>
      <c r="APK41" s="1227"/>
      <c r="APL41" s="1225"/>
      <c r="APN41" s="1223"/>
      <c r="APO41" s="1224"/>
      <c r="APP41" s="1225"/>
      <c r="APQ41" s="1226"/>
      <c r="APS41" s="1224"/>
      <c r="APV41" s="1227"/>
      <c r="APW41" s="1227"/>
      <c r="APX41" s="1225"/>
      <c r="APZ41" s="1223"/>
      <c r="AQA41" s="1224"/>
      <c r="AQB41" s="1225"/>
      <c r="AQC41" s="1226"/>
      <c r="AQE41" s="1224"/>
      <c r="AQH41" s="1227"/>
      <c r="AQI41" s="1227"/>
      <c r="AQJ41" s="1225"/>
      <c r="AQL41" s="1223"/>
      <c r="AQM41" s="1224"/>
      <c r="AQN41" s="1225"/>
      <c r="AQO41" s="1226"/>
      <c r="AQQ41" s="1224"/>
      <c r="AQT41" s="1227"/>
      <c r="AQU41" s="1227"/>
      <c r="AQV41" s="1225"/>
      <c r="AQX41" s="1223"/>
      <c r="AQY41" s="1224"/>
      <c r="AQZ41" s="1225"/>
      <c r="ARA41" s="1226"/>
      <c r="ARC41" s="1224"/>
      <c r="ARF41" s="1227"/>
      <c r="ARG41" s="1227"/>
      <c r="ARH41" s="1225"/>
      <c r="ARJ41" s="1223"/>
      <c r="ARK41" s="1224"/>
      <c r="ARL41" s="1225"/>
      <c r="ARM41" s="1226"/>
      <c r="ARO41" s="1224"/>
      <c r="ARR41" s="1227"/>
      <c r="ARS41" s="1227"/>
      <c r="ART41" s="1225"/>
      <c r="ARV41" s="1223"/>
      <c r="ARW41" s="1224"/>
      <c r="ARX41" s="1225"/>
      <c r="ARY41" s="1226"/>
      <c r="ASA41" s="1224"/>
      <c r="ASD41" s="1227"/>
      <c r="ASE41" s="1227"/>
      <c r="ASF41" s="1225"/>
      <c r="ASH41" s="1223"/>
      <c r="ASI41" s="1224"/>
      <c r="ASJ41" s="1225"/>
      <c r="ASK41" s="1226"/>
      <c r="ASM41" s="1224"/>
      <c r="ASP41" s="1227"/>
      <c r="ASQ41" s="1227"/>
      <c r="ASR41" s="1225"/>
      <c r="AST41" s="1223"/>
      <c r="ASU41" s="1224"/>
      <c r="ASV41" s="1225"/>
      <c r="ASW41" s="1226"/>
      <c r="ASY41" s="1224"/>
      <c r="ATB41" s="1227"/>
      <c r="ATC41" s="1227"/>
      <c r="ATD41" s="1225"/>
      <c r="ATF41" s="1223"/>
      <c r="ATG41" s="1224"/>
      <c r="ATH41" s="1225"/>
      <c r="ATI41" s="1226"/>
      <c r="ATK41" s="1224"/>
      <c r="ATN41" s="1227"/>
      <c r="ATO41" s="1227"/>
      <c r="ATP41" s="1225"/>
      <c r="ATR41" s="1223"/>
      <c r="ATS41" s="1224"/>
      <c r="ATT41" s="1225"/>
      <c r="ATU41" s="1226"/>
      <c r="ATW41" s="1224"/>
      <c r="ATZ41" s="1227"/>
      <c r="AUA41" s="1227"/>
      <c r="AUB41" s="1225"/>
      <c r="AUD41" s="1223"/>
      <c r="AUE41" s="1224"/>
      <c r="AUF41" s="1225"/>
      <c r="AUG41" s="1226"/>
      <c r="AUI41" s="1224"/>
      <c r="AUL41" s="1227"/>
      <c r="AUM41" s="1227"/>
      <c r="AUN41" s="1225"/>
      <c r="AUP41" s="1223"/>
      <c r="AUQ41" s="1224"/>
      <c r="AUR41" s="1225"/>
      <c r="AUS41" s="1226"/>
      <c r="AUU41" s="1224"/>
      <c r="AUX41" s="1227"/>
      <c r="AUY41" s="1227"/>
      <c r="AUZ41" s="1225"/>
      <c r="AVB41" s="1223"/>
      <c r="AVC41" s="1224"/>
      <c r="AVD41" s="1225"/>
      <c r="AVE41" s="1226"/>
      <c r="AVG41" s="1224"/>
      <c r="AVJ41" s="1227"/>
      <c r="AVK41" s="1227"/>
      <c r="AVL41" s="1225"/>
      <c r="AVN41" s="1223"/>
      <c r="AVO41" s="1224"/>
      <c r="AVP41" s="1225"/>
      <c r="AVQ41" s="1226"/>
      <c r="AVS41" s="1224"/>
      <c r="AVV41" s="1227"/>
      <c r="AVW41" s="1227"/>
      <c r="AVX41" s="1225"/>
      <c r="AVZ41" s="1223"/>
      <c r="AWA41" s="1224"/>
      <c r="AWB41" s="1225"/>
      <c r="AWC41" s="1226"/>
      <c r="AWE41" s="1224"/>
      <c r="AWH41" s="1227"/>
      <c r="AWI41" s="1227"/>
      <c r="AWJ41" s="1225"/>
      <c r="AWL41" s="1223"/>
      <c r="AWM41" s="1224"/>
      <c r="AWN41" s="1225"/>
      <c r="AWO41" s="1226"/>
      <c r="AWQ41" s="1224"/>
      <c r="AWT41" s="1227"/>
      <c r="AWU41" s="1227"/>
      <c r="AWV41" s="1225"/>
      <c r="AWX41" s="1223"/>
      <c r="AWY41" s="1224"/>
      <c r="AWZ41" s="1225"/>
      <c r="AXA41" s="1226"/>
      <c r="AXC41" s="1224"/>
      <c r="AXF41" s="1227"/>
      <c r="AXG41" s="1227"/>
      <c r="AXH41" s="1225"/>
      <c r="AXJ41" s="1223"/>
      <c r="AXK41" s="1224"/>
      <c r="AXL41" s="1225"/>
      <c r="AXM41" s="1226"/>
      <c r="AXO41" s="1224"/>
      <c r="AXR41" s="1227"/>
      <c r="AXS41" s="1227"/>
      <c r="AXT41" s="1225"/>
      <c r="AXV41" s="1223"/>
      <c r="AXW41" s="1224"/>
      <c r="AXX41" s="1225"/>
      <c r="AXY41" s="1226"/>
      <c r="AYA41" s="1224"/>
      <c r="AYD41" s="1227"/>
      <c r="AYE41" s="1227"/>
      <c r="AYF41" s="1225"/>
      <c r="AYH41" s="1223"/>
      <c r="AYI41" s="1224"/>
      <c r="AYJ41" s="1225"/>
      <c r="AYK41" s="1226"/>
      <c r="AYM41" s="1224"/>
      <c r="AYP41" s="1227"/>
      <c r="AYQ41" s="1227"/>
      <c r="AYR41" s="1225"/>
      <c r="AYT41" s="1223"/>
      <c r="AYU41" s="1224"/>
      <c r="AYV41" s="1225"/>
      <c r="AYW41" s="1226"/>
      <c r="AYY41" s="1224"/>
      <c r="AZB41" s="1227"/>
      <c r="AZC41" s="1227"/>
      <c r="AZD41" s="1225"/>
      <c r="AZF41" s="1223"/>
      <c r="AZG41" s="1224"/>
      <c r="AZH41" s="1225"/>
      <c r="AZI41" s="1226"/>
      <c r="AZK41" s="1224"/>
      <c r="AZN41" s="1227"/>
      <c r="AZO41" s="1227"/>
      <c r="AZP41" s="1225"/>
      <c r="AZR41" s="1223"/>
      <c r="AZS41" s="1224"/>
      <c r="AZT41" s="1225"/>
      <c r="AZU41" s="1226"/>
      <c r="AZW41" s="1224"/>
      <c r="AZZ41" s="1227"/>
      <c r="BAA41" s="1227"/>
      <c r="BAB41" s="1225"/>
      <c r="BAD41" s="1223"/>
      <c r="BAE41" s="1224"/>
      <c r="BAF41" s="1225"/>
      <c r="BAG41" s="1226"/>
      <c r="BAI41" s="1224"/>
      <c r="BAL41" s="1227"/>
      <c r="BAM41" s="1227"/>
      <c r="BAN41" s="1225"/>
      <c r="BAP41" s="1223"/>
      <c r="BAQ41" s="1224"/>
      <c r="BAR41" s="1225"/>
      <c r="BAS41" s="1226"/>
      <c r="BAU41" s="1224"/>
      <c r="BAX41" s="1227"/>
      <c r="BAY41" s="1227"/>
      <c r="BAZ41" s="1225"/>
      <c r="BBB41" s="1223"/>
      <c r="BBC41" s="1224"/>
      <c r="BBD41" s="1225"/>
      <c r="BBE41" s="1226"/>
      <c r="BBG41" s="1224"/>
      <c r="BBJ41" s="1227"/>
      <c r="BBK41" s="1227"/>
      <c r="BBL41" s="1225"/>
      <c r="BBN41" s="1223"/>
      <c r="BBO41" s="1224"/>
      <c r="BBP41" s="1225"/>
      <c r="BBQ41" s="1226"/>
      <c r="BBS41" s="1224"/>
      <c r="BBV41" s="1227"/>
      <c r="BBW41" s="1227"/>
      <c r="BBX41" s="1225"/>
      <c r="BBZ41" s="1223"/>
      <c r="BCA41" s="1224"/>
      <c r="BCB41" s="1225"/>
      <c r="BCC41" s="1226"/>
      <c r="BCE41" s="1224"/>
      <c r="BCH41" s="1227"/>
      <c r="BCI41" s="1227"/>
      <c r="BCJ41" s="1225"/>
      <c r="BCL41" s="1223"/>
      <c r="BCM41" s="1224"/>
      <c r="BCN41" s="1225"/>
      <c r="BCO41" s="1226"/>
      <c r="BCQ41" s="1224"/>
      <c r="BCT41" s="1227"/>
      <c r="BCU41" s="1227"/>
      <c r="BCV41" s="1225"/>
      <c r="BCX41" s="1223"/>
      <c r="BCY41" s="1224"/>
      <c r="BCZ41" s="1225"/>
      <c r="BDA41" s="1226"/>
      <c r="BDC41" s="1224"/>
      <c r="BDF41" s="1227"/>
      <c r="BDG41" s="1227"/>
      <c r="BDH41" s="1225"/>
      <c r="BDJ41" s="1223"/>
      <c r="BDK41" s="1224"/>
      <c r="BDL41" s="1225"/>
      <c r="BDM41" s="1226"/>
      <c r="BDO41" s="1224"/>
      <c r="BDR41" s="1227"/>
      <c r="BDS41" s="1227"/>
      <c r="BDT41" s="1225"/>
      <c r="BDV41" s="1223"/>
      <c r="BDW41" s="1224"/>
      <c r="BDX41" s="1225"/>
      <c r="BDY41" s="1226"/>
      <c r="BEA41" s="1224"/>
      <c r="BED41" s="1227"/>
      <c r="BEE41" s="1227"/>
      <c r="BEF41" s="1225"/>
      <c r="BEH41" s="1223"/>
      <c r="BEI41" s="1224"/>
      <c r="BEJ41" s="1225"/>
      <c r="BEK41" s="1226"/>
      <c r="BEM41" s="1224"/>
      <c r="BEP41" s="1227"/>
      <c r="BEQ41" s="1227"/>
      <c r="BER41" s="1225"/>
      <c r="BET41" s="1223"/>
      <c r="BEU41" s="1224"/>
      <c r="BEV41" s="1225"/>
      <c r="BEW41" s="1226"/>
      <c r="BEY41" s="1224"/>
      <c r="BFB41" s="1227"/>
      <c r="BFC41" s="1227"/>
      <c r="BFD41" s="1225"/>
      <c r="BFF41" s="1223"/>
      <c r="BFG41" s="1224"/>
      <c r="BFH41" s="1225"/>
      <c r="BFI41" s="1226"/>
      <c r="BFK41" s="1224"/>
      <c r="BFN41" s="1227"/>
      <c r="BFO41" s="1227"/>
      <c r="BFP41" s="1225"/>
      <c r="BFR41" s="1223"/>
      <c r="BFS41" s="1224"/>
      <c r="BFT41" s="1225"/>
      <c r="BFU41" s="1226"/>
      <c r="BFW41" s="1224"/>
      <c r="BFZ41" s="1227"/>
      <c r="BGA41" s="1227"/>
      <c r="BGB41" s="1225"/>
      <c r="BGD41" s="1223"/>
      <c r="BGE41" s="1224"/>
      <c r="BGF41" s="1225"/>
      <c r="BGG41" s="1226"/>
      <c r="BGI41" s="1224"/>
      <c r="BGL41" s="1227"/>
      <c r="BGM41" s="1227"/>
      <c r="BGN41" s="1225"/>
      <c r="BGP41" s="1223"/>
      <c r="BGQ41" s="1224"/>
      <c r="BGR41" s="1225"/>
      <c r="BGS41" s="1226"/>
      <c r="BGU41" s="1224"/>
      <c r="BGX41" s="1227"/>
      <c r="BGY41" s="1227"/>
      <c r="BGZ41" s="1225"/>
      <c r="BHB41" s="1223"/>
      <c r="BHC41" s="1224"/>
      <c r="BHD41" s="1225"/>
      <c r="BHE41" s="1226"/>
      <c r="BHG41" s="1224"/>
      <c r="BHJ41" s="1227"/>
      <c r="BHK41" s="1227"/>
      <c r="BHL41" s="1225"/>
      <c r="BHN41" s="1223"/>
      <c r="BHO41" s="1224"/>
      <c r="BHP41" s="1225"/>
      <c r="BHQ41" s="1226"/>
      <c r="BHS41" s="1224"/>
      <c r="BHV41" s="1227"/>
      <c r="BHW41" s="1227"/>
      <c r="BHX41" s="1225"/>
      <c r="BHZ41" s="1223"/>
      <c r="BIA41" s="1224"/>
      <c r="BIB41" s="1225"/>
      <c r="BIC41" s="1226"/>
      <c r="BIE41" s="1224"/>
      <c r="BIH41" s="1227"/>
      <c r="BII41" s="1227"/>
      <c r="BIJ41" s="1225"/>
      <c r="BIL41" s="1223"/>
      <c r="BIM41" s="1224"/>
      <c r="BIN41" s="1225"/>
      <c r="BIO41" s="1226"/>
      <c r="BIQ41" s="1224"/>
      <c r="BIT41" s="1227"/>
      <c r="BIU41" s="1227"/>
      <c r="BIV41" s="1225"/>
      <c r="BIX41" s="1223"/>
      <c r="BIY41" s="1224"/>
      <c r="BIZ41" s="1225"/>
      <c r="BJA41" s="1226"/>
      <c r="BJC41" s="1224"/>
      <c r="BJF41" s="1227"/>
      <c r="BJG41" s="1227"/>
      <c r="BJH41" s="1225"/>
      <c r="BJJ41" s="1223"/>
      <c r="BJK41" s="1224"/>
      <c r="BJL41" s="1225"/>
      <c r="BJM41" s="1226"/>
      <c r="BJO41" s="1224"/>
      <c r="BJR41" s="1227"/>
      <c r="BJS41" s="1227"/>
      <c r="BJT41" s="1225"/>
      <c r="BJV41" s="1223"/>
      <c r="BJW41" s="1224"/>
      <c r="BJX41" s="1225"/>
      <c r="BJY41" s="1226"/>
      <c r="BKA41" s="1224"/>
      <c r="BKD41" s="1227"/>
      <c r="BKE41" s="1227"/>
      <c r="BKF41" s="1225"/>
      <c r="BKH41" s="1223"/>
      <c r="BKI41" s="1224"/>
      <c r="BKJ41" s="1225"/>
      <c r="BKK41" s="1226"/>
      <c r="BKM41" s="1224"/>
      <c r="BKP41" s="1227"/>
      <c r="BKQ41" s="1227"/>
      <c r="BKR41" s="1225"/>
      <c r="BKT41" s="1223"/>
      <c r="BKU41" s="1224"/>
      <c r="BKV41" s="1225"/>
      <c r="BKW41" s="1226"/>
      <c r="BKY41" s="1224"/>
      <c r="BLB41" s="1227"/>
      <c r="BLC41" s="1227"/>
      <c r="BLD41" s="1225"/>
      <c r="BLF41" s="1223"/>
      <c r="BLG41" s="1224"/>
      <c r="BLH41" s="1225"/>
      <c r="BLI41" s="1226"/>
      <c r="BLK41" s="1224"/>
      <c r="BLN41" s="1227"/>
      <c r="BLO41" s="1227"/>
      <c r="BLP41" s="1225"/>
      <c r="BLR41" s="1223"/>
      <c r="BLS41" s="1224"/>
      <c r="BLT41" s="1225"/>
      <c r="BLU41" s="1226"/>
      <c r="BLW41" s="1224"/>
      <c r="BLZ41" s="1227"/>
      <c r="BMA41" s="1227"/>
      <c r="BMB41" s="1225"/>
      <c r="BMD41" s="1223"/>
      <c r="BME41" s="1224"/>
      <c r="BMF41" s="1225"/>
      <c r="BMG41" s="1226"/>
      <c r="BMI41" s="1224"/>
      <c r="BML41" s="1227"/>
      <c r="BMM41" s="1227"/>
      <c r="BMN41" s="1225"/>
      <c r="BMP41" s="1223"/>
      <c r="BMQ41" s="1224"/>
      <c r="BMR41" s="1225"/>
      <c r="BMS41" s="1226"/>
      <c r="BMU41" s="1224"/>
      <c r="BMX41" s="1227"/>
      <c r="BMY41" s="1227"/>
      <c r="BMZ41" s="1225"/>
      <c r="BNB41" s="1223"/>
      <c r="BNC41" s="1224"/>
      <c r="BND41" s="1225"/>
      <c r="BNE41" s="1226"/>
      <c r="BNG41" s="1224"/>
      <c r="BNJ41" s="1227"/>
      <c r="BNK41" s="1227"/>
      <c r="BNL41" s="1225"/>
      <c r="BNN41" s="1223"/>
      <c r="BNO41" s="1224"/>
      <c r="BNP41" s="1225"/>
      <c r="BNQ41" s="1226"/>
      <c r="BNS41" s="1224"/>
      <c r="BNV41" s="1227"/>
      <c r="BNW41" s="1227"/>
      <c r="BNX41" s="1225"/>
      <c r="BNZ41" s="1223"/>
      <c r="BOA41" s="1224"/>
      <c r="BOB41" s="1225"/>
      <c r="BOC41" s="1226"/>
      <c r="BOE41" s="1224"/>
      <c r="BOH41" s="1227"/>
      <c r="BOI41" s="1227"/>
      <c r="BOJ41" s="1225"/>
      <c r="BOL41" s="1223"/>
      <c r="BOM41" s="1224"/>
      <c r="BON41" s="1225"/>
      <c r="BOO41" s="1226"/>
      <c r="BOQ41" s="1224"/>
      <c r="BOT41" s="1227"/>
      <c r="BOU41" s="1227"/>
      <c r="BOV41" s="1225"/>
      <c r="BOX41" s="1223"/>
      <c r="BOY41" s="1224"/>
      <c r="BOZ41" s="1225"/>
      <c r="BPA41" s="1226"/>
      <c r="BPC41" s="1224"/>
      <c r="BPF41" s="1227"/>
      <c r="BPG41" s="1227"/>
      <c r="BPH41" s="1225"/>
      <c r="BPJ41" s="1223"/>
      <c r="BPK41" s="1224"/>
      <c r="BPL41" s="1225"/>
      <c r="BPM41" s="1226"/>
      <c r="BPO41" s="1224"/>
      <c r="BPR41" s="1227"/>
      <c r="BPS41" s="1227"/>
      <c r="BPT41" s="1225"/>
      <c r="BPV41" s="1223"/>
      <c r="BPW41" s="1224"/>
      <c r="BPX41" s="1225"/>
      <c r="BPY41" s="1226"/>
      <c r="BQA41" s="1224"/>
      <c r="BQD41" s="1227"/>
      <c r="BQE41" s="1227"/>
      <c r="BQF41" s="1225"/>
      <c r="BQH41" s="1223"/>
      <c r="BQI41" s="1224"/>
      <c r="BQJ41" s="1225"/>
      <c r="BQK41" s="1226"/>
      <c r="BQM41" s="1224"/>
      <c r="BQP41" s="1227"/>
      <c r="BQQ41" s="1227"/>
      <c r="BQR41" s="1225"/>
      <c r="BQT41" s="1223"/>
      <c r="BQU41" s="1224"/>
      <c r="BQV41" s="1225"/>
      <c r="BQW41" s="1226"/>
      <c r="BQY41" s="1224"/>
      <c r="BRB41" s="1227"/>
      <c r="BRC41" s="1227"/>
      <c r="BRD41" s="1225"/>
      <c r="BRF41" s="1223"/>
      <c r="BRG41" s="1224"/>
      <c r="BRH41" s="1225"/>
      <c r="BRI41" s="1226"/>
      <c r="BRK41" s="1224"/>
      <c r="BRN41" s="1227"/>
      <c r="BRO41" s="1227"/>
      <c r="BRP41" s="1225"/>
      <c r="BRR41" s="1223"/>
      <c r="BRS41" s="1224"/>
      <c r="BRT41" s="1225"/>
      <c r="BRU41" s="1226"/>
      <c r="BRW41" s="1224"/>
      <c r="BRZ41" s="1227"/>
      <c r="BSA41" s="1227"/>
      <c r="BSB41" s="1225"/>
      <c r="BSD41" s="1223"/>
      <c r="BSE41" s="1224"/>
      <c r="BSF41" s="1225"/>
      <c r="BSG41" s="1226"/>
      <c r="BSI41" s="1224"/>
      <c r="BSL41" s="1227"/>
      <c r="BSM41" s="1227"/>
      <c r="BSN41" s="1225"/>
      <c r="BSP41" s="1223"/>
      <c r="BSQ41" s="1224"/>
      <c r="BSR41" s="1225"/>
      <c r="BSS41" s="1226"/>
      <c r="BSU41" s="1224"/>
      <c r="BSX41" s="1227"/>
      <c r="BSY41" s="1227"/>
      <c r="BSZ41" s="1225"/>
      <c r="BTB41" s="1223"/>
      <c r="BTC41" s="1224"/>
      <c r="BTD41" s="1225"/>
      <c r="BTE41" s="1226"/>
      <c r="BTG41" s="1224"/>
      <c r="BTJ41" s="1227"/>
      <c r="BTK41" s="1227"/>
      <c r="BTL41" s="1225"/>
      <c r="BTN41" s="1223"/>
      <c r="BTO41" s="1224"/>
      <c r="BTP41" s="1225"/>
      <c r="BTQ41" s="1226"/>
      <c r="BTS41" s="1224"/>
      <c r="BTV41" s="1227"/>
      <c r="BTW41" s="1227"/>
      <c r="BTX41" s="1225"/>
      <c r="BTZ41" s="1223"/>
      <c r="BUA41" s="1224"/>
      <c r="BUB41" s="1225"/>
      <c r="BUC41" s="1226"/>
      <c r="BUE41" s="1224"/>
      <c r="BUH41" s="1227"/>
      <c r="BUI41" s="1227"/>
      <c r="BUJ41" s="1225"/>
      <c r="BUL41" s="1223"/>
      <c r="BUM41" s="1224"/>
      <c r="BUN41" s="1225"/>
      <c r="BUO41" s="1226"/>
      <c r="BUQ41" s="1224"/>
      <c r="BUT41" s="1227"/>
      <c r="BUU41" s="1227"/>
      <c r="BUV41" s="1225"/>
      <c r="BUX41" s="1223"/>
      <c r="BUY41" s="1224"/>
      <c r="BUZ41" s="1225"/>
      <c r="BVA41" s="1226"/>
      <c r="BVC41" s="1224"/>
      <c r="BVF41" s="1227"/>
      <c r="BVG41" s="1227"/>
      <c r="BVH41" s="1225"/>
      <c r="BVJ41" s="1223"/>
      <c r="BVK41" s="1224"/>
      <c r="BVL41" s="1225"/>
      <c r="BVM41" s="1226"/>
      <c r="BVO41" s="1224"/>
      <c r="BVR41" s="1227"/>
      <c r="BVS41" s="1227"/>
      <c r="BVT41" s="1225"/>
      <c r="BVV41" s="1223"/>
      <c r="BVW41" s="1224"/>
      <c r="BVX41" s="1225"/>
      <c r="BVY41" s="1226"/>
      <c r="BWA41" s="1224"/>
      <c r="BWD41" s="1227"/>
      <c r="BWE41" s="1227"/>
      <c r="BWF41" s="1225"/>
      <c r="BWH41" s="1223"/>
      <c r="BWI41" s="1224"/>
      <c r="BWJ41" s="1225"/>
      <c r="BWK41" s="1226"/>
      <c r="BWM41" s="1224"/>
      <c r="BWP41" s="1227"/>
      <c r="BWQ41" s="1227"/>
      <c r="BWR41" s="1225"/>
      <c r="BWT41" s="1223"/>
      <c r="BWU41" s="1224"/>
      <c r="BWV41" s="1225"/>
      <c r="BWW41" s="1226"/>
      <c r="BWY41" s="1224"/>
      <c r="BXB41" s="1227"/>
      <c r="BXC41" s="1227"/>
      <c r="BXD41" s="1225"/>
      <c r="BXF41" s="1223"/>
      <c r="BXG41" s="1224"/>
      <c r="BXH41" s="1225"/>
      <c r="BXI41" s="1226"/>
      <c r="BXK41" s="1224"/>
      <c r="BXN41" s="1227"/>
      <c r="BXO41" s="1227"/>
      <c r="BXP41" s="1225"/>
      <c r="BXR41" s="1223"/>
      <c r="BXS41" s="1224"/>
      <c r="BXT41" s="1225"/>
      <c r="BXU41" s="1226"/>
      <c r="BXW41" s="1224"/>
      <c r="BXZ41" s="1227"/>
      <c r="BYA41" s="1227"/>
      <c r="BYB41" s="1225"/>
      <c r="BYD41" s="1223"/>
      <c r="BYE41" s="1224"/>
      <c r="BYF41" s="1225"/>
      <c r="BYG41" s="1226"/>
      <c r="BYI41" s="1224"/>
      <c r="BYL41" s="1227"/>
      <c r="BYM41" s="1227"/>
      <c r="BYN41" s="1225"/>
      <c r="BYP41" s="1223"/>
      <c r="BYQ41" s="1224"/>
      <c r="BYR41" s="1225"/>
      <c r="BYS41" s="1226"/>
      <c r="BYU41" s="1224"/>
      <c r="BYX41" s="1227"/>
      <c r="BYY41" s="1227"/>
      <c r="BYZ41" s="1225"/>
      <c r="BZB41" s="1223"/>
      <c r="BZC41" s="1224"/>
      <c r="BZD41" s="1225"/>
      <c r="BZE41" s="1226"/>
      <c r="BZG41" s="1224"/>
      <c r="BZJ41" s="1227"/>
      <c r="BZK41" s="1227"/>
      <c r="BZL41" s="1225"/>
      <c r="BZN41" s="1223"/>
      <c r="BZO41" s="1224"/>
      <c r="BZP41" s="1225"/>
      <c r="BZQ41" s="1226"/>
      <c r="BZS41" s="1224"/>
      <c r="BZV41" s="1227"/>
      <c r="BZW41" s="1227"/>
      <c r="BZX41" s="1225"/>
      <c r="BZZ41" s="1223"/>
      <c r="CAA41" s="1224"/>
      <c r="CAB41" s="1225"/>
      <c r="CAC41" s="1226"/>
      <c r="CAE41" s="1224"/>
      <c r="CAH41" s="1227"/>
      <c r="CAI41" s="1227"/>
      <c r="CAJ41" s="1225"/>
      <c r="CAL41" s="1223"/>
      <c r="CAM41" s="1224"/>
      <c r="CAN41" s="1225"/>
      <c r="CAO41" s="1226"/>
      <c r="CAQ41" s="1224"/>
      <c r="CAT41" s="1227"/>
      <c r="CAU41" s="1227"/>
      <c r="CAV41" s="1225"/>
      <c r="CAX41" s="1223"/>
      <c r="CAY41" s="1224"/>
      <c r="CAZ41" s="1225"/>
      <c r="CBA41" s="1226"/>
      <c r="CBC41" s="1224"/>
      <c r="CBF41" s="1227"/>
      <c r="CBG41" s="1227"/>
      <c r="CBH41" s="1225"/>
      <c r="CBJ41" s="1223"/>
      <c r="CBK41" s="1224"/>
      <c r="CBL41" s="1225"/>
      <c r="CBM41" s="1226"/>
      <c r="CBO41" s="1224"/>
      <c r="CBR41" s="1227"/>
      <c r="CBS41" s="1227"/>
      <c r="CBT41" s="1225"/>
      <c r="CBV41" s="1223"/>
      <c r="CBW41" s="1224"/>
      <c r="CBX41" s="1225"/>
      <c r="CBY41" s="1226"/>
      <c r="CCA41" s="1224"/>
      <c r="CCD41" s="1227"/>
      <c r="CCE41" s="1227"/>
      <c r="CCF41" s="1225"/>
      <c r="CCH41" s="1223"/>
      <c r="CCI41" s="1224"/>
      <c r="CCJ41" s="1225"/>
      <c r="CCK41" s="1226"/>
      <c r="CCM41" s="1224"/>
      <c r="CCP41" s="1227"/>
      <c r="CCQ41" s="1227"/>
      <c r="CCR41" s="1225"/>
      <c r="CCT41" s="1223"/>
      <c r="CCU41" s="1224"/>
      <c r="CCV41" s="1225"/>
      <c r="CCW41" s="1226"/>
      <c r="CCY41" s="1224"/>
      <c r="CDB41" s="1227"/>
      <c r="CDC41" s="1227"/>
      <c r="CDD41" s="1225"/>
      <c r="CDF41" s="1223"/>
      <c r="CDG41" s="1224"/>
      <c r="CDH41" s="1225"/>
      <c r="CDI41" s="1226"/>
      <c r="CDK41" s="1224"/>
      <c r="CDN41" s="1227"/>
      <c r="CDO41" s="1227"/>
      <c r="CDP41" s="1225"/>
      <c r="CDR41" s="1223"/>
      <c r="CDS41" s="1224"/>
      <c r="CDT41" s="1225"/>
      <c r="CDU41" s="1226"/>
      <c r="CDW41" s="1224"/>
      <c r="CDZ41" s="1227"/>
      <c r="CEA41" s="1227"/>
      <c r="CEB41" s="1225"/>
      <c r="CED41" s="1223"/>
      <c r="CEE41" s="1224"/>
      <c r="CEF41" s="1225"/>
      <c r="CEG41" s="1226"/>
      <c r="CEI41" s="1224"/>
      <c r="CEL41" s="1227"/>
      <c r="CEM41" s="1227"/>
      <c r="CEN41" s="1225"/>
      <c r="CEP41" s="1223"/>
      <c r="CEQ41" s="1224"/>
      <c r="CER41" s="1225"/>
      <c r="CES41" s="1226"/>
      <c r="CEU41" s="1224"/>
      <c r="CEX41" s="1227"/>
      <c r="CEY41" s="1227"/>
      <c r="CEZ41" s="1225"/>
      <c r="CFB41" s="1223"/>
      <c r="CFC41" s="1224"/>
      <c r="CFD41" s="1225"/>
      <c r="CFE41" s="1226"/>
      <c r="CFG41" s="1224"/>
      <c r="CFJ41" s="1227"/>
      <c r="CFK41" s="1227"/>
      <c r="CFL41" s="1225"/>
      <c r="CFN41" s="1223"/>
      <c r="CFO41" s="1224"/>
      <c r="CFP41" s="1225"/>
      <c r="CFQ41" s="1226"/>
      <c r="CFS41" s="1224"/>
      <c r="CFV41" s="1227"/>
      <c r="CFW41" s="1227"/>
      <c r="CFX41" s="1225"/>
      <c r="CFZ41" s="1223"/>
      <c r="CGA41" s="1224"/>
      <c r="CGB41" s="1225"/>
      <c r="CGC41" s="1226"/>
      <c r="CGE41" s="1224"/>
      <c r="CGH41" s="1227"/>
      <c r="CGI41" s="1227"/>
      <c r="CGJ41" s="1225"/>
      <c r="CGL41" s="1223"/>
      <c r="CGM41" s="1224"/>
      <c r="CGN41" s="1225"/>
      <c r="CGO41" s="1226"/>
      <c r="CGQ41" s="1224"/>
      <c r="CGT41" s="1227"/>
      <c r="CGU41" s="1227"/>
      <c r="CGV41" s="1225"/>
      <c r="CGX41" s="1223"/>
      <c r="CGY41" s="1224"/>
      <c r="CGZ41" s="1225"/>
      <c r="CHA41" s="1226"/>
      <c r="CHC41" s="1224"/>
      <c r="CHF41" s="1227"/>
      <c r="CHG41" s="1227"/>
      <c r="CHH41" s="1225"/>
      <c r="CHJ41" s="1223"/>
      <c r="CHK41" s="1224"/>
      <c r="CHL41" s="1225"/>
      <c r="CHM41" s="1226"/>
      <c r="CHO41" s="1224"/>
      <c r="CHR41" s="1227"/>
      <c r="CHS41" s="1227"/>
      <c r="CHT41" s="1225"/>
      <c r="CHV41" s="1223"/>
      <c r="CHW41" s="1224"/>
      <c r="CHX41" s="1225"/>
      <c r="CHY41" s="1226"/>
      <c r="CIA41" s="1224"/>
      <c r="CID41" s="1227"/>
      <c r="CIE41" s="1227"/>
      <c r="CIF41" s="1225"/>
      <c r="CIH41" s="1223"/>
      <c r="CII41" s="1224"/>
      <c r="CIJ41" s="1225"/>
      <c r="CIK41" s="1226"/>
      <c r="CIM41" s="1224"/>
      <c r="CIP41" s="1227"/>
      <c r="CIQ41" s="1227"/>
      <c r="CIR41" s="1225"/>
      <c r="CIT41" s="1223"/>
      <c r="CIU41" s="1224"/>
      <c r="CIV41" s="1225"/>
      <c r="CIW41" s="1226"/>
      <c r="CIY41" s="1224"/>
      <c r="CJB41" s="1227"/>
      <c r="CJC41" s="1227"/>
      <c r="CJD41" s="1225"/>
      <c r="CJF41" s="1223"/>
      <c r="CJG41" s="1224"/>
      <c r="CJH41" s="1225"/>
      <c r="CJI41" s="1226"/>
      <c r="CJK41" s="1224"/>
      <c r="CJN41" s="1227"/>
      <c r="CJO41" s="1227"/>
      <c r="CJP41" s="1225"/>
      <c r="CJR41" s="1223"/>
      <c r="CJS41" s="1224"/>
      <c r="CJT41" s="1225"/>
      <c r="CJU41" s="1226"/>
      <c r="CJW41" s="1224"/>
      <c r="CJZ41" s="1227"/>
      <c r="CKA41" s="1227"/>
      <c r="CKB41" s="1225"/>
      <c r="CKD41" s="1223"/>
      <c r="CKE41" s="1224"/>
      <c r="CKF41" s="1225"/>
      <c r="CKG41" s="1226"/>
      <c r="CKI41" s="1224"/>
      <c r="CKL41" s="1227"/>
      <c r="CKM41" s="1227"/>
      <c r="CKN41" s="1225"/>
      <c r="CKP41" s="1223"/>
      <c r="CKQ41" s="1224"/>
      <c r="CKR41" s="1225"/>
      <c r="CKS41" s="1226"/>
      <c r="CKU41" s="1224"/>
      <c r="CKX41" s="1227"/>
      <c r="CKY41" s="1227"/>
      <c r="CKZ41" s="1225"/>
      <c r="CLB41" s="1223"/>
      <c r="CLC41" s="1224"/>
      <c r="CLD41" s="1225"/>
      <c r="CLE41" s="1226"/>
      <c r="CLG41" s="1224"/>
      <c r="CLJ41" s="1227"/>
      <c r="CLK41" s="1227"/>
      <c r="CLL41" s="1225"/>
      <c r="CLN41" s="1223"/>
      <c r="CLO41" s="1224"/>
      <c r="CLP41" s="1225"/>
      <c r="CLQ41" s="1226"/>
      <c r="CLS41" s="1224"/>
      <c r="CLV41" s="1227"/>
      <c r="CLW41" s="1227"/>
      <c r="CLX41" s="1225"/>
      <c r="CLZ41" s="1223"/>
      <c r="CMA41" s="1224"/>
      <c r="CMB41" s="1225"/>
      <c r="CMC41" s="1226"/>
      <c r="CME41" s="1224"/>
      <c r="CMH41" s="1227"/>
      <c r="CMI41" s="1227"/>
      <c r="CMJ41" s="1225"/>
      <c r="CML41" s="1223"/>
      <c r="CMM41" s="1224"/>
      <c r="CMN41" s="1225"/>
      <c r="CMO41" s="1226"/>
      <c r="CMQ41" s="1224"/>
      <c r="CMT41" s="1227"/>
      <c r="CMU41" s="1227"/>
      <c r="CMV41" s="1225"/>
      <c r="CMX41" s="1223"/>
      <c r="CMY41" s="1224"/>
      <c r="CMZ41" s="1225"/>
      <c r="CNA41" s="1226"/>
      <c r="CNC41" s="1224"/>
      <c r="CNF41" s="1227"/>
      <c r="CNG41" s="1227"/>
      <c r="CNH41" s="1225"/>
      <c r="CNJ41" s="1223"/>
      <c r="CNK41" s="1224"/>
      <c r="CNL41" s="1225"/>
      <c r="CNM41" s="1226"/>
      <c r="CNO41" s="1224"/>
      <c r="CNR41" s="1227"/>
      <c r="CNS41" s="1227"/>
      <c r="CNT41" s="1225"/>
      <c r="CNV41" s="1223"/>
      <c r="CNW41" s="1224"/>
      <c r="CNX41" s="1225"/>
      <c r="CNY41" s="1226"/>
      <c r="COA41" s="1224"/>
      <c r="COD41" s="1227"/>
      <c r="COE41" s="1227"/>
      <c r="COF41" s="1225"/>
      <c r="COH41" s="1223"/>
      <c r="COI41" s="1224"/>
      <c r="COJ41" s="1225"/>
      <c r="COK41" s="1226"/>
      <c r="COM41" s="1224"/>
      <c r="COP41" s="1227"/>
      <c r="COQ41" s="1227"/>
      <c r="COR41" s="1225"/>
      <c r="COT41" s="1223"/>
      <c r="COU41" s="1224"/>
      <c r="COV41" s="1225"/>
      <c r="COW41" s="1226"/>
      <c r="COY41" s="1224"/>
      <c r="CPB41" s="1227"/>
      <c r="CPC41" s="1227"/>
      <c r="CPD41" s="1225"/>
      <c r="CPF41" s="1223"/>
      <c r="CPG41" s="1224"/>
      <c r="CPH41" s="1225"/>
      <c r="CPI41" s="1226"/>
      <c r="CPK41" s="1224"/>
      <c r="CPN41" s="1227"/>
      <c r="CPO41" s="1227"/>
      <c r="CPP41" s="1225"/>
      <c r="CPR41" s="1223"/>
      <c r="CPS41" s="1224"/>
      <c r="CPT41" s="1225"/>
      <c r="CPU41" s="1226"/>
      <c r="CPW41" s="1224"/>
      <c r="CPZ41" s="1227"/>
      <c r="CQA41" s="1227"/>
      <c r="CQB41" s="1225"/>
      <c r="CQD41" s="1223"/>
      <c r="CQE41" s="1224"/>
      <c r="CQF41" s="1225"/>
      <c r="CQG41" s="1226"/>
      <c r="CQI41" s="1224"/>
      <c r="CQL41" s="1227"/>
      <c r="CQM41" s="1227"/>
      <c r="CQN41" s="1225"/>
      <c r="CQP41" s="1223"/>
      <c r="CQQ41" s="1224"/>
      <c r="CQR41" s="1225"/>
      <c r="CQS41" s="1226"/>
      <c r="CQU41" s="1224"/>
      <c r="CQX41" s="1227"/>
      <c r="CQY41" s="1227"/>
      <c r="CQZ41" s="1225"/>
      <c r="CRB41" s="1223"/>
      <c r="CRC41" s="1224"/>
      <c r="CRD41" s="1225"/>
      <c r="CRE41" s="1226"/>
      <c r="CRG41" s="1224"/>
      <c r="CRJ41" s="1227"/>
      <c r="CRK41" s="1227"/>
      <c r="CRL41" s="1225"/>
      <c r="CRN41" s="1223"/>
      <c r="CRO41" s="1224"/>
      <c r="CRP41" s="1225"/>
      <c r="CRQ41" s="1226"/>
      <c r="CRS41" s="1224"/>
      <c r="CRV41" s="1227"/>
      <c r="CRW41" s="1227"/>
      <c r="CRX41" s="1225"/>
      <c r="CRZ41" s="1223"/>
      <c r="CSA41" s="1224"/>
      <c r="CSB41" s="1225"/>
      <c r="CSC41" s="1226"/>
      <c r="CSE41" s="1224"/>
      <c r="CSH41" s="1227"/>
      <c r="CSI41" s="1227"/>
      <c r="CSJ41" s="1225"/>
      <c r="CSL41" s="1223"/>
      <c r="CSM41" s="1224"/>
      <c r="CSN41" s="1225"/>
      <c r="CSO41" s="1226"/>
      <c r="CSQ41" s="1224"/>
      <c r="CST41" s="1227"/>
      <c r="CSU41" s="1227"/>
      <c r="CSV41" s="1225"/>
      <c r="CSX41" s="1223"/>
      <c r="CSY41" s="1224"/>
      <c r="CSZ41" s="1225"/>
      <c r="CTA41" s="1226"/>
      <c r="CTC41" s="1224"/>
      <c r="CTF41" s="1227"/>
      <c r="CTG41" s="1227"/>
      <c r="CTH41" s="1225"/>
      <c r="CTJ41" s="1223"/>
      <c r="CTK41" s="1224"/>
      <c r="CTL41" s="1225"/>
      <c r="CTM41" s="1226"/>
      <c r="CTO41" s="1224"/>
      <c r="CTR41" s="1227"/>
      <c r="CTS41" s="1227"/>
      <c r="CTT41" s="1225"/>
      <c r="CTV41" s="1223"/>
      <c r="CTW41" s="1224"/>
      <c r="CTX41" s="1225"/>
      <c r="CTY41" s="1226"/>
      <c r="CUA41" s="1224"/>
      <c r="CUD41" s="1227"/>
      <c r="CUE41" s="1227"/>
      <c r="CUF41" s="1225"/>
      <c r="CUH41" s="1223"/>
      <c r="CUI41" s="1224"/>
      <c r="CUJ41" s="1225"/>
      <c r="CUK41" s="1226"/>
      <c r="CUM41" s="1224"/>
      <c r="CUP41" s="1227"/>
      <c r="CUQ41" s="1227"/>
      <c r="CUR41" s="1225"/>
      <c r="CUT41" s="1223"/>
      <c r="CUU41" s="1224"/>
      <c r="CUV41" s="1225"/>
      <c r="CUW41" s="1226"/>
      <c r="CUY41" s="1224"/>
      <c r="CVB41" s="1227"/>
      <c r="CVC41" s="1227"/>
      <c r="CVD41" s="1225"/>
      <c r="CVF41" s="1223"/>
      <c r="CVG41" s="1224"/>
      <c r="CVH41" s="1225"/>
      <c r="CVI41" s="1226"/>
      <c r="CVK41" s="1224"/>
      <c r="CVN41" s="1227"/>
      <c r="CVO41" s="1227"/>
      <c r="CVP41" s="1225"/>
      <c r="CVR41" s="1223"/>
      <c r="CVS41" s="1224"/>
      <c r="CVT41" s="1225"/>
      <c r="CVU41" s="1226"/>
      <c r="CVW41" s="1224"/>
      <c r="CVZ41" s="1227"/>
      <c r="CWA41" s="1227"/>
      <c r="CWB41" s="1225"/>
      <c r="CWD41" s="1223"/>
      <c r="CWE41" s="1224"/>
      <c r="CWF41" s="1225"/>
      <c r="CWG41" s="1226"/>
      <c r="CWI41" s="1224"/>
      <c r="CWL41" s="1227"/>
      <c r="CWM41" s="1227"/>
      <c r="CWN41" s="1225"/>
      <c r="CWP41" s="1223"/>
      <c r="CWQ41" s="1224"/>
      <c r="CWR41" s="1225"/>
      <c r="CWS41" s="1226"/>
      <c r="CWU41" s="1224"/>
      <c r="CWX41" s="1227"/>
      <c r="CWY41" s="1227"/>
      <c r="CWZ41" s="1225"/>
      <c r="CXB41" s="1223"/>
      <c r="CXC41" s="1224"/>
      <c r="CXD41" s="1225"/>
      <c r="CXE41" s="1226"/>
      <c r="CXG41" s="1224"/>
      <c r="CXJ41" s="1227"/>
      <c r="CXK41" s="1227"/>
      <c r="CXL41" s="1225"/>
      <c r="CXN41" s="1223"/>
      <c r="CXO41" s="1224"/>
      <c r="CXP41" s="1225"/>
      <c r="CXQ41" s="1226"/>
      <c r="CXS41" s="1224"/>
      <c r="CXV41" s="1227"/>
      <c r="CXW41" s="1227"/>
      <c r="CXX41" s="1225"/>
      <c r="CXZ41" s="1223"/>
      <c r="CYA41" s="1224"/>
      <c r="CYB41" s="1225"/>
      <c r="CYC41" s="1226"/>
      <c r="CYE41" s="1224"/>
      <c r="CYH41" s="1227"/>
      <c r="CYI41" s="1227"/>
      <c r="CYJ41" s="1225"/>
      <c r="CYL41" s="1223"/>
      <c r="CYM41" s="1224"/>
      <c r="CYN41" s="1225"/>
      <c r="CYO41" s="1226"/>
      <c r="CYQ41" s="1224"/>
      <c r="CYT41" s="1227"/>
      <c r="CYU41" s="1227"/>
      <c r="CYV41" s="1225"/>
      <c r="CYX41" s="1223"/>
      <c r="CYY41" s="1224"/>
      <c r="CYZ41" s="1225"/>
      <c r="CZA41" s="1226"/>
      <c r="CZC41" s="1224"/>
      <c r="CZF41" s="1227"/>
      <c r="CZG41" s="1227"/>
      <c r="CZH41" s="1225"/>
      <c r="CZJ41" s="1223"/>
      <c r="CZK41" s="1224"/>
      <c r="CZL41" s="1225"/>
      <c r="CZM41" s="1226"/>
      <c r="CZO41" s="1224"/>
      <c r="CZR41" s="1227"/>
      <c r="CZS41" s="1227"/>
      <c r="CZT41" s="1225"/>
      <c r="CZV41" s="1223"/>
      <c r="CZW41" s="1224"/>
      <c r="CZX41" s="1225"/>
      <c r="CZY41" s="1226"/>
      <c r="DAA41" s="1224"/>
      <c r="DAD41" s="1227"/>
      <c r="DAE41" s="1227"/>
      <c r="DAF41" s="1225"/>
      <c r="DAH41" s="1223"/>
      <c r="DAI41" s="1224"/>
      <c r="DAJ41" s="1225"/>
      <c r="DAK41" s="1226"/>
      <c r="DAM41" s="1224"/>
      <c r="DAP41" s="1227"/>
      <c r="DAQ41" s="1227"/>
      <c r="DAR41" s="1225"/>
      <c r="DAT41" s="1223"/>
      <c r="DAU41" s="1224"/>
      <c r="DAV41" s="1225"/>
      <c r="DAW41" s="1226"/>
      <c r="DAY41" s="1224"/>
      <c r="DBB41" s="1227"/>
      <c r="DBC41" s="1227"/>
      <c r="DBD41" s="1225"/>
      <c r="DBF41" s="1223"/>
      <c r="DBG41" s="1224"/>
      <c r="DBH41" s="1225"/>
      <c r="DBI41" s="1226"/>
      <c r="DBK41" s="1224"/>
      <c r="DBN41" s="1227"/>
      <c r="DBO41" s="1227"/>
      <c r="DBP41" s="1225"/>
      <c r="DBR41" s="1223"/>
      <c r="DBS41" s="1224"/>
      <c r="DBT41" s="1225"/>
      <c r="DBU41" s="1226"/>
      <c r="DBW41" s="1224"/>
      <c r="DBZ41" s="1227"/>
      <c r="DCA41" s="1227"/>
      <c r="DCB41" s="1225"/>
      <c r="DCD41" s="1223"/>
      <c r="DCE41" s="1224"/>
      <c r="DCF41" s="1225"/>
      <c r="DCG41" s="1226"/>
      <c r="DCI41" s="1224"/>
      <c r="DCL41" s="1227"/>
      <c r="DCM41" s="1227"/>
      <c r="DCN41" s="1225"/>
      <c r="DCP41" s="1223"/>
      <c r="DCQ41" s="1224"/>
      <c r="DCR41" s="1225"/>
      <c r="DCS41" s="1226"/>
      <c r="DCU41" s="1224"/>
      <c r="DCX41" s="1227"/>
      <c r="DCY41" s="1227"/>
      <c r="DCZ41" s="1225"/>
      <c r="DDB41" s="1223"/>
      <c r="DDC41" s="1224"/>
      <c r="DDD41" s="1225"/>
      <c r="DDE41" s="1226"/>
      <c r="DDG41" s="1224"/>
      <c r="DDJ41" s="1227"/>
      <c r="DDK41" s="1227"/>
      <c r="DDL41" s="1225"/>
      <c r="DDN41" s="1223"/>
      <c r="DDO41" s="1224"/>
      <c r="DDP41" s="1225"/>
      <c r="DDQ41" s="1226"/>
      <c r="DDS41" s="1224"/>
      <c r="DDV41" s="1227"/>
      <c r="DDW41" s="1227"/>
      <c r="DDX41" s="1225"/>
      <c r="DDZ41" s="1223"/>
      <c r="DEA41" s="1224"/>
      <c r="DEB41" s="1225"/>
      <c r="DEC41" s="1226"/>
      <c r="DEE41" s="1224"/>
      <c r="DEH41" s="1227"/>
      <c r="DEI41" s="1227"/>
      <c r="DEJ41" s="1225"/>
      <c r="DEL41" s="1223"/>
      <c r="DEM41" s="1224"/>
      <c r="DEN41" s="1225"/>
      <c r="DEO41" s="1226"/>
      <c r="DEQ41" s="1224"/>
      <c r="DET41" s="1227"/>
      <c r="DEU41" s="1227"/>
      <c r="DEV41" s="1225"/>
      <c r="DEX41" s="1223"/>
      <c r="DEY41" s="1224"/>
      <c r="DEZ41" s="1225"/>
      <c r="DFA41" s="1226"/>
      <c r="DFC41" s="1224"/>
      <c r="DFF41" s="1227"/>
      <c r="DFG41" s="1227"/>
      <c r="DFH41" s="1225"/>
      <c r="DFJ41" s="1223"/>
      <c r="DFK41" s="1224"/>
      <c r="DFL41" s="1225"/>
      <c r="DFM41" s="1226"/>
      <c r="DFO41" s="1224"/>
      <c r="DFR41" s="1227"/>
      <c r="DFS41" s="1227"/>
      <c r="DFT41" s="1225"/>
      <c r="DFV41" s="1223"/>
      <c r="DFW41" s="1224"/>
      <c r="DFX41" s="1225"/>
      <c r="DFY41" s="1226"/>
      <c r="DGA41" s="1224"/>
      <c r="DGD41" s="1227"/>
      <c r="DGE41" s="1227"/>
      <c r="DGF41" s="1225"/>
      <c r="DGH41" s="1223"/>
      <c r="DGI41" s="1224"/>
      <c r="DGJ41" s="1225"/>
      <c r="DGK41" s="1226"/>
      <c r="DGM41" s="1224"/>
      <c r="DGP41" s="1227"/>
      <c r="DGQ41" s="1227"/>
      <c r="DGR41" s="1225"/>
      <c r="DGT41" s="1223"/>
      <c r="DGU41" s="1224"/>
      <c r="DGV41" s="1225"/>
      <c r="DGW41" s="1226"/>
      <c r="DGY41" s="1224"/>
      <c r="DHB41" s="1227"/>
      <c r="DHC41" s="1227"/>
      <c r="DHD41" s="1225"/>
      <c r="DHF41" s="1223"/>
      <c r="DHG41" s="1224"/>
      <c r="DHH41" s="1225"/>
      <c r="DHI41" s="1226"/>
      <c r="DHK41" s="1224"/>
      <c r="DHN41" s="1227"/>
      <c r="DHO41" s="1227"/>
      <c r="DHP41" s="1225"/>
      <c r="DHR41" s="1223"/>
      <c r="DHS41" s="1224"/>
      <c r="DHT41" s="1225"/>
      <c r="DHU41" s="1226"/>
      <c r="DHW41" s="1224"/>
      <c r="DHZ41" s="1227"/>
      <c r="DIA41" s="1227"/>
      <c r="DIB41" s="1225"/>
      <c r="DID41" s="1223"/>
      <c r="DIE41" s="1224"/>
      <c r="DIF41" s="1225"/>
      <c r="DIG41" s="1226"/>
      <c r="DII41" s="1224"/>
      <c r="DIL41" s="1227"/>
      <c r="DIM41" s="1227"/>
      <c r="DIN41" s="1225"/>
      <c r="DIP41" s="1223"/>
      <c r="DIQ41" s="1224"/>
      <c r="DIR41" s="1225"/>
      <c r="DIS41" s="1226"/>
      <c r="DIU41" s="1224"/>
      <c r="DIX41" s="1227"/>
      <c r="DIY41" s="1227"/>
      <c r="DIZ41" s="1225"/>
      <c r="DJB41" s="1223"/>
      <c r="DJC41" s="1224"/>
      <c r="DJD41" s="1225"/>
      <c r="DJE41" s="1226"/>
      <c r="DJG41" s="1224"/>
      <c r="DJJ41" s="1227"/>
      <c r="DJK41" s="1227"/>
      <c r="DJL41" s="1225"/>
      <c r="DJN41" s="1223"/>
      <c r="DJO41" s="1224"/>
      <c r="DJP41" s="1225"/>
      <c r="DJQ41" s="1226"/>
      <c r="DJS41" s="1224"/>
      <c r="DJV41" s="1227"/>
      <c r="DJW41" s="1227"/>
      <c r="DJX41" s="1225"/>
      <c r="DJZ41" s="1223"/>
      <c r="DKA41" s="1224"/>
      <c r="DKB41" s="1225"/>
      <c r="DKC41" s="1226"/>
      <c r="DKE41" s="1224"/>
      <c r="DKH41" s="1227"/>
      <c r="DKI41" s="1227"/>
      <c r="DKJ41" s="1225"/>
      <c r="DKL41" s="1223"/>
      <c r="DKM41" s="1224"/>
      <c r="DKN41" s="1225"/>
      <c r="DKO41" s="1226"/>
      <c r="DKQ41" s="1224"/>
      <c r="DKT41" s="1227"/>
      <c r="DKU41" s="1227"/>
      <c r="DKV41" s="1225"/>
      <c r="DKX41" s="1223"/>
      <c r="DKY41" s="1224"/>
      <c r="DKZ41" s="1225"/>
      <c r="DLA41" s="1226"/>
      <c r="DLC41" s="1224"/>
      <c r="DLF41" s="1227"/>
      <c r="DLG41" s="1227"/>
      <c r="DLH41" s="1225"/>
      <c r="DLJ41" s="1223"/>
      <c r="DLK41" s="1224"/>
      <c r="DLL41" s="1225"/>
      <c r="DLM41" s="1226"/>
      <c r="DLO41" s="1224"/>
      <c r="DLR41" s="1227"/>
      <c r="DLS41" s="1227"/>
      <c r="DLT41" s="1225"/>
      <c r="DLV41" s="1223"/>
      <c r="DLW41" s="1224"/>
      <c r="DLX41" s="1225"/>
      <c r="DLY41" s="1226"/>
      <c r="DMA41" s="1224"/>
      <c r="DMD41" s="1227"/>
      <c r="DME41" s="1227"/>
      <c r="DMF41" s="1225"/>
      <c r="DMH41" s="1223"/>
      <c r="DMI41" s="1224"/>
      <c r="DMJ41" s="1225"/>
      <c r="DMK41" s="1226"/>
      <c r="DMM41" s="1224"/>
      <c r="DMP41" s="1227"/>
      <c r="DMQ41" s="1227"/>
      <c r="DMR41" s="1225"/>
      <c r="DMT41" s="1223"/>
      <c r="DMU41" s="1224"/>
      <c r="DMV41" s="1225"/>
      <c r="DMW41" s="1226"/>
      <c r="DMY41" s="1224"/>
      <c r="DNB41" s="1227"/>
      <c r="DNC41" s="1227"/>
      <c r="DND41" s="1225"/>
      <c r="DNF41" s="1223"/>
      <c r="DNG41" s="1224"/>
      <c r="DNH41" s="1225"/>
      <c r="DNI41" s="1226"/>
      <c r="DNK41" s="1224"/>
      <c r="DNN41" s="1227"/>
      <c r="DNO41" s="1227"/>
      <c r="DNP41" s="1225"/>
      <c r="DNR41" s="1223"/>
      <c r="DNS41" s="1224"/>
      <c r="DNT41" s="1225"/>
      <c r="DNU41" s="1226"/>
      <c r="DNW41" s="1224"/>
      <c r="DNZ41" s="1227"/>
      <c r="DOA41" s="1227"/>
      <c r="DOB41" s="1225"/>
      <c r="DOD41" s="1223"/>
      <c r="DOE41" s="1224"/>
      <c r="DOF41" s="1225"/>
      <c r="DOG41" s="1226"/>
      <c r="DOI41" s="1224"/>
      <c r="DOL41" s="1227"/>
      <c r="DOM41" s="1227"/>
      <c r="DON41" s="1225"/>
      <c r="DOP41" s="1223"/>
      <c r="DOQ41" s="1224"/>
      <c r="DOR41" s="1225"/>
      <c r="DOS41" s="1226"/>
      <c r="DOU41" s="1224"/>
      <c r="DOX41" s="1227"/>
      <c r="DOY41" s="1227"/>
      <c r="DOZ41" s="1225"/>
      <c r="DPB41" s="1223"/>
      <c r="DPC41" s="1224"/>
      <c r="DPD41" s="1225"/>
      <c r="DPE41" s="1226"/>
      <c r="DPG41" s="1224"/>
      <c r="DPJ41" s="1227"/>
      <c r="DPK41" s="1227"/>
      <c r="DPL41" s="1225"/>
      <c r="DPN41" s="1223"/>
      <c r="DPO41" s="1224"/>
      <c r="DPP41" s="1225"/>
      <c r="DPQ41" s="1226"/>
      <c r="DPS41" s="1224"/>
      <c r="DPV41" s="1227"/>
      <c r="DPW41" s="1227"/>
      <c r="DPX41" s="1225"/>
      <c r="DPZ41" s="1223"/>
      <c r="DQA41" s="1224"/>
      <c r="DQB41" s="1225"/>
      <c r="DQC41" s="1226"/>
      <c r="DQE41" s="1224"/>
      <c r="DQH41" s="1227"/>
      <c r="DQI41" s="1227"/>
      <c r="DQJ41" s="1225"/>
      <c r="DQL41" s="1223"/>
      <c r="DQM41" s="1224"/>
      <c r="DQN41" s="1225"/>
      <c r="DQO41" s="1226"/>
      <c r="DQQ41" s="1224"/>
      <c r="DQT41" s="1227"/>
      <c r="DQU41" s="1227"/>
      <c r="DQV41" s="1225"/>
      <c r="DQX41" s="1223"/>
      <c r="DQY41" s="1224"/>
      <c r="DQZ41" s="1225"/>
      <c r="DRA41" s="1226"/>
      <c r="DRC41" s="1224"/>
      <c r="DRF41" s="1227"/>
      <c r="DRG41" s="1227"/>
      <c r="DRH41" s="1225"/>
      <c r="DRJ41" s="1223"/>
      <c r="DRK41" s="1224"/>
      <c r="DRL41" s="1225"/>
      <c r="DRM41" s="1226"/>
      <c r="DRO41" s="1224"/>
      <c r="DRR41" s="1227"/>
      <c r="DRS41" s="1227"/>
      <c r="DRT41" s="1225"/>
      <c r="DRV41" s="1223"/>
      <c r="DRW41" s="1224"/>
      <c r="DRX41" s="1225"/>
      <c r="DRY41" s="1226"/>
      <c r="DSA41" s="1224"/>
      <c r="DSD41" s="1227"/>
      <c r="DSE41" s="1227"/>
      <c r="DSF41" s="1225"/>
      <c r="DSH41" s="1223"/>
      <c r="DSI41" s="1224"/>
      <c r="DSJ41" s="1225"/>
      <c r="DSK41" s="1226"/>
      <c r="DSM41" s="1224"/>
      <c r="DSP41" s="1227"/>
      <c r="DSQ41" s="1227"/>
      <c r="DSR41" s="1225"/>
      <c r="DST41" s="1223"/>
      <c r="DSU41" s="1224"/>
      <c r="DSV41" s="1225"/>
      <c r="DSW41" s="1226"/>
      <c r="DSY41" s="1224"/>
      <c r="DTB41" s="1227"/>
      <c r="DTC41" s="1227"/>
      <c r="DTD41" s="1225"/>
      <c r="DTF41" s="1223"/>
      <c r="DTG41" s="1224"/>
      <c r="DTH41" s="1225"/>
      <c r="DTI41" s="1226"/>
      <c r="DTK41" s="1224"/>
      <c r="DTN41" s="1227"/>
      <c r="DTO41" s="1227"/>
      <c r="DTP41" s="1225"/>
      <c r="DTR41" s="1223"/>
      <c r="DTS41" s="1224"/>
      <c r="DTT41" s="1225"/>
      <c r="DTU41" s="1226"/>
      <c r="DTW41" s="1224"/>
      <c r="DTZ41" s="1227"/>
      <c r="DUA41" s="1227"/>
      <c r="DUB41" s="1225"/>
      <c r="DUD41" s="1223"/>
      <c r="DUE41" s="1224"/>
      <c r="DUF41" s="1225"/>
      <c r="DUG41" s="1226"/>
      <c r="DUI41" s="1224"/>
      <c r="DUL41" s="1227"/>
      <c r="DUM41" s="1227"/>
      <c r="DUN41" s="1225"/>
      <c r="DUP41" s="1223"/>
      <c r="DUQ41" s="1224"/>
      <c r="DUR41" s="1225"/>
      <c r="DUS41" s="1226"/>
      <c r="DUU41" s="1224"/>
      <c r="DUX41" s="1227"/>
      <c r="DUY41" s="1227"/>
      <c r="DUZ41" s="1225"/>
      <c r="DVB41" s="1223"/>
      <c r="DVC41" s="1224"/>
      <c r="DVD41" s="1225"/>
      <c r="DVE41" s="1226"/>
      <c r="DVG41" s="1224"/>
      <c r="DVJ41" s="1227"/>
      <c r="DVK41" s="1227"/>
      <c r="DVL41" s="1225"/>
      <c r="DVN41" s="1223"/>
      <c r="DVO41" s="1224"/>
      <c r="DVP41" s="1225"/>
      <c r="DVQ41" s="1226"/>
      <c r="DVS41" s="1224"/>
      <c r="DVV41" s="1227"/>
      <c r="DVW41" s="1227"/>
      <c r="DVX41" s="1225"/>
      <c r="DVZ41" s="1223"/>
      <c r="DWA41" s="1224"/>
      <c r="DWB41" s="1225"/>
      <c r="DWC41" s="1226"/>
      <c r="DWE41" s="1224"/>
      <c r="DWH41" s="1227"/>
      <c r="DWI41" s="1227"/>
      <c r="DWJ41" s="1225"/>
      <c r="DWL41" s="1223"/>
      <c r="DWM41" s="1224"/>
      <c r="DWN41" s="1225"/>
      <c r="DWO41" s="1226"/>
      <c r="DWQ41" s="1224"/>
      <c r="DWT41" s="1227"/>
      <c r="DWU41" s="1227"/>
      <c r="DWV41" s="1225"/>
      <c r="DWX41" s="1223"/>
      <c r="DWY41" s="1224"/>
      <c r="DWZ41" s="1225"/>
      <c r="DXA41" s="1226"/>
      <c r="DXC41" s="1224"/>
      <c r="DXF41" s="1227"/>
      <c r="DXG41" s="1227"/>
      <c r="DXH41" s="1225"/>
      <c r="DXJ41" s="1223"/>
      <c r="DXK41" s="1224"/>
      <c r="DXL41" s="1225"/>
      <c r="DXM41" s="1226"/>
      <c r="DXO41" s="1224"/>
      <c r="DXR41" s="1227"/>
      <c r="DXS41" s="1227"/>
      <c r="DXT41" s="1225"/>
      <c r="DXV41" s="1223"/>
      <c r="DXW41" s="1224"/>
      <c r="DXX41" s="1225"/>
      <c r="DXY41" s="1226"/>
      <c r="DYA41" s="1224"/>
      <c r="DYD41" s="1227"/>
      <c r="DYE41" s="1227"/>
      <c r="DYF41" s="1225"/>
      <c r="DYH41" s="1223"/>
      <c r="DYI41" s="1224"/>
      <c r="DYJ41" s="1225"/>
      <c r="DYK41" s="1226"/>
      <c r="DYM41" s="1224"/>
      <c r="DYP41" s="1227"/>
      <c r="DYQ41" s="1227"/>
      <c r="DYR41" s="1225"/>
      <c r="DYT41" s="1223"/>
      <c r="DYU41" s="1224"/>
      <c r="DYV41" s="1225"/>
      <c r="DYW41" s="1226"/>
      <c r="DYY41" s="1224"/>
      <c r="DZB41" s="1227"/>
      <c r="DZC41" s="1227"/>
      <c r="DZD41" s="1225"/>
      <c r="DZF41" s="1223"/>
      <c r="DZG41" s="1224"/>
      <c r="DZH41" s="1225"/>
      <c r="DZI41" s="1226"/>
      <c r="DZK41" s="1224"/>
      <c r="DZN41" s="1227"/>
      <c r="DZO41" s="1227"/>
      <c r="DZP41" s="1225"/>
      <c r="DZR41" s="1223"/>
      <c r="DZS41" s="1224"/>
      <c r="DZT41" s="1225"/>
      <c r="DZU41" s="1226"/>
      <c r="DZW41" s="1224"/>
      <c r="DZZ41" s="1227"/>
      <c r="EAA41" s="1227"/>
      <c r="EAB41" s="1225"/>
      <c r="EAD41" s="1223"/>
      <c r="EAE41" s="1224"/>
      <c r="EAF41" s="1225"/>
      <c r="EAG41" s="1226"/>
      <c r="EAI41" s="1224"/>
      <c r="EAL41" s="1227"/>
      <c r="EAM41" s="1227"/>
      <c r="EAN41" s="1225"/>
      <c r="EAP41" s="1223"/>
      <c r="EAQ41" s="1224"/>
      <c r="EAR41" s="1225"/>
      <c r="EAS41" s="1226"/>
      <c r="EAU41" s="1224"/>
      <c r="EAX41" s="1227"/>
      <c r="EAY41" s="1227"/>
      <c r="EAZ41" s="1225"/>
      <c r="EBB41" s="1223"/>
      <c r="EBC41" s="1224"/>
      <c r="EBD41" s="1225"/>
      <c r="EBE41" s="1226"/>
      <c r="EBG41" s="1224"/>
      <c r="EBJ41" s="1227"/>
      <c r="EBK41" s="1227"/>
      <c r="EBL41" s="1225"/>
      <c r="EBN41" s="1223"/>
      <c r="EBO41" s="1224"/>
      <c r="EBP41" s="1225"/>
      <c r="EBQ41" s="1226"/>
      <c r="EBS41" s="1224"/>
      <c r="EBV41" s="1227"/>
      <c r="EBW41" s="1227"/>
      <c r="EBX41" s="1225"/>
      <c r="EBZ41" s="1223"/>
      <c r="ECA41" s="1224"/>
      <c r="ECB41" s="1225"/>
      <c r="ECC41" s="1226"/>
      <c r="ECE41" s="1224"/>
      <c r="ECH41" s="1227"/>
      <c r="ECI41" s="1227"/>
      <c r="ECJ41" s="1225"/>
      <c r="ECL41" s="1223"/>
      <c r="ECM41" s="1224"/>
      <c r="ECN41" s="1225"/>
      <c r="ECO41" s="1226"/>
      <c r="ECQ41" s="1224"/>
      <c r="ECT41" s="1227"/>
      <c r="ECU41" s="1227"/>
      <c r="ECV41" s="1225"/>
      <c r="ECX41" s="1223"/>
      <c r="ECY41" s="1224"/>
      <c r="ECZ41" s="1225"/>
      <c r="EDA41" s="1226"/>
      <c r="EDC41" s="1224"/>
      <c r="EDF41" s="1227"/>
      <c r="EDG41" s="1227"/>
      <c r="EDH41" s="1225"/>
      <c r="EDJ41" s="1223"/>
      <c r="EDK41" s="1224"/>
      <c r="EDL41" s="1225"/>
      <c r="EDM41" s="1226"/>
      <c r="EDO41" s="1224"/>
      <c r="EDR41" s="1227"/>
      <c r="EDS41" s="1227"/>
      <c r="EDT41" s="1225"/>
      <c r="EDV41" s="1223"/>
      <c r="EDW41" s="1224"/>
      <c r="EDX41" s="1225"/>
      <c r="EDY41" s="1226"/>
      <c r="EEA41" s="1224"/>
      <c r="EED41" s="1227"/>
      <c r="EEE41" s="1227"/>
      <c r="EEF41" s="1225"/>
      <c r="EEH41" s="1223"/>
      <c r="EEI41" s="1224"/>
      <c r="EEJ41" s="1225"/>
      <c r="EEK41" s="1226"/>
      <c r="EEM41" s="1224"/>
      <c r="EEP41" s="1227"/>
      <c r="EEQ41" s="1227"/>
      <c r="EER41" s="1225"/>
      <c r="EET41" s="1223"/>
      <c r="EEU41" s="1224"/>
      <c r="EEV41" s="1225"/>
      <c r="EEW41" s="1226"/>
      <c r="EEY41" s="1224"/>
      <c r="EFB41" s="1227"/>
      <c r="EFC41" s="1227"/>
      <c r="EFD41" s="1225"/>
      <c r="EFF41" s="1223"/>
      <c r="EFG41" s="1224"/>
      <c r="EFH41" s="1225"/>
      <c r="EFI41" s="1226"/>
      <c r="EFK41" s="1224"/>
      <c r="EFN41" s="1227"/>
      <c r="EFO41" s="1227"/>
      <c r="EFP41" s="1225"/>
      <c r="EFR41" s="1223"/>
      <c r="EFS41" s="1224"/>
      <c r="EFT41" s="1225"/>
      <c r="EFU41" s="1226"/>
      <c r="EFW41" s="1224"/>
      <c r="EFZ41" s="1227"/>
      <c r="EGA41" s="1227"/>
      <c r="EGB41" s="1225"/>
      <c r="EGD41" s="1223"/>
      <c r="EGE41" s="1224"/>
      <c r="EGF41" s="1225"/>
      <c r="EGG41" s="1226"/>
      <c r="EGI41" s="1224"/>
      <c r="EGL41" s="1227"/>
      <c r="EGM41" s="1227"/>
      <c r="EGN41" s="1225"/>
      <c r="EGP41" s="1223"/>
      <c r="EGQ41" s="1224"/>
      <c r="EGR41" s="1225"/>
      <c r="EGS41" s="1226"/>
      <c r="EGU41" s="1224"/>
      <c r="EGX41" s="1227"/>
      <c r="EGY41" s="1227"/>
      <c r="EGZ41" s="1225"/>
      <c r="EHB41" s="1223"/>
      <c r="EHC41" s="1224"/>
      <c r="EHD41" s="1225"/>
      <c r="EHE41" s="1226"/>
      <c r="EHG41" s="1224"/>
      <c r="EHJ41" s="1227"/>
      <c r="EHK41" s="1227"/>
      <c r="EHL41" s="1225"/>
      <c r="EHN41" s="1223"/>
      <c r="EHO41" s="1224"/>
      <c r="EHP41" s="1225"/>
      <c r="EHQ41" s="1226"/>
      <c r="EHS41" s="1224"/>
      <c r="EHV41" s="1227"/>
      <c r="EHW41" s="1227"/>
      <c r="EHX41" s="1225"/>
      <c r="EHZ41" s="1223"/>
      <c r="EIA41" s="1224"/>
      <c r="EIB41" s="1225"/>
      <c r="EIC41" s="1226"/>
      <c r="EIE41" s="1224"/>
      <c r="EIH41" s="1227"/>
      <c r="EII41" s="1227"/>
      <c r="EIJ41" s="1225"/>
      <c r="EIL41" s="1223"/>
      <c r="EIM41" s="1224"/>
      <c r="EIN41" s="1225"/>
      <c r="EIO41" s="1226"/>
      <c r="EIQ41" s="1224"/>
      <c r="EIT41" s="1227"/>
      <c r="EIU41" s="1227"/>
      <c r="EIV41" s="1225"/>
      <c r="EIX41" s="1223"/>
      <c r="EIY41" s="1224"/>
      <c r="EIZ41" s="1225"/>
      <c r="EJA41" s="1226"/>
      <c r="EJC41" s="1224"/>
      <c r="EJF41" s="1227"/>
      <c r="EJG41" s="1227"/>
      <c r="EJH41" s="1225"/>
      <c r="EJJ41" s="1223"/>
      <c r="EJK41" s="1224"/>
      <c r="EJL41" s="1225"/>
      <c r="EJM41" s="1226"/>
      <c r="EJO41" s="1224"/>
      <c r="EJR41" s="1227"/>
      <c r="EJS41" s="1227"/>
      <c r="EJT41" s="1225"/>
      <c r="EJV41" s="1223"/>
      <c r="EJW41" s="1224"/>
      <c r="EJX41" s="1225"/>
      <c r="EJY41" s="1226"/>
      <c r="EKA41" s="1224"/>
      <c r="EKD41" s="1227"/>
      <c r="EKE41" s="1227"/>
      <c r="EKF41" s="1225"/>
      <c r="EKH41" s="1223"/>
      <c r="EKI41" s="1224"/>
      <c r="EKJ41" s="1225"/>
      <c r="EKK41" s="1226"/>
      <c r="EKM41" s="1224"/>
      <c r="EKP41" s="1227"/>
      <c r="EKQ41" s="1227"/>
      <c r="EKR41" s="1225"/>
      <c r="EKT41" s="1223"/>
      <c r="EKU41" s="1224"/>
      <c r="EKV41" s="1225"/>
      <c r="EKW41" s="1226"/>
      <c r="EKY41" s="1224"/>
      <c r="ELB41" s="1227"/>
      <c r="ELC41" s="1227"/>
      <c r="ELD41" s="1225"/>
      <c r="ELF41" s="1223"/>
      <c r="ELG41" s="1224"/>
      <c r="ELH41" s="1225"/>
      <c r="ELI41" s="1226"/>
      <c r="ELK41" s="1224"/>
      <c r="ELN41" s="1227"/>
      <c r="ELO41" s="1227"/>
      <c r="ELP41" s="1225"/>
      <c r="ELR41" s="1223"/>
      <c r="ELS41" s="1224"/>
      <c r="ELT41" s="1225"/>
      <c r="ELU41" s="1226"/>
      <c r="ELW41" s="1224"/>
      <c r="ELZ41" s="1227"/>
      <c r="EMA41" s="1227"/>
      <c r="EMB41" s="1225"/>
      <c r="EMD41" s="1223"/>
      <c r="EME41" s="1224"/>
      <c r="EMF41" s="1225"/>
      <c r="EMG41" s="1226"/>
      <c r="EMI41" s="1224"/>
      <c r="EML41" s="1227"/>
      <c r="EMM41" s="1227"/>
      <c r="EMN41" s="1225"/>
      <c r="EMP41" s="1223"/>
      <c r="EMQ41" s="1224"/>
      <c r="EMR41" s="1225"/>
      <c r="EMS41" s="1226"/>
      <c r="EMU41" s="1224"/>
      <c r="EMX41" s="1227"/>
      <c r="EMY41" s="1227"/>
      <c r="EMZ41" s="1225"/>
      <c r="ENB41" s="1223"/>
      <c r="ENC41" s="1224"/>
      <c r="END41" s="1225"/>
      <c r="ENE41" s="1226"/>
      <c r="ENG41" s="1224"/>
      <c r="ENJ41" s="1227"/>
      <c r="ENK41" s="1227"/>
      <c r="ENL41" s="1225"/>
      <c r="ENN41" s="1223"/>
      <c r="ENO41" s="1224"/>
      <c r="ENP41" s="1225"/>
      <c r="ENQ41" s="1226"/>
      <c r="ENS41" s="1224"/>
      <c r="ENV41" s="1227"/>
      <c r="ENW41" s="1227"/>
      <c r="ENX41" s="1225"/>
      <c r="ENZ41" s="1223"/>
      <c r="EOA41" s="1224"/>
      <c r="EOB41" s="1225"/>
      <c r="EOC41" s="1226"/>
      <c r="EOE41" s="1224"/>
      <c r="EOH41" s="1227"/>
      <c r="EOI41" s="1227"/>
      <c r="EOJ41" s="1225"/>
      <c r="EOL41" s="1223"/>
      <c r="EOM41" s="1224"/>
      <c r="EON41" s="1225"/>
      <c r="EOO41" s="1226"/>
      <c r="EOQ41" s="1224"/>
      <c r="EOT41" s="1227"/>
      <c r="EOU41" s="1227"/>
      <c r="EOV41" s="1225"/>
      <c r="EOX41" s="1223"/>
      <c r="EOY41" s="1224"/>
      <c r="EOZ41" s="1225"/>
      <c r="EPA41" s="1226"/>
      <c r="EPC41" s="1224"/>
      <c r="EPF41" s="1227"/>
      <c r="EPG41" s="1227"/>
      <c r="EPH41" s="1225"/>
      <c r="EPJ41" s="1223"/>
      <c r="EPK41" s="1224"/>
      <c r="EPL41" s="1225"/>
      <c r="EPM41" s="1226"/>
      <c r="EPO41" s="1224"/>
      <c r="EPR41" s="1227"/>
      <c r="EPS41" s="1227"/>
      <c r="EPT41" s="1225"/>
      <c r="EPV41" s="1223"/>
      <c r="EPW41" s="1224"/>
      <c r="EPX41" s="1225"/>
      <c r="EPY41" s="1226"/>
      <c r="EQA41" s="1224"/>
      <c r="EQD41" s="1227"/>
      <c r="EQE41" s="1227"/>
      <c r="EQF41" s="1225"/>
      <c r="EQH41" s="1223"/>
      <c r="EQI41" s="1224"/>
      <c r="EQJ41" s="1225"/>
      <c r="EQK41" s="1226"/>
      <c r="EQM41" s="1224"/>
      <c r="EQP41" s="1227"/>
      <c r="EQQ41" s="1227"/>
      <c r="EQR41" s="1225"/>
      <c r="EQT41" s="1223"/>
      <c r="EQU41" s="1224"/>
      <c r="EQV41" s="1225"/>
      <c r="EQW41" s="1226"/>
      <c r="EQY41" s="1224"/>
      <c r="ERB41" s="1227"/>
      <c r="ERC41" s="1227"/>
      <c r="ERD41" s="1225"/>
      <c r="ERF41" s="1223"/>
      <c r="ERG41" s="1224"/>
      <c r="ERH41" s="1225"/>
      <c r="ERI41" s="1226"/>
      <c r="ERK41" s="1224"/>
      <c r="ERN41" s="1227"/>
      <c r="ERO41" s="1227"/>
      <c r="ERP41" s="1225"/>
      <c r="ERR41" s="1223"/>
      <c r="ERS41" s="1224"/>
      <c r="ERT41" s="1225"/>
      <c r="ERU41" s="1226"/>
      <c r="ERW41" s="1224"/>
      <c r="ERZ41" s="1227"/>
      <c r="ESA41" s="1227"/>
      <c r="ESB41" s="1225"/>
      <c r="ESD41" s="1223"/>
      <c r="ESE41" s="1224"/>
      <c r="ESF41" s="1225"/>
      <c r="ESG41" s="1226"/>
      <c r="ESI41" s="1224"/>
      <c r="ESL41" s="1227"/>
      <c r="ESM41" s="1227"/>
      <c r="ESN41" s="1225"/>
      <c r="ESP41" s="1223"/>
      <c r="ESQ41" s="1224"/>
      <c r="ESR41" s="1225"/>
      <c r="ESS41" s="1226"/>
      <c r="ESU41" s="1224"/>
      <c r="ESX41" s="1227"/>
      <c r="ESY41" s="1227"/>
      <c r="ESZ41" s="1225"/>
      <c r="ETB41" s="1223"/>
      <c r="ETC41" s="1224"/>
      <c r="ETD41" s="1225"/>
      <c r="ETE41" s="1226"/>
      <c r="ETG41" s="1224"/>
      <c r="ETJ41" s="1227"/>
      <c r="ETK41" s="1227"/>
      <c r="ETL41" s="1225"/>
      <c r="ETN41" s="1223"/>
      <c r="ETO41" s="1224"/>
      <c r="ETP41" s="1225"/>
      <c r="ETQ41" s="1226"/>
      <c r="ETS41" s="1224"/>
      <c r="ETV41" s="1227"/>
      <c r="ETW41" s="1227"/>
      <c r="ETX41" s="1225"/>
      <c r="ETZ41" s="1223"/>
      <c r="EUA41" s="1224"/>
      <c r="EUB41" s="1225"/>
      <c r="EUC41" s="1226"/>
      <c r="EUE41" s="1224"/>
      <c r="EUH41" s="1227"/>
      <c r="EUI41" s="1227"/>
      <c r="EUJ41" s="1225"/>
      <c r="EUL41" s="1223"/>
      <c r="EUM41" s="1224"/>
      <c r="EUN41" s="1225"/>
      <c r="EUO41" s="1226"/>
      <c r="EUQ41" s="1224"/>
      <c r="EUT41" s="1227"/>
      <c r="EUU41" s="1227"/>
      <c r="EUV41" s="1225"/>
      <c r="EUX41" s="1223"/>
      <c r="EUY41" s="1224"/>
      <c r="EUZ41" s="1225"/>
      <c r="EVA41" s="1226"/>
      <c r="EVC41" s="1224"/>
      <c r="EVF41" s="1227"/>
      <c r="EVG41" s="1227"/>
      <c r="EVH41" s="1225"/>
      <c r="EVJ41" s="1223"/>
      <c r="EVK41" s="1224"/>
      <c r="EVL41" s="1225"/>
      <c r="EVM41" s="1226"/>
      <c r="EVO41" s="1224"/>
      <c r="EVR41" s="1227"/>
      <c r="EVS41" s="1227"/>
      <c r="EVT41" s="1225"/>
      <c r="EVV41" s="1223"/>
      <c r="EVW41" s="1224"/>
      <c r="EVX41" s="1225"/>
      <c r="EVY41" s="1226"/>
      <c r="EWA41" s="1224"/>
      <c r="EWD41" s="1227"/>
      <c r="EWE41" s="1227"/>
      <c r="EWF41" s="1225"/>
      <c r="EWH41" s="1223"/>
      <c r="EWI41" s="1224"/>
      <c r="EWJ41" s="1225"/>
      <c r="EWK41" s="1226"/>
      <c r="EWM41" s="1224"/>
      <c r="EWP41" s="1227"/>
      <c r="EWQ41" s="1227"/>
      <c r="EWR41" s="1225"/>
      <c r="EWT41" s="1223"/>
      <c r="EWU41" s="1224"/>
      <c r="EWV41" s="1225"/>
      <c r="EWW41" s="1226"/>
      <c r="EWY41" s="1224"/>
      <c r="EXB41" s="1227"/>
      <c r="EXC41" s="1227"/>
      <c r="EXD41" s="1225"/>
      <c r="EXF41" s="1223"/>
      <c r="EXG41" s="1224"/>
      <c r="EXH41" s="1225"/>
      <c r="EXI41" s="1226"/>
      <c r="EXK41" s="1224"/>
      <c r="EXN41" s="1227"/>
      <c r="EXO41" s="1227"/>
      <c r="EXP41" s="1225"/>
      <c r="EXR41" s="1223"/>
      <c r="EXS41" s="1224"/>
      <c r="EXT41" s="1225"/>
      <c r="EXU41" s="1226"/>
      <c r="EXW41" s="1224"/>
      <c r="EXZ41" s="1227"/>
      <c r="EYA41" s="1227"/>
      <c r="EYB41" s="1225"/>
      <c r="EYD41" s="1223"/>
      <c r="EYE41" s="1224"/>
      <c r="EYF41" s="1225"/>
      <c r="EYG41" s="1226"/>
      <c r="EYI41" s="1224"/>
      <c r="EYL41" s="1227"/>
      <c r="EYM41" s="1227"/>
      <c r="EYN41" s="1225"/>
      <c r="EYP41" s="1223"/>
      <c r="EYQ41" s="1224"/>
      <c r="EYR41" s="1225"/>
      <c r="EYS41" s="1226"/>
      <c r="EYU41" s="1224"/>
      <c r="EYX41" s="1227"/>
      <c r="EYY41" s="1227"/>
      <c r="EYZ41" s="1225"/>
      <c r="EZB41" s="1223"/>
      <c r="EZC41" s="1224"/>
      <c r="EZD41" s="1225"/>
      <c r="EZE41" s="1226"/>
      <c r="EZG41" s="1224"/>
      <c r="EZJ41" s="1227"/>
      <c r="EZK41" s="1227"/>
      <c r="EZL41" s="1225"/>
      <c r="EZN41" s="1223"/>
      <c r="EZO41" s="1224"/>
      <c r="EZP41" s="1225"/>
      <c r="EZQ41" s="1226"/>
      <c r="EZS41" s="1224"/>
      <c r="EZV41" s="1227"/>
      <c r="EZW41" s="1227"/>
      <c r="EZX41" s="1225"/>
      <c r="EZZ41" s="1223"/>
      <c r="FAA41" s="1224"/>
      <c r="FAB41" s="1225"/>
      <c r="FAC41" s="1226"/>
      <c r="FAE41" s="1224"/>
      <c r="FAH41" s="1227"/>
      <c r="FAI41" s="1227"/>
      <c r="FAJ41" s="1225"/>
      <c r="FAL41" s="1223"/>
      <c r="FAM41" s="1224"/>
      <c r="FAN41" s="1225"/>
      <c r="FAO41" s="1226"/>
      <c r="FAQ41" s="1224"/>
      <c r="FAT41" s="1227"/>
      <c r="FAU41" s="1227"/>
      <c r="FAV41" s="1225"/>
      <c r="FAX41" s="1223"/>
      <c r="FAY41" s="1224"/>
      <c r="FAZ41" s="1225"/>
      <c r="FBA41" s="1226"/>
      <c r="FBC41" s="1224"/>
      <c r="FBF41" s="1227"/>
      <c r="FBG41" s="1227"/>
      <c r="FBH41" s="1225"/>
      <c r="FBJ41" s="1223"/>
      <c r="FBK41" s="1224"/>
      <c r="FBL41" s="1225"/>
      <c r="FBM41" s="1226"/>
      <c r="FBO41" s="1224"/>
      <c r="FBR41" s="1227"/>
      <c r="FBS41" s="1227"/>
      <c r="FBT41" s="1225"/>
      <c r="FBV41" s="1223"/>
      <c r="FBW41" s="1224"/>
      <c r="FBX41" s="1225"/>
      <c r="FBY41" s="1226"/>
      <c r="FCA41" s="1224"/>
      <c r="FCD41" s="1227"/>
      <c r="FCE41" s="1227"/>
      <c r="FCF41" s="1225"/>
      <c r="FCH41" s="1223"/>
      <c r="FCI41" s="1224"/>
      <c r="FCJ41" s="1225"/>
      <c r="FCK41" s="1226"/>
      <c r="FCM41" s="1224"/>
      <c r="FCP41" s="1227"/>
      <c r="FCQ41" s="1227"/>
      <c r="FCR41" s="1225"/>
      <c r="FCT41" s="1223"/>
      <c r="FCU41" s="1224"/>
      <c r="FCV41" s="1225"/>
      <c r="FCW41" s="1226"/>
      <c r="FCY41" s="1224"/>
      <c r="FDB41" s="1227"/>
      <c r="FDC41" s="1227"/>
      <c r="FDD41" s="1225"/>
      <c r="FDF41" s="1223"/>
      <c r="FDG41" s="1224"/>
      <c r="FDH41" s="1225"/>
      <c r="FDI41" s="1226"/>
      <c r="FDK41" s="1224"/>
      <c r="FDN41" s="1227"/>
      <c r="FDO41" s="1227"/>
      <c r="FDP41" s="1225"/>
      <c r="FDR41" s="1223"/>
      <c r="FDS41" s="1224"/>
      <c r="FDT41" s="1225"/>
      <c r="FDU41" s="1226"/>
      <c r="FDW41" s="1224"/>
      <c r="FDZ41" s="1227"/>
      <c r="FEA41" s="1227"/>
      <c r="FEB41" s="1225"/>
      <c r="FED41" s="1223"/>
      <c r="FEE41" s="1224"/>
      <c r="FEF41" s="1225"/>
      <c r="FEG41" s="1226"/>
      <c r="FEI41" s="1224"/>
      <c r="FEL41" s="1227"/>
      <c r="FEM41" s="1227"/>
      <c r="FEN41" s="1225"/>
      <c r="FEP41" s="1223"/>
      <c r="FEQ41" s="1224"/>
      <c r="FER41" s="1225"/>
      <c r="FES41" s="1226"/>
      <c r="FEU41" s="1224"/>
      <c r="FEX41" s="1227"/>
      <c r="FEY41" s="1227"/>
      <c r="FEZ41" s="1225"/>
      <c r="FFB41" s="1223"/>
      <c r="FFC41" s="1224"/>
      <c r="FFD41" s="1225"/>
      <c r="FFE41" s="1226"/>
      <c r="FFG41" s="1224"/>
      <c r="FFJ41" s="1227"/>
      <c r="FFK41" s="1227"/>
      <c r="FFL41" s="1225"/>
      <c r="FFN41" s="1223"/>
      <c r="FFO41" s="1224"/>
      <c r="FFP41" s="1225"/>
      <c r="FFQ41" s="1226"/>
      <c r="FFS41" s="1224"/>
      <c r="FFV41" s="1227"/>
      <c r="FFW41" s="1227"/>
      <c r="FFX41" s="1225"/>
      <c r="FFZ41" s="1223"/>
      <c r="FGA41" s="1224"/>
      <c r="FGB41" s="1225"/>
      <c r="FGC41" s="1226"/>
      <c r="FGE41" s="1224"/>
      <c r="FGH41" s="1227"/>
      <c r="FGI41" s="1227"/>
      <c r="FGJ41" s="1225"/>
      <c r="FGL41" s="1223"/>
      <c r="FGM41" s="1224"/>
      <c r="FGN41" s="1225"/>
      <c r="FGO41" s="1226"/>
      <c r="FGQ41" s="1224"/>
      <c r="FGT41" s="1227"/>
      <c r="FGU41" s="1227"/>
      <c r="FGV41" s="1225"/>
      <c r="FGX41" s="1223"/>
      <c r="FGY41" s="1224"/>
      <c r="FGZ41" s="1225"/>
      <c r="FHA41" s="1226"/>
      <c r="FHC41" s="1224"/>
      <c r="FHF41" s="1227"/>
      <c r="FHG41" s="1227"/>
      <c r="FHH41" s="1225"/>
      <c r="FHJ41" s="1223"/>
      <c r="FHK41" s="1224"/>
      <c r="FHL41" s="1225"/>
      <c r="FHM41" s="1226"/>
      <c r="FHO41" s="1224"/>
      <c r="FHR41" s="1227"/>
      <c r="FHS41" s="1227"/>
      <c r="FHT41" s="1225"/>
      <c r="FHV41" s="1223"/>
      <c r="FHW41" s="1224"/>
      <c r="FHX41" s="1225"/>
      <c r="FHY41" s="1226"/>
      <c r="FIA41" s="1224"/>
      <c r="FID41" s="1227"/>
      <c r="FIE41" s="1227"/>
      <c r="FIF41" s="1225"/>
      <c r="FIH41" s="1223"/>
      <c r="FII41" s="1224"/>
      <c r="FIJ41" s="1225"/>
      <c r="FIK41" s="1226"/>
      <c r="FIM41" s="1224"/>
      <c r="FIP41" s="1227"/>
      <c r="FIQ41" s="1227"/>
      <c r="FIR41" s="1225"/>
      <c r="FIT41" s="1223"/>
      <c r="FIU41" s="1224"/>
      <c r="FIV41" s="1225"/>
      <c r="FIW41" s="1226"/>
      <c r="FIY41" s="1224"/>
      <c r="FJB41" s="1227"/>
      <c r="FJC41" s="1227"/>
      <c r="FJD41" s="1225"/>
      <c r="FJF41" s="1223"/>
      <c r="FJG41" s="1224"/>
      <c r="FJH41" s="1225"/>
      <c r="FJI41" s="1226"/>
      <c r="FJK41" s="1224"/>
      <c r="FJN41" s="1227"/>
      <c r="FJO41" s="1227"/>
      <c r="FJP41" s="1225"/>
      <c r="FJR41" s="1223"/>
      <c r="FJS41" s="1224"/>
      <c r="FJT41" s="1225"/>
      <c r="FJU41" s="1226"/>
      <c r="FJW41" s="1224"/>
      <c r="FJZ41" s="1227"/>
      <c r="FKA41" s="1227"/>
      <c r="FKB41" s="1225"/>
      <c r="FKD41" s="1223"/>
      <c r="FKE41" s="1224"/>
      <c r="FKF41" s="1225"/>
      <c r="FKG41" s="1226"/>
      <c r="FKI41" s="1224"/>
      <c r="FKL41" s="1227"/>
      <c r="FKM41" s="1227"/>
      <c r="FKN41" s="1225"/>
      <c r="FKP41" s="1223"/>
      <c r="FKQ41" s="1224"/>
      <c r="FKR41" s="1225"/>
      <c r="FKS41" s="1226"/>
      <c r="FKU41" s="1224"/>
      <c r="FKX41" s="1227"/>
      <c r="FKY41" s="1227"/>
      <c r="FKZ41" s="1225"/>
      <c r="FLB41" s="1223"/>
      <c r="FLC41" s="1224"/>
      <c r="FLD41" s="1225"/>
      <c r="FLE41" s="1226"/>
      <c r="FLG41" s="1224"/>
      <c r="FLJ41" s="1227"/>
      <c r="FLK41" s="1227"/>
      <c r="FLL41" s="1225"/>
      <c r="FLN41" s="1223"/>
      <c r="FLO41" s="1224"/>
      <c r="FLP41" s="1225"/>
      <c r="FLQ41" s="1226"/>
      <c r="FLS41" s="1224"/>
      <c r="FLV41" s="1227"/>
      <c r="FLW41" s="1227"/>
      <c r="FLX41" s="1225"/>
      <c r="FLZ41" s="1223"/>
      <c r="FMA41" s="1224"/>
      <c r="FMB41" s="1225"/>
      <c r="FMC41" s="1226"/>
      <c r="FME41" s="1224"/>
      <c r="FMH41" s="1227"/>
      <c r="FMI41" s="1227"/>
      <c r="FMJ41" s="1225"/>
      <c r="FML41" s="1223"/>
      <c r="FMM41" s="1224"/>
      <c r="FMN41" s="1225"/>
      <c r="FMO41" s="1226"/>
      <c r="FMQ41" s="1224"/>
      <c r="FMT41" s="1227"/>
      <c r="FMU41" s="1227"/>
      <c r="FMV41" s="1225"/>
      <c r="FMX41" s="1223"/>
      <c r="FMY41" s="1224"/>
      <c r="FMZ41" s="1225"/>
      <c r="FNA41" s="1226"/>
      <c r="FNC41" s="1224"/>
      <c r="FNF41" s="1227"/>
      <c r="FNG41" s="1227"/>
      <c r="FNH41" s="1225"/>
      <c r="FNJ41" s="1223"/>
      <c r="FNK41" s="1224"/>
      <c r="FNL41" s="1225"/>
      <c r="FNM41" s="1226"/>
      <c r="FNO41" s="1224"/>
      <c r="FNR41" s="1227"/>
      <c r="FNS41" s="1227"/>
      <c r="FNT41" s="1225"/>
      <c r="FNV41" s="1223"/>
      <c r="FNW41" s="1224"/>
      <c r="FNX41" s="1225"/>
      <c r="FNY41" s="1226"/>
      <c r="FOA41" s="1224"/>
      <c r="FOD41" s="1227"/>
      <c r="FOE41" s="1227"/>
      <c r="FOF41" s="1225"/>
      <c r="FOH41" s="1223"/>
      <c r="FOI41" s="1224"/>
      <c r="FOJ41" s="1225"/>
      <c r="FOK41" s="1226"/>
      <c r="FOM41" s="1224"/>
      <c r="FOP41" s="1227"/>
      <c r="FOQ41" s="1227"/>
      <c r="FOR41" s="1225"/>
      <c r="FOT41" s="1223"/>
      <c r="FOU41" s="1224"/>
      <c r="FOV41" s="1225"/>
      <c r="FOW41" s="1226"/>
      <c r="FOY41" s="1224"/>
      <c r="FPB41" s="1227"/>
      <c r="FPC41" s="1227"/>
      <c r="FPD41" s="1225"/>
      <c r="FPF41" s="1223"/>
      <c r="FPG41" s="1224"/>
      <c r="FPH41" s="1225"/>
      <c r="FPI41" s="1226"/>
      <c r="FPK41" s="1224"/>
      <c r="FPN41" s="1227"/>
      <c r="FPO41" s="1227"/>
      <c r="FPP41" s="1225"/>
      <c r="FPR41" s="1223"/>
      <c r="FPS41" s="1224"/>
      <c r="FPT41" s="1225"/>
      <c r="FPU41" s="1226"/>
      <c r="FPW41" s="1224"/>
      <c r="FPZ41" s="1227"/>
      <c r="FQA41" s="1227"/>
      <c r="FQB41" s="1225"/>
      <c r="FQD41" s="1223"/>
      <c r="FQE41" s="1224"/>
      <c r="FQF41" s="1225"/>
      <c r="FQG41" s="1226"/>
      <c r="FQI41" s="1224"/>
      <c r="FQL41" s="1227"/>
      <c r="FQM41" s="1227"/>
      <c r="FQN41" s="1225"/>
      <c r="FQP41" s="1223"/>
      <c r="FQQ41" s="1224"/>
      <c r="FQR41" s="1225"/>
      <c r="FQS41" s="1226"/>
      <c r="FQU41" s="1224"/>
      <c r="FQX41" s="1227"/>
      <c r="FQY41" s="1227"/>
      <c r="FQZ41" s="1225"/>
      <c r="FRB41" s="1223"/>
      <c r="FRC41" s="1224"/>
      <c r="FRD41" s="1225"/>
      <c r="FRE41" s="1226"/>
      <c r="FRG41" s="1224"/>
      <c r="FRJ41" s="1227"/>
      <c r="FRK41" s="1227"/>
      <c r="FRL41" s="1225"/>
      <c r="FRN41" s="1223"/>
      <c r="FRO41" s="1224"/>
      <c r="FRP41" s="1225"/>
      <c r="FRQ41" s="1226"/>
      <c r="FRS41" s="1224"/>
      <c r="FRV41" s="1227"/>
      <c r="FRW41" s="1227"/>
      <c r="FRX41" s="1225"/>
      <c r="FRZ41" s="1223"/>
      <c r="FSA41" s="1224"/>
      <c r="FSB41" s="1225"/>
      <c r="FSC41" s="1226"/>
      <c r="FSE41" s="1224"/>
      <c r="FSH41" s="1227"/>
      <c r="FSI41" s="1227"/>
      <c r="FSJ41" s="1225"/>
      <c r="FSL41" s="1223"/>
      <c r="FSM41" s="1224"/>
      <c r="FSN41" s="1225"/>
      <c r="FSO41" s="1226"/>
      <c r="FSQ41" s="1224"/>
      <c r="FST41" s="1227"/>
      <c r="FSU41" s="1227"/>
      <c r="FSV41" s="1225"/>
      <c r="FSX41" s="1223"/>
      <c r="FSY41" s="1224"/>
      <c r="FSZ41" s="1225"/>
      <c r="FTA41" s="1226"/>
      <c r="FTC41" s="1224"/>
      <c r="FTF41" s="1227"/>
      <c r="FTG41" s="1227"/>
      <c r="FTH41" s="1225"/>
      <c r="FTJ41" s="1223"/>
      <c r="FTK41" s="1224"/>
      <c r="FTL41" s="1225"/>
      <c r="FTM41" s="1226"/>
      <c r="FTO41" s="1224"/>
      <c r="FTR41" s="1227"/>
      <c r="FTS41" s="1227"/>
      <c r="FTT41" s="1225"/>
      <c r="FTV41" s="1223"/>
      <c r="FTW41" s="1224"/>
      <c r="FTX41" s="1225"/>
      <c r="FTY41" s="1226"/>
      <c r="FUA41" s="1224"/>
      <c r="FUD41" s="1227"/>
      <c r="FUE41" s="1227"/>
      <c r="FUF41" s="1225"/>
      <c r="FUH41" s="1223"/>
      <c r="FUI41" s="1224"/>
      <c r="FUJ41" s="1225"/>
      <c r="FUK41" s="1226"/>
      <c r="FUM41" s="1224"/>
      <c r="FUP41" s="1227"/>
      <c r="FUQ41" s="1227"/>
      <c r="FUR41" s="1225"/>
      <c r="FUT41" s="1223"/>
      <c r="FUU41" s="1224"/>
      <c r="FUV41" s="1225"/>
      <c r="FUW41" s="1226"/>
      <c r="FUY41" s="1224"/>
      <c r="FVB41" s="1227"/>
      <c r="FVC41" s="1227"/>
      <c r="FVD41" s="1225"/>
      <c r="FVF41" s="1223"/>
      <c r="FVG41" s="1224"/>
      <c r="FVH41" s="1225"/>
      <c r="FVI41" s="1226"/>
      <c r="FVK41" s="1224"/>
      <c r="FVN41" s="1227"/>
      <c r="FVO41" s="1227"/>
      <c r="FVP41" s="1225"/>
      <c r="FVR41" s="1223"/>
      <c r="FVS41" s="1224"/>
      <c r="FVT41" s="1225"/>
      <c r="FVU41" s="1226"/>
      <c r="FVW41" s="1224"/>
      <c r="FVZ41" s="1227"/>
      <c r="FWA41" s="1227"/>
      <c r="FWB41" s="1225"/>
      <c r="FWD41" s="1223"/>
      <c r="FWE41" s="1224"/>
      <c r="FWF41" s="1225"/>
      <c r="FWG41" s="1226"/>
      <c r="FWI41" s="1224"/>
      <c r="FWL41" s="1227"/>
      <c r="FWM41" s="1227"/>
      <c r="FWN41" s="1225"/>
      <c r="FWP41" s="1223"/>
      <c r="FWQ41" s="1224"/>
      <c r="FWR41" s="1225"/>
      <c r="FWS41" s="1226"/>
      <c r="FWU41" s="1224"/>
      <c r="FWX41" s="1227"/>
      <c r="FWY41" s="1227"/>
      <c r="FWZ41" s="1225"/>
      <c r="FXB41" s="1223"/>
      <c r="FXC41" s="1224"/>
      <c r="FXD41" s="1225"/>
      <c r="FXE41" s="1226"/>
      <c r="FXG41" s="1224"/>
      <c r="FXJ41" s="1227"/>
      <c r="FXK41" s="1227"/>
      <c r="FXL41" s="1225"/>
      <c r="FXN41" s="1223"/>
      <c r="FXO41" s="1224"/>
      <c r="FXP41" s="1225"/>
      <c r="FXQ41" s="1226"/>
      <c r="FXS41" s="1224"/>
      <c r="FXV41" s="1227"/>
      <c r="FXW41" s="1227"/>
      <c r="FXX41" s="1225"/>
      <c r="FXZ41" s="1223"/>
      <c r="FYA41" s="1224"/>
      <c r="FYB41" s="1225"/>
      <c r="FYC41" s="1226"/>
      <c r="FYE41" s="1224"/>
      <c r="FYH41" s="1227"/>
      <c r="FYI41" s="1227"/>
      <c r="FYJ41" s="1225"/>
      <c r="FYL41" s="1223"/>
      <c r="FYM41" s="1224"/>
      <c r="FYN41" s="1225"/>
      <c r="FYO41" s="1226"/>
      <c r="FYQ41" s="1224"/>
      <c r="FYT41" s="1227"/>
      <c r="FYU41" s="1227"/>
      <c r="FYV41" s="1225"/>
      <c r="FYX41" s="1223"/>
      <c r="FYY41" s="1224"/>
      <c r="FYZ41" s="1225"/>
      <c r="FZA41" s="1226"/>
      <c r="FZC41" s="1224"/>
      <c r="FZF41" s="1227"/>
      <c r="FZG41" s="1227"/>
      <c r="FZH41" s="1225"/>
      <c r="FZJ41" s="1223"/>
      <c r="FZK41" s="1224"/>
      <c r="FZL41" s="1225"/>
      <c r="FZM41" s="1226"/>
      <c r="FZO41" s="1224"/>
      <c r="FZR41" s="1227"/>
      <c r="FZS41" s="1227"/>
      <c r="FZT41" s="1225"/>
      <c r="FZV41" s="1223"/>
      <c r="FZW41" s="1224"/>
      <c r="FZX41" s="1225"/>
      <c r="FZY41" s="1226"/>
      <c r="GAA41" s="1224"/>
      <c r="GAD41" s="1227"/>
      <c r="GAE41" s="1227"/>
      <c r="GAF41" s="1225"/>
      <c r="GAH41" s="1223"/>
      <c r="GAI41" s="1224"/>
      <c r="GAJ41" s="1225"/>
      <c r="GAK41" s="1226"/>
      <c r="GAM41" s="1224"/>
      <c r="GAP41" s="1227"/>
      <c r="GAQ41" s="1227"/>
      <c r="GAR41" s="1225"/>
      <c r="GAT41" s="1223"/>
      <c r="GAU41" s="1224"/>
      <c r="GAV41" s="1225"/>
      <c r="GAW41" s="1226"/>
      <c r="GAY41" s="1224"/>
      <c r="GBB41" s="1227"/>
      <c r="GBC41" s="1227"/>
      <c r="GBD41" s="1225"/>
      <c r="GBF41" s="1223"/>
      <c r="GBG41" s="1224"/>
      <c r="GBH41" s="1225"/>
      <c r="GBI41" s="1226"/>
      <c r="GBK41" s="1224"/>
      <c r="GBN41" s="1227"/>
      <c r="GBO41" s="1227"/>
      <c r="GBP41" s="1225"/>
      <c r="GBR41" s="1223"/>
      <c r="GBS41" s="1224"/>
      <c r="GBT41" s="1225"/>
      <c r="GBU41" s="1226"/>
      <c r="GBW41" s="1224"/>
      <c r="GBZ41" s="1227"/>
      <c r="GCA41" s="1227"/>
      <c r="GCB41" s="1225"/>
      <c r="GCD41" s="1223"/>
      <c r="GCE41" s="1224"/>
      <c r="GCF41" s="1225"/>
      <c r="GCG41" s="1226"/>
      <c r="GCI41" s="1224"/>
      <c r="GCL41" s="1227"/>
      <c r="GCM41" s="1227"/>
      <c r="GCN41" s="1225"/>
      <c r="GCP41" s="1223"/>
      <c r="GCQ41" s="1224"/>
      <c r="GCR41" s="1225"/>
      <c r="GCS41" s="1226"/>
      <c r="GCU41" s="1224"/>
      <c r="GCX41" s="1227"/>
      <c r="GCY41" s="1227"/>
      <c r="GCZ41" s="1225"/>
      <c r="GDB41" s="1223"/>
      <c r="GDC41" s="1224"/>
      <c r="GDD41" s="1225"/>
      <c r="GDE41" s="1226"/>
      <c r="GDG41" s="1224"/>
      <c r="GDJ41" s="1227"/>
      <c r="GDK41" s="1227"/>
      <c r="GDL41" s="1225"/>
      <c r="GDN41" s="1223"/>
      <c r="GDO41" s="1224"/>
      <c r="GDP41" s="1225"/>
      <c r="GDQ41" s="1226"/>
      <c r="GDS41" s="1224"/>
      <c r="GDV41" s="1227"/>
      <c r="GDW41" s="1227"/>
      <c r="GDX41" s="1225"/>
      <c r="GDZ41" s="1223"/>
      <c r="GEA41" s="1224"/>
      <c r="GEB41" s="1225"/>
      <c r="GEC41" s="1226"/>
      <c r="GEE41" s="1224"/>
      <c r="GEH41" s="1227"/>
      <c r="GEI41" s="1227"/>
      <c r="GEJ41" s="1225"/>
      <c r="GEL41" s="1223"/>
      <c r="GEM41" s="1224"/>
      <c r="GEN41" s="1225"/>
      <c r="GEO41" s="1226"/>
      <c r="GEQ41" s="1224"/>
      <c r="GET41" s="1227"/>
      <c r="GEU41" s="1227"/>
      <c r="GEV41" s="1225"/>
      <c r="GEX41" s="1223"/>
      <c r="GEY41" s="1224"/>
      <c r="GEZ41" s="1225"/>
      <c r="GFA41" s="1226"/>
      <c r="GFC41" s="1224"/>
      <c r="GFF41" s="1227"/>
      <c r="GFG41" s="1227"/>
      <c r="GFH41" s="1225"/>
      <c r="GFJ41" s="1223"/>
      <c r="GFK41" s="1224"/>
      <c r="GFL41" s="1225"/>
      <c r="GFM41" s="1226"/>
      <c r="GFO41" s="1224"/>
      <c r="GFR41" s="1227"/>
      <c r="GFS41" s="1227"/>
      <c r="GFT41" s="1225"/>
      <c r="GFV41" s="1223"/>
      <c r="GFW41" s="1224"/>
      <c r="GFX41" s="1225"/>
      <c r="GFY41" s="1226"/>
      <c r="GGA41" s="1224"/>
      <c r="GGD41" s="1227"/>
      <c r="GGE41" s="1227"/>
      <c r="GGF41" s="1225"/>
      <c r="GGH41" s="1223"/>
      <c r="GGI41" s="1224"/>
      <c r="GGJ41" s="1225"/>
      <c r="GGK41" s="1226"/>
      <c r="GGM41" s="1224"/>
      <c r="GGP41" s="1227"/>
      <c r="GGQ41" s="1227"/>
      <c r="GGR41" s="1225"/>
      <c r="GGT41" s="1223"/>
      <c r="GGU41" s="1224"/>
      <c r="GGV41" s="1225"/>
      <c r="GGW41" s="1226"/>
      <c r="GGY41" s="1224"/>
      <c r="GHB41" s="1227"/>
      <c r="GHC41" s="1227"/>
      <c r="GHD41" s="1225"/>
      <c r="GHF41" s="1223"/>
      <c r="GHG41" s="1224"/>
      <c r="GHH41" s="1225"/>
      <c r="GHI41" s="1226"/>
      <c r="GHK41" s="1224"/>
      <c r="GHN41" s="1227"/>
      <c r="GHO41" s="1227"/>
      <c r="GHP41" s="1225"/>
      <c r="GHR41" s="1223"/>
      <c r="GHS41" s="1224"/>
      <c r="GHT41" s="1225"/>
      <c r="GHU41" s="1226"/>
      <c r="GHW41" s="1224"/>
      <c r="GHZ41" s="1227"/>
      <c r="GIA41" s="1227"/>
      <c r="GIB41" s="1225"/>
      <c r="GID41" s="1223"/>
      <c r="GIE41" s="1224"/>
      <c r="GIF41" s="1225"/>
      <c r="GIG41" s="1226"/>
      <c r="GII41" s="1224"/>
      <c r="GIL41" s="1227"/>
      <c r="GIM41" s="1227"/>
      <c r="GIN41" s="1225"/>
      <c r="GIP41" s="1223"/>
      <c r="GIQ41" s="1224"/>
      <c r="GIR41" s="1225"/>
      <c r="GIS41" s="1226"/>
      <c r="GIU41" s="1224"/>
      <c r="GIX41" s="1227"/>
      <c r="GIY41" s="1227"/>
      <c r="GIZ41" s="1225"/>
      <c r="GJB41" s="1223"/>
      <c r="GJC41" s="1224"/>
      <c r="GJD41" s="1225"/>
      <c r="GJE41" s="1226"/>
      <c r="GJG41" s="1224"/>
      <c r="GJJ41" s="1227"/>
      <c r="GJK41" s="1227"/>
      <c r="GJL41" s="1225"/>
      <c r="GJN41" s="1223"/>
      <c r="GJO41" s="1224"/>
      <c r="GJP41" s="1225"/>
      <c r="GJQ41" s="1226"/>
      <c r="GJS41" s="1224"/>
      <c r="GJV41" s="1227"/>
      <c r="GJW41" s="1227"/>
      <c r="GJX41" s="1225"/>
      <c r="GJZ41" s="1223"/>
      <c r="GKA41" s="1224"/>
      <c r="GKB41" s="1225"/>
      <c r="GKC41" s="1226"/>
      <c r="GKE41" s="1224"/>
      <c r="GKH41" s="1227"/>
      <c r="GKI41" s="1227"/>
      <c r="GKJ41" s="1225"/>
      <c r="GKL41" s="1223"/>
      <c r="GKM41" s="1224"/>
      <c r="GKN41" s="1225"/>
      <c r="GKO41" s="1226"/>
      <c r="GKQ41" s="1224"/>
      <c r="GKT41" s="1227"/>
      <c r="GKU41" s="1227"/>
      <c r="GKV41" s="1225"/>
      <c r="GKX41" s="1223"/>
      <c r="GKY41" s="1224"/>
      <c r="GKZ41" s="1225"/>
      <c r="GLA41" s="1226"/>
      <c r="GLC41" s="1224"/>
      <c r="GLF41" s="1227"/>
      <c r="GLG41" s="1227"/>
      <c r="GLH41" s="1225"/>
      <c r="GLJ41" s="1223"/>
      <c r="GLK41" s="1224"/>
      <c r="GLL41" s="1225"/>
      <c r="GLM41" s="1226"/>
      <c r="GLO41" s="1224"/>
      <c r="GLR41" s="1227"/>
      <c r="GLS41" s="1227"/>
      <c r="GLT41" s="1225"/>
      <c r="GLV41" s="1223"/>
      <c r="GLW41" s="1224"/>
      <c r="GLX41" s="1225"/>
      <c r="GLY41" s="1226"/>
      <c r="GMA41" s="1224"/>
      <c r="GMD41" s="1227"/>
      <c r="GME41" s="1227"/>
      <c r="GMF41" s="1225"/>
      <c r="GMH41" s="1223"/>
      <c r="GMI41" s="1224"/>
      <c r="GMJ41" s="1225"/>
      <c r="GMK41" s="1226"/>
      <c r="GMM41" s="1224"/>
      <c r="GMP41" s="1227"/>
      <c r="GMQ41" s="1227"/>
      <c r="GMR41" s="1225"/>
      <c r="GMT41" s="1223"/>
      <c r="GMU41" s="1224"/>
      <c r="GMV41" s="1225"/>
      <c r="GMW41" s="1226"/>
      <c r="GMY41" s="1224"/>
      <c r="GNB41" s="1227"/>
      <c r="GNC41" s="1227"/>
      <c r="GND41" s="1225"/>
      <c r="GNF41" s="1223"/>
      <c r="GNG41" s="1224"/>
      <c r="GNH41" s="1225"/>
      <c r="GNI41" s="1226"/>
      <c r="GNK41" s="1224"/>
      <c r="GNN41" s="1227"/>
      <c r="GNO41" s="1227"/>
      <c r="GNP41" s="1225"/>
      <c r="GNR41" s="1223"/>
      <c r="GNS41" s="1224"/>
      <c r="GNT41" s="1225"/>
      <c r="GNU41" s="1226"/>
      <c r="GNW41" s="1224"/>
      <c r="GNZ41" s="1227"/>
      <c r="GOA41" s="1227"/>
      <c r="GOB41" s="1225"/>
      <c r="GOD41" s="1223"/>
      <c r="GOE41" s="1224"/>
      <c r="GOF41" s="1225"/>
      <c r="GOG41" s="1226"/>
      <c r="GOI41" s="1224"/>
      <c r="GOL41" s="1227"/>
      <c r="GOM41" s="1227"/>
      <c r="GON41" s="1225"/>
      <c r="GOP41" s="1223"/>
      <c r="GOQ41" s="1224"/>
      <c r="GOR41" s="1225"/>
      <c r="GOS41" s="1226"/>
      <c r="GOU41" s="1224"/>
      <c r="GOX41" s="1227"/>
      <c r="GOY41" s="1227"/>
      <c r="GOZ41" s="1225"/>
      <c r="GPB41" s="1223"/>
      <c r="GPC41" s="1224"/>
      <c r="GPD41" s="1225"/>
      <c r="GPE41" s="1226"/>
      <c r="GPG41" s="1224"/>
      <c r="GPJ41" s="1227"/>
      <c r="GPK41" s="1227"/>
      <c r="GPL41" s="1225"/>
      <c r="GPN41" s="1223"/>
      <c r="GPO41" s="1224"/>
      <c r="GPP41" s="1225"/>
      <c r="GPQ41" s="1226"/>
      <c r="GPS41" s="1224"/>
      <c r="GPV41" s="1227"/>
      <c r="GPW41" s="1227"/>
      <c r="GPX41" s="1225"/>
      <c r="GPZ41" s="1223"/>
      <c r="GQA41" s="1224"/>
      <c r="GQB41" s="1225"/>
      <c r="GQC41" s="1226"/>
      <c r="GQE41" s="1224"/>
      <c r="GQH41" s="1227"/>
      <c r="GQI41" s="1227"/>
      <c r="GQJ41" s="1225"/>
      <c r="GQL41" s="1223"/>
      <c r="GQM41" s="1224"/>
      <c r="GQN41" s="1225"/>
      <c r="GQO41" s="1226"/>
      <c r="GQQ41" s="1224"/>
      <c r="GQT41" s="1227"/>
      <c r="GQU41" s="1227"/>
      <c r="GQV41" s="1225"/>
      <c r="GQX41" s="1223"/>
      <c r="GQY41" s="1224"/>
      <c r="GQZ41" s="1225"/>
      <c r="GRA41" s="1226"/>
      <c r="GRC41" s="1224"/>
      <c r="GRF41" s="1227"/>
      <c r="GRG41" s="1227"/>
      <c r="GRH41" s="1225"/>
      <c r="GRJ41" s="1223"/>
      <c r="GRK41" s="1224"/>
      <c r="GRL41" s="1225"/>
      <c r="GRM41" s="1226"/>
      <c r="GRO41" s="1224"/>
      <c r="GRR41" s="1227"/>
      <c r="GRS41" s="1227"/>
      <c r="GRT41" s="1225"/>
      <c r="GRV41" s="1223"/>
      <c r="GRW41" s="1224"/>
      <c r="GRX41" s="1225"/>
      <c r="GRY41" s="1226"/>
      <c r="GSA41" s="1224"/>
      <c r="GSD41" s="1227"/>
      <c r="GSE41" s="1227"/>
      <c r="GSF41" s="1225"/>
      <c r="GSH41" s="1223"/>
      <c r="GSI41" s="1224"/>
      <c r="GSJ41" s="1225"/>
      <c r="GSK41" s="1226"/>
      <c r="GSM41" s="1224"/>
      <c r="GSP41" s="1227"/>
      <c r="GSQ41" s="1227"/>
      <c r="GSR41" s="1225"/>
      <c r="GST41" s="1223"/>
      <c r="GSU41" s="1224"/>
      <c r="GSV41" s="1225"/>
      <c r="GSW41" s="1226"/>
      <c r="GSY41" s="1224"/>
      <c r="GTB41" s="1227"/>
      <c r="GTC41" s="1227"/>
      <c r="GTD41" s="1225"/>
      <c r="GTF41" s="1223"/>
      <c r="GTG41" s="1224"/>
      <c r="GTH41" s="1225"/>
      <c r="GTI41" s="1226"/>
      <c r="GTK41" s="1224"/>
      <c r="GTN41" s="1227"/>
      <c r="GTO41" s="1227"/>
      <c r="GTP41" s="1225"/>
      <c r="GTR41" s="1223"/>
      <c r="GTS41" s="1224"/>
      <c r="GTT41" s="1225"/>
      <c r="GTU41" s="1226"/>
      <c r="GTW41" s="1224"/>
      <c r="GTZ41" s="1227"/>
      <c r="GUA41" s="1227"/>
      <c r="GUB41" s="1225"/>
      <c r="GUD41" s="1223"/>
      <c r="GUE41" s="1224"/>
      <c r="GUF41" s="1225"/>
      <c r="GUG41" s="1226"/>
      <c r="GUI41" s="1224"/>
      <c r="GUL41" s="1227"/>
      <c r="GUM41" s="1227"/>
      <c r="GUN41" s="1225"/>
      <c r="GUP41" s="1223"/>
      <c r="GUQ41" s="1224"/>
      <c r="GUR41" s="1225"/>
      <c r="GUS41" s="1226"/>
      <c r="GUU41" s="1224"/>
      <c r="GUX41" s="1227"/>
      <c r="GUY41" s="1227"/>
      <c r="GUZ41" s="1225"/>
      <c r="GVB41" s="1223"/>
      <c r="GVC41" s="1224"/>
      <c r="GVD41" s="1225"/>
      <c r="GVE41" s="1226"/>
      <c r="GVG41" s="1224"/>
      <c r="GVJ41" s="1227"/>
      <c r="GVK41" s="1227"/>
      <c r="GVL41" s="1225"/>
      <c r="GVN41" s="1223"/>
      <c r="GVO41" s="1224"/>
      <c r="GVP41" s="1225"/>
      <c r="GVQ41" s="1226"/>
      <c r="GVS41" s="1224"/>
      <c r="GVV41" s="1227"/>
      <c r="GVW41" s="1227"/>
      <c r="GVX41" s="1225"/>
      <c r="GVZ41" s="1223"/>
      <c r="GWA41" s="1224"/>
      <c r="GWB41" s="1225"/>
      <c r="GWC41" s="1226"/>
      <c r="GWE41" s="1224"/>
      <c r="GWH41" s="1227"/>
      <c r="GWI41" s="1227"/>
      <c r="GWJ41" s="1225"/>
      <c r="GWL41" s="1223"/>
      <c r="GWM41" s="1224"/>
      <c r="GWN41" s="1225"/>
      <c r="GWO41" s="1226"/>
      <c r="GWQ41" s="1224"/>
      <c r="GWT41" s="1227"/>
      <c r="GWU41" s="1227"/>
      <c r="GWV41" s="1225"/>
      <c r="GWX41" s="1223"/>
      <c r="GWY41" s="1224"/>
      <c r="GWZ41" s="1225"/>
      <c r="GXA41" s="1226"/>
      <c r="GXC41" s="1224"/>
      <c r="GXF41" s="1227"/>
      <c r="GXG41" s="1227"/>
      <c r="GXH41" s="1225"/>
      <c r="GXJ41" s="1223"/>
      <c r="GXK41" s="1224"/>
      <c r="GXL41" s="1225"/>
      <c r="GXM41" s="1226"/>
      <c r="GXO41" s="1224"/>
      <c r="GXR41" s="1227"/>
      <c r="GXS41" s="1227"/>
      <c r="GXT41" s="1225"/>
      <c r="GXV41" s="1223"/>
      <c r="GXW41" s="1224"/>
      <c r="GXX41" s="1225"/>
      <c r="GXY41" s="1226"/>
      <c r="GYA41" s="1224"/>
      <c r="GYD41" s="1227"/>
      <c r="GYE41" s="1227"/>
      <c r="GYF41" s="1225"/>
      <c r="GYH41" s="1223"/>
      <c r="GYI41" s="1224"/>
      <c r="GYJ41" s="1225"/>
      <c r="GYK41" s="1226"/>
      <c r="GYM41" s="1224"/>
      <c r="GYP41" s="1227"/>
      <c r="GYQ41" s="1227"/>
      <c r="GYR41" s="1225"/>
      <c r="GYT41" s="1223"/>
      <c r="GYU41" s="1224"/>
      <c r="GYV41" s="1225"/>
      <c r="GYW41" s="1226"/>
      <c r="GYY41" s="1224"/>
      <c r="GZB41" s="1227"/>
      <c r="GZC41" s="1227"/>
      <c r="GZD41" s="1225"/>
      <c r="GZF41" s="1223"/>
      <c r="GZG41" s="1224"/>
      <c r="GZH41" s="1225"/>
      <c r="GZI41" s="1226"/>
      <c r="GZK41" s="1224"/>
      <c r="GZN41" s="1227"/>
      <c r="GZO41" s="1227"/>
      <c r="GZP41" s="1225"/>
      <c r="GZR41" s="1223"/>
      <c r="GZS41" s="1224"/>
      <c r="GZT41" s="1225"/>
      <c r="GZU41" s="1226"/>
      <c r="GZW41" s="1224"/>
      <c r="GZZ41" s="1227"/>
      <c r="HAA41" s="1227"/>
      <c r="HAB41" s="1225"/>
      <c r="HAD41" s="1223"/>
      <c r="HAE41" s="1224"/>
      <c r="HAF41" s="1225"/>
      <c r="HAG41" s="1226"/>
      <c r="HAI41" s="1224"/>
      <c r="HAL41" s="1227"/>
      <c r="HAM41" s="1227"/>
      <c r="HAN41" s="1225"/>
      <c r="HAP41" s="1223"/>
      <c r="HAQ41" s="1224"/>
      <c r="HAR41" s="1225"/>
      <c r="HAS41" s="1226"/>
      <c r="HAU41" s="1224"/>
      <c r="HAX41" s="1227"/>
      <c r="HAY41" s="1227"/>
      <c r="HAZ41" s="1225"/>
      <c r="HBB41" s="1223"/>
      <c r="HBC41" s="1224"/>
      <c r="HBD41" s="1225"/>
      <c r="HBE41" s="1226"/>
      <c r="HBG41" s="1224"/>
      <c r="HBJ41" s="1227"/>
      <c r="HBK41" s="1227"/>
      <c r="HBL41" s="1225"/>
      <c r="HBN41" s="1223"/>
      <c r="HBO41" s="1224"/>
      <c r="HBP41" s="1225"/>
      <c r="HBQ41" s="1226"/>
      <c r="HBS41" s="1224"/>
      <c r="HBV41" s="1227"/>
      <c r="HBW41" s="1227"/>
      <c r="HBX41" s="1225"/>
      <c r="HBZ41" s="1223"/>
      <c r="HCA41" s="1224"/>
      <c r="HCB41" s="1225"/>
      <c r="HCC41" s="1226"/>
      <c r="HCE41" s="1224"/>
      <c r="HCH41" s="1227"/>
      <c r="HCI41" s="1227"/>
      <c r="HCJ41" s="1225"/>
      <c r="HCL41" s="1223"/>
      <c r="HCM41" s="1224"/>
      <c r="HCN41" s="1225"/>
      <c r="HCO41" s="1226"/>
      <c r="HCQ41" s="1224"/>
      <c r="HCT41" s="1227"/>
      <c r="HCU41" s="1227"/>
      <c r="HCV41" s="1225"/>
      <c r="HCX41" s="1223"/>
      <c r="HCY41" s="1224"/>
      <c r="HCZ41" s="1225"/>
      <c r="HDA41" s="1226"/>
      <c r="HDC41" s="1224"/>
      <c r="HDF41" s="1227"/>
      <c r="HDG41" s="1227"/>
      <c r="HDH41" s="1225"/>
      <c r="HDJ41" s="1223"/>
      <c r="HDK41" s="1224"/>
      <c r="HDL41" s="1225"/>
      <c r="HDM41" s="1226"/>
      <c r="HDO41" s="1224"/>
      <c r="HDR41" s="1227"/>
      <c r="HDS41" s="1227"/>
      <c r="HDT41" s="1225"/>
      <c r="HDV41" s="1223"/>
      <c r="HDW41" s="1224"/>
      <c r="HDX41" s="1225"/>
      <c r="HDY41" s="1226"/>
      <c r="HEA41" s="1224"/>
      <c r="HED41" s="1227"/>
      <c r="HEE41" s="1227"/>
      <c r="HEF41" s="1225"/>
      <c r="HEH41" s="1223"/>
      <c r="HEI41" s="1224"/>
      <c r="HEJ41" s="1225"/>
      <c r="HEK41" s="1226"/>
      <c r="HEM41" s="1224"/>
      <c r="HEP41" s="1227"/>
      <c r="HEQ41" s="1227"/>
      <c r="HER41" s="1225"/>
      <c r="HET41" s="1223"/>
      <c r="HEU41" s="1224"/>
      <c r="HEV41" s="1225"/>
      <c r="HEW41" s="1226"/>
      <c r="HEY41" s="1224"/>
      <c r="HFB41" s="1227"/>
      <c r="HFC41" s="1227"/>
      <c r="HFD41" s="1225"/>
      <c r="HFF41" s="1223"/>
      <c r="HFG41" s="1224"/>
      <c r="HFH41" s="1225"/>
      <c r="HFI41" s="1226"/>
      <c r="HFK41" s="1224"/>
      <c r="HFN41" s="1227"/>
      <c r="HFO41" s="1227"/>
      <c r="HFP41" s="1225"/>
      <c r="HFR41" s="1223"/>
      <c r="HFS41" s="1224"/>
      <c r="HFT41" s="1225"/>
      <c r="HFU41" s="1226"/>
      <c r="HFW41" s="1224"/>
      <c r="HFZ41" s="1227"/>
      <c r="HGA41" s="1227"/>
      <c r="HGB41" s="1225"/>
      <c r="HGD41" s="1223"/>
      <c r="HGE41" s="1224"/>
      <c r="HGF41" s="1225"/>
      <c r="HGG41" s="1226"/>
      <c r="HGI41" s="1224"/>
      <c r="HGL41" s="1227"/>
      <c r="HGM41" s="1227"/>
      <c r="HGN41" s="1225"/>
      <c r="HGP41" s="1223"/>
      <c r="HGQ41" s="1224"/>
      <c r="HGR41" s="1225"/>
      <c r="HGS41" s="1226"/>
      <c r="HGU41" s="1224"/>
      <c r="HGX41" s="1227"/>
      <c r="HGY41" s="1227"/>
      <c r="HGZ41" s="1225"/>
      <c r="HHB41" s="1223"/>
      <c r="HHC41" s="1224"/>
      <c r="HHD41" s="1225"/>
      <c r="HHE41" s="1226"/>
      <c r="HHG41" s="1224"/>
      <c r="HHJ41" s="1227"/>
      <c r="HHK41" s="1227"/>
      <c r="HHL41" s="1225"/>
      <c r="HHN41" s="1223"/>
      <c r="HHO41" s="1224"/>
      <c r="HHP41" s="1225"/>
      <c r="HHQ41" s="1226"/>
      <c r="HHS41" s="1224"/>
      <c r="HHV41" s="1227"/>
      <c r="HHW41" s="1227"/>
      <c r="HHX41" s="1225"/>
      <c r="HHZ41" s="1223"/>
      <c r="HIA41" s="1224"/>
      <c r="HIB41" s="1225"/>
      <c r="HIC41" s="1226"/>
      <c r="HIE41" s="1224"/>
      <c r="HIH41" s="1227"/>
      <c r="HII41" s="1227"/>
      <c r="HIJ41" s="1225"/>
      <c r="HIL41" s="1223"/>
      <c r="HIM41" s="1224"/>
      <c r="HIN41" s="1225"/>
      <c r="HIO41" s="1226"/>
      <c r="HIQ41" s="1224"/>
      <c r="HIT41" s="1227"/>
      <c r="HIU41" s="1227"/>
      <c r="HIV41" s="1225"/>
      <c r="HIX41" s="1223"/>
      <c r="HIY41" s="1224"/>
      <c r="HIZ41" s="1225"/>
      <c r="HJA41" s="1226"/>
      <c r="HJC41" s="1224"/>
      <c r="HJF41" s="1227"/>
      <c r="HJG41" s="1227"/>
      <c r="HJH41" s="1225"/>
      <c r="HJJ41" s="1223"/>
      <c r="HJK41" s="1224"/>
      <c r="HJL41" s="1225"/>
      <c r="HJM41" s="1226"/>
      <c r="HJO41" s="1224"/>
      <c r="HJR41" s="1227"/>
      <c r="HJS41" s="1227"/>
      <c r="HJT41" s="1225"/>
      <c r="HJV41" s="1223"/>
      <c r="HJW41" s="1224"/>
      <c r="HJX41" s="1225"/>
      <c r="HJY41" s="1226"/>
      <c r="HKA41" s="1224"/>
      <c r="HKD41" s="1227"/>
      <c r="HKE41" s="1227"/>
      <c r="HKF41" s="1225"/>
      <c r="HKH41" s="1223"/>
      <c r="HKI41" s="1224"/>
      <c r="HKJ41" s="1225"/>
      <c r="HKK41" s="1226"/>
      <c r="HKM41" s="1224"/>
      <c r="HKP41" s="1227"/>
      <c r="HKQ41" s="1227"/>
      <c r="HKR41" s="1225"/>
      <c r="HKT41" s="1223"/>
      <c r="HKU41" s="1224"/>
      <c r="HKV41" s="1225"/>
      <c r="HKW41" s="1226"/>
      <c r="HKY41" s="1224"/>
      <c r="HLB41" s="1227"/>
      <c r="HLC41" s="1227"/>
      <c r="HLD41" s="1225"/>
      <c r="HLF41" s="1223"/>
      <c r="HLG41" s="1224"/>
      <c r="HLH41" s="1225"/>
      <c r="HLI41" s="1226"/>
      <c r="HLK41" s="1224"/>
      <c r="HLN41" s="1227"/>
      <c r="HLO41" s="1227"/>
      <c r="HLP41" s="1225"/>
      <c r="HLR41" s="1223"/>
      <c r="HLS41" s="1224"/>
      <c r="HLT41" s="1225"/>
      <c r="HLU41" s="1226"/>
      <c r="HLW41" s="1224"/>
      <c r="HLZ41" s="1227"/>
      <c r="HMA41" s="1227"/>
      <c r="HMB41" s="1225"/>
      <c r="HMD41" s="1223"/>
      <c r="HME41" s="1224"/>
      <c r="HMF41" s="1225"/>
      <c r="HMG41" s="1226"/>
      <c r="HMI41" s="1224"/>
      <c r="HML41" s="1227"/>
      <c r="HMM41" s="1227"/>
      <c r="HMN41" s="1225"/>
      <c r="HMP41" s="1223"/>
      <c r="HMQ41" s="1224"/>
      <c r="HMR41" s="1225"/>
      <c r="HMS41" s="1226"/>
      <c r="HMU41" s="1224"/>
      <c r="HMX41" s="1227"/>
      <c r="HMY41" s="1227"/>
      <c r="HMZ41" s="1225"/>
      <c r="HNB41" s="1223"/>
      <c r="HNC41" s="1224"/>
      <c r="HND41" s="1225"/>
      <c r="HNE41" s="1226"/>
      <c r="HNG41" s="1224"/>
      <c r="HNJ41" s="1227"/>
      <c r="HNK41" s="1227"/>
      <c r="HNL41" s="1225"/>
      <c r="HNN41" s="1223"/>
      <c r="HNO41" s="1224"/>
      <c r="HNP41" s="1225"/>
      <c r="HNQ41" s="1226"/>
      <c r="HNS41" s="1224"/>
      <c r="HNV41" s="1227"/>
      <c r="HNW41" s="1227"/>
      <c r="HNX41" s="1225"/>
      <c r="HNZ41" s="1223"/>
      <c r="HOA41" s="1224"/>
      <c r="HOB41" s="1225"/>
      <c r="HOC41" s="1226"/>
      <c r="HOE41" s="1224"/>
      <c r="HOH41" s="1227"/>
      <c r="HOI41" s="1227"/>
      <c r="HOJ41" s="1225"/>
      <c r="HOL41" s="1223"/>
      <c r="HOM41" s="1224"/>
      <c r="HON41" s="1225"/>
      <c r="HOO41" s="1226"/>
      <c r="HOQ41" s="1224"/>
      <c r="HOT41" s="1227"/>
      <c r="HOU41" s="1227"/>
      <c r="HOV41" s="1225"/>
      <c r="HOX41" s="1223"/>
      <c r="HOY41" s="1224"/>
      <c r="HOZ41" s="1225"/>
      <c r="HPA41" s="1226"/>
      <c r="HPC41" s="1224"/>
      <c r="HPF41" s="1227"/>
      <c r="HPG41" s="1227"/>
      <c r="HPH41" s="1225"/>
      <c r="HPJ41" s="1223"/>
      <c r="HPK41" s="1224"/>
      <c r="HPL41" s="1225"/>
      <c r="HPM41" s="1226"/>
      <c r="HPO41" s="1224"/>
      <c r="HPR41" s="1227"/>
      <c r="HPS41" s="1227"/>
      <c r="HPT41" s="1225"/>
      <c r="HPV41" s="1223"/>
      <c r="HPW41" s="1224"/>
      <c r="HPX41" s="1225"/>
      <c r="HPY41" s="1226"/>
      <c r="HQA41" s="1224"/>
      <c r="HQD41" s="1227"/>
      <c r="HQE41" s="1227"/>
      <c r="HQF41" s="1225"/>
      <c r="HQH41" s="1223"/>
      <c r="HQI41" s="1224"/>
      <c r="HQJ41" s="1225"/>
      <c r="HQK41" s="1226"/>
      <c r="HQM41" s="1224"/>
      <c r="HQP41" s="1227"/>
      <c r="HQQ41" s="1227"/>
      <c r="HQR41" s="1225"/>
      <c r="HQT41" s="1223"/>
      <c r="HQU41" s="1224"/>
      <c r="HQV41" s="1225"/>
      <c r="HQW41" s="1226"/>
      <c r="HQY41" s="1224"/>
      <c r="HRB41" s="1227"/>
      <c r="HRC41" s="1227"/>
      <c r="HRD41" s="1225"/>
      <c r="HRF41" s="1223"/>
      <c r="HRG41" s="1224"/>
      <c r="HRH41" s="1225"/>
      <c r="HRI41" s="1226"/>
      <c r="HRK41" s="1224"/>
      <c r="HRN41" s="1227"/>
      <c r="HRO41" s="1227"/>
      <c r="HRP41" s="1225"/>
      <c r="HRR41" s="1223"/>
      <c r="HRS41" s="1224"/>
      <c r="HRT41" s="1225"/>
      <c r="HRU41" s="1226"/>
      <c r="HRW41" s="1224"/>
      <c r="HRZ41" s="1227"/>
      <c r="HSA41" s="1227"/>
      <c r="HSB41" s="1225"/>
      <c r="HSD41" s="1223"/>
      <c r="HSE41" s="1224"/>
      <c r="HSF41" s="1225"/>
      <c r="HSG41" s="1226"/>
      <c r="HSI41" s="1224"/>
      <c r="HSL41" s="1227"/>
      <c r="HSM41" s="1227"/>
      <c r="HSN41" s="1225"/>
      <c r="HSP41" s="1223"/>
      <c r="HSQ41" s="1224"/>
      <c r="HSR41" s="1225"/>
      <c r="HSS41" s="1226"/>
      <c r="HSU41" s="1224"/>
      <c r="HSX41" s="1227"/>
      <c r="HSY41" s="1227"/>
      <c r="HSZ41" s="1225"/>
      <c r="HTB41" s="1223"/>
      <c r="HTC41" s="1224"/>
      <c r="HTD41" s="1225"/>
      <c r="HTE41" s="1226"/>
      <c r="HTG41" s="1224"/>
      <c r="HTJ41" s="1227"/>
      <c r="HTK41" s="1227"/>
      <c r="HTL41" s="1225"/>
      <c r="HTN41" s="1223"/>
      <c r="HTO41" s="1224"/>
      <c r="HTP41" s="1225"/>
      <c r="HTQ41" s="1226"/>
      <c r="HTS41" s="1224"/>
      <c r="HTV41" s="1227"/>
      <c r="HTW41" s="1227"/>
      <c r="HTX41" s="1225"/>
      <c r="HTZ41" s="1223"/>
      <c r="HUA41" s="1224"/>
      <c r="HUB41" s="1225"/>
      <c r="HUC41" s="1226"/>
      <c r="HUE41" s="1224"/>
      <c r="HUH41" s="1227"/>
      <c r="HUI41" s="1227"/>
      <c r="HUJ41" s="1225"/>
      <c r="HUL41" s="1223"/>
      <c r="HUM41" s="1224"/>
      <c r="HUN41" s="1225"/>
      <c r="HUO41" s="1226"/>
      <c r="HUQ41" s="1224"/>
      <c r="HUT41" s="1227"/>
      <c r="HUU41" s="1227"/>
      <c r="HUV41" s="1225"/>
      <c r="HUX41" s="1223"/>
      <c r="HUY41" s="1224"/>
      <c r="HUZ41" s="1225"/>
      <c r="HVA41" s="1226"/>
      <c r="HVC41" s="1224"/>
      <c r="HVF41" s="1227"/>
      <c r="HVG41" s="1227"/>
      <c r="HVH41" s="1225"/>
      <c r="HVJ41" s="1223"/>
      <c r="HVK41" s="1224"/>
      <c r="HVL41" s="1225"/>
      <c r="HVM41" s="1226"/>
      <c r="HVO41" s="1224"/>
      <c r="HVR41" s="1227"/>
      <c r="HVS41" s="1227"/>
      <c r="HVT41" s="1225"/>
      <c r="HVV41" s="1223"/>
      <c r="HVW41" s="1224"/>
      <c r="HVX41" s="1225"/>
      <c r="HVY41" s="1226"/>
      <c r="HWA41" s="1224"/>
      <c r="HWD41" s="1227"/>
      <c r="HWE41" s="1227"/>
      <c r="HWF41" s="1225"/>
      <c r="HWH41" s="1223"/>
      <c r="HWI41" s="1224"/>
      <c r="HWJ41" s="1225"/>
      <c r="HWK41" s="1226"/>
      <c r="HWM41" s="1224"/>
      <c r="HWP41" s="1227"/>
      <c r="HWQ41" s="1227"/>
      <c r="HWR41" s="1225"/>
      <c r="HWT41" s="1223"/>
      <c r="HWU41" s="1224"/>
      <c r="HWV41" s="1225"/>
      <c r="HWW41" s="1226"/>
      <c r="HWY41" s="1224"/>
      <c r="HXB41" s="1227"/>
      <c r="HXC41" s="1227"/>
      <c r="HXD41" s="1225"/>
      <c r="HXF41" s="1223"/>
      <c r="HXG41" s="1224"/>
      <c r="HXH41" s="1225"/>
      <c r="HXI41" s="1226"/>
      <c r="HXK41" s="1224"/>
      <c r="HXN41" s="1227"/>
      <c r="HXO41" s="1227"/>
      <c r="HXP41" s="1225"/>
      <c r="HXR41" s="1223"/>
      <c r="HXS41" s="1224"/>
      <c r="HXT41" s="1225"/>
      <c r="HXU41" s="1226"/>
      <c r="HXW41" s="1224"/>
      <c r="HXZ41" s="1227"/>
      <c r="HYA41" s="1227"/>
      <c r="HYB41" s="1225"/>
      <c r="HYD41" s="1223"/>
      <c r="HYE41" s="1224"/>
      <c r="HYF41" s="1225"/>
      <c r="HYG41" s="1226"/>
      <c r="HYI41" s="1224"/>
      <c r="HYL41" s="1227"/>
      <c r="HYM41" s="1227"/>
      <c r="HYN41" s="1225"/>
      <c r="HYP41" s="1223"/>
      <c r="HYQ41" s="1224"/>
      <c r="HYR41" s="1225"/>
      <c r="HYS41" s="1226"/>
      <c r="HYU41" s="1224"/>
      <c r="HYX41" s="1227"/>
      <c r="HYY41" s="1227"/>
      <c r="HYZ41" s="1225"/>
      <c r="HZB41" s="1223"/>
      <c r="HZC41" s="1224"/>
      <c r="HZD41" s="1225"/>
      <c r="HZE41" s="1226"/>
      <c r="HZG41" s="1224"/>
      <c r="HZJ41" s="1227"/>
      <c r="HZK41" s="1227"/>
      <c r="HZL41" s="1225"/>
      <c r="HZN41" s="1223"/>
      <c r="HZO41" s="1224"/>
      <c r="HZP41" s="1225"/>
      <c r="HZQ41" s="1226"/>
      <c r="HZS41" s="1224"/>
      <c r="HZV41" s="1227"/>
      <c r="HZW41" s="1227"/>
      <c r="HZX41" s="1225"/>
      <c r="HZZ41" s="1223"/>
      <c r="IAA41" s="1224"/>
      <c r="IAB41" s="1225"/>
      <c r="IAC41" s="1226"/>
      <c r="IAE41" s="1224"/>
      <c r="IAH41" s="1227"/>
      <c r="IAI41" s="1227"/>
      <c r="IAJ41" s="1225"/>
      <c r="IAL41" s="1223"/>
      <c r="IAM41" s="1224"/>
      <c r="IAN41" s="1225"/>
      <c r="IAO41" s="1226"/>
      <c r="IAQ41" s="1224"/>
      <c r="IAT41" s="1227"/>
      <c r="IAU41" s="1227"/>
      <c r="IAV41" s="1225"/>
      <c r="IAX41" s="1223"/>
      <c r="IAY41" s="1224"/>
      <c r="IAZ41" s="1225"/>
      <c r="IBA41" s="1226"/>
      <c r="IBC41" s="1224"/>
      <c r="IBF41" s="1227"/>
      <c r="IBG41" s="1227"/>
      <c r="IBH41" s="1225"/>
      <c r="IBJ41" s="1223"/>
      <c r="IBK41" s="1224"/>
      <c r="IBL41" s="1225"/>
      <c r="IBM41" s="1226"/>
      <c r="IBO41" s="1224"/>
      <c r="IBR41" s="1227"/>
      <c r="IBS41" s="1227"/>
      <c r="IBT41" s="1225"/>
      <c r="IBV41" s="1223"/>
      <c r="IBW41" s="1224"/>
      <c r="IBX41" s="1225"/>
      <c r="IBY41" s="1226"/>
      <c r="ICA41" s="1224"/>
      <c r="ICD41" s="1227"/>
      <c r="ICE41" s="1227"/>
      <c r="ICF41" s="1225"/>
      <c r="ICH41" s="1223"/>
      <c r="ICI41" s="1224"/>
      <c r="ICJ41" s="1225"/>
      <c r="ICK41" s="1226"/>
      <c r="ICM41" s="1224"/>
      <c r="ICP41" s="1227"/>
      <c r="ICQ41" s="1227"/>
      <c r="ICR41" s="1225"/>
      <c r="ICT41" s="1223"/>
      <c r="ICU41" s="1224"/>
      <c r="ICV41" s="1225"/>
      <c r="ICW41" s="1226"/>
      <c r="ICY41" s="1224"/>
      <c r="IDB41" s="1227"/>
      <c r="IDC41" s="1227"/>
      <c r="IDD41" s="1225"/>
      <c r="IDF41" s="1223"/>
      <c r="IDG41" s="1224"/>
      <c r="IDH41" s="1225"/>
      <c r="IDI41" s="1226"/>
      <c r="IDK41" s="1224"/>
      <c r="IDN41" s="1227"/>
      <c r="IDO41" s="1227"/>
      <c r="IDP41" s="1225"/>
      <c r="IDR41" s="1223"/>
      <c r="IDS41" s="1224"/>
      <c r="IDT41" s="1225"/>
      <c r="IDU41" s="1226"/>
      <c r="IDW41" s="1224"/>
      <c r="IDZ41" s="1227"/>
      <c r="IEA41" s="1227"/>
      <c r="IEB41" s="1225"/>
      <c r="IED41" s="1223"/>
      <c r="IEE41" s="1224"/>
      <c r="IEF41" s="1225"/>
      <c r="IEG41" s="1226"/>
      <c r="IEI41" s="1224"/>
      <c r="IEL41" s="1227"/>
      <c r="IEM41" s="1227"/>
      <c r="IEN41" s="1225"/>
      <c r="IEP41" s="1223"/>
      <c r="IEQ41" s="1224"/>
      <c r="IER41" s="1225"/>
      <c r="IES41" s="1226"/>
      <c r="IEU41" s="1224"/>
      <c r="IEX41" s="1227"/>
      <c r="IEY41" s="1227"/>
      <c r="IEZ41" s="1225"/>
      <c r="IFB41" s="1223"/>
      <c r="IFC41" s="1224"/>
      <c r="IFD41" s="1225"/>
      <c r="IFE41" s="1226"/>
      <c r="IFG41" s="1224"/>
      <c r="IFJ41" s="1227"/>
      <c r="IFK41" s="1227"/>
      <c r="IFL41" s="1225"/>
      <c r="IFN41" s="1223"/>
      <c r="IFO41" s="1224"/>
      <c r="IFP41" s="1225"/>
      <c r="IFQ41" s="1226"/>
      <c r="IFS41" s="1224"/>
      <c r="IFV41" s="1227"/>
      <c r="IFW41" s="1227"/>
      <c r="IFX41" s="1225"/>
      <c r="IFZ41" s="1223"/>
      <c r="IGA41" s="1224"/>
      <c r="IGB41" s="1225"/>
      <c r="IGC41" s="1226"/>
      <c r="IGE41" s="1224"/>
      <c r="IGH41" s="1227"/>
      <c r="IGI41" s="1227"/>
      <c r="IGJ41" s="1225"/>
      <c r="IGL41" s="1223"/>
      <c r="IGM41" s="1224"/>
      <c r="IGN41" s="1225"/>
      <c r="IGO41" s="1226"/>
      <c r="IGQ41" s="1224"/>
      <c r="IGT41" s="1227"/>
      <c r="IGU41" s="1227"/>
      <c r="IGV41" s="1225"/>
      <c r="IGX41" s="1223"/>
      <c r="IGY41" s="1224"/>
      <c r="IGZ41" s="1225"/>
      <c r="IHA41" s="1226"/>
      <c r="IHC41" s="1224"/>
      <c r="IHF41" s="1227"/>
      <c r="IHG41" s="1227"/>
      <c r="IHH41" s="1225"/>
      <c r="IHJ41" s="1223"/>
      <c r="IHK41" s="1224"/>
      <c r="IHL41" s="1225"/>
      <c r="IHM41" s="1226"/>
      <c r="IHO41" s="1224"/>
      <c r="IHR41" s="1227"/>
      <c r="IHS41" s="1227"/>
      <c r="IHT41" s="1225"/>
      <c r="IHV41" s="1223"/>
      <c r="IHW41" s="1224"/>
      <c r="IHX41" s="1225"/>
      <c r="IHY41" s="1226"/>
      <c r="IIA41" s="1224"/>
      <c r="IID41" s="1227"/>
      <c r="IIE41" s="1227"/>
      <c r="IIF41" s="1225"/>
      <c r="IIH41" s="1223"/>
      <c r="III41" s="1224"/>
      <c r="IIJ41" s="1225"/>
      <c r="IIK41" s="1226"/>
      <c r="IIM41" s="1224"/>
      <c r="IIP41" s="1227"/>
      <c r="IIQ41" s="1227"/>
      <c r="IIR41" s="1225"/>
      <c r="IIT41" s="1223"/>
      <c r="IIU41" s="1224"/>
      <c r="IIV41" s="1225"/>
      <c r="IIW41" s="1226"/>
      <c r="IIY41" s="1224"/>
      <c r="IJB41" s="1227"/>
      <c r="IJC41" s="1227"/>
      <c r="IJD41" s="1225"/>
      <c r="IJF41" s="1223"/>
      <c r="IJG41" s="1224"/>
      <c r="IJH41" s="1225"/>
      <c r="IJI41" s="1226"/>
      <c r="IJK41" s="1224"/>
      <c r="IJN41" s="1227"/>
      <c r="IJO41" s="1227"/>
      <c r="IJP41" s="1225"/>
      <c r="IJR41" s="1223"/>
      <c r="IJS41" s="1224"/>
      <c r="IJT41" s="1225"/>
      <c r="IJU41" s="1226"/>
      <c r="IJW41" s="1224"/>
      <c r="IJZ41" s="1227"/>
      <c r="IKA41" s="1227"/>
      <c r="IKB41" s="1225"/>
      <c r="IKD41" s="1223"/>
      <c r="IKE41" s="1224"/>
      <c r="IKF41" s="1225"/>
      <c r="IKG41" s="1226"/>
      <c r="IKI41" s="1224"/>
      <c r="IKL41" s="1227"/>
      <c r="IKM41" s="1227"/>
      <c r="IKN41" s="1225"/>
      <c r="IKP41" s="1223"/>
      <c r="IKQ41" s="1224"/>
      <c r="IKR41" s="1225"/>
      <c r="IKS41" s="1226"/>
      <c r="IKU41" s="1224"/>
      <c r="IKX41" s="1227"/>
      <c r="IKY41" s="1227"/>
      <c r="IKZ41" s="1225"/>
      <c r="ILB41" s="1223"/>
      <c r="ILC41" s="1224"/>
      <c r="ILD41" s="1225"/>
      <c r="ILE41" s="1226"/>
      <c r="ILG41" s="1224"/>
      <c r="ILJ41" s="1227"/>
      <c r="ILK41" s="1227"/>
      <c r="ILL41" s="1225"/>
      <c r="ILN41" s="1223"/>
      <c r="ILO41" s="1224"/>
      <c r="ILP41" s="1225"/>
      <c r="ILQ41" s="1226"/>
      <c r="ILS41" s="1224"/>
      <c r="ILV41" s="1227"/>
      <c r="ILW41" s="1227"/>
      <c r="ILX41" s="1225"/>
      <c r="ILZ41" s="1223"/>
      <c r="IMA41" s="1224"/>
      <c r="IMB41" s="1225"/>
      <c r="IMC41" s="1226"/>
      <c r="IME41" s="1224"/>
      <c r="IMH41" s="1227"/>
      <c r="IMI41" s="1227"/>
      <c r="IMJ41" s="1225"/>
      <c r="IML41" s="1223"/>
      <c r="IMM41" s="1224"/>
      <c r="IMN41" s="1225"/>
      <c r="IMO41" s="1226"/>
      <c r="IMQ41" s="1224"/>
      <c r="IMT41" s="1227"/>
      <c r="IMU41" s="1227"/>
      <c r="IMV41" s="1225"/>
      <c r="IMX41" s="1223"/>
      <c r="IMY41" s="1224"/>
      <c r="IMZ41" s="1225"/>
      <c r="INA41" s="1226"/>
      <c r="INC41" s="1224"/>
      <c r="INF41" s="1227"/>
      <c r="ING41" s="1227"/>
      <c r="INH41" s="1225"/>
      <c r="INJ41" s="1223"/>
      <c r="INK41" s="1224"/>
      <c r="INL41" s="1225"/>
      <c r="INM41" s="1226"/>
      <c r="INO41" s="1224"/>
      <c r="INR41" s="1227"/>
      <c r="INS41" s="1227"/>
      <c r="INT41" s="1225"/>
      <c r="INV41" s="1223"/>
      <c r="INW41" s="1224"/>
      <c r="INX41" s="1225"/>
      <c r="INY41" s="1226"/>
      <c r="IOA41" s="1224"/>
      <c r="IOD41" s="1227"/>
      <c r="IOE41" s="1227"/>
      <c r="IOF41" s="1225"/>
      <c r="IOH41" s="1223"/>
      <c r="IOI41" s="1224"/>
      <c r="IOJ41" s="1225"/>
      <c r="IOK41" s="1226"/>
      <c r="IOM41" s="1224"/>
      <c r="IOP41" s="1227"/>
      <c r="IOQ41" s="1227"/>
      <c r="IOR41" s="1225"/>
      <c r="IOT41" s="1223"/>
      <c r="IOU41" s="1224"/>
      <c r="IOV41" s="1225"/>
      <c r="IOW41" s="1226"/>
      <c r="IOY41" s="1224"/>
      <c r="IPB41" s="1227"/>
      <c r="IPC41" s="1227"/>
      <c r="IPD41" s="1225"/>
      <c r="IPF41" s="1223"/>
      <c r="IPG41" s="1224"/>
      <c r="IPH41" s="1225"/>
      <c r="IPI41" s="1226"/>
      <c r="IPK41" s="1224"/>
      <c r="IPN41" s="1227"/>
      <c r="IPO41" s="1227"/>
      <c r="IPP41" s="1225"/>
      <c r="IPR41" s="1223"/>
      <c r="IPS41" s="1224"/>
      <c r="IPT41" s="1225"/>
      <c r="IPU41" s="1226"/>
      <c r="IPW41" s="1224"/>
      <c r="IPZ41" s="1227"/>
      <c r="IQA41" s="1227"/>
      <c r="IQB41" s="1225"/>
      <c r="IQD41" s="1223"/>
      <c r="IQE41" s="1224"/>
      <c r="IQF41" s="1225"/>
      <c r="IQG41" s="1226"/>
      <c r="IQI41" s="1224"/>
      <c r="IQL41" s="1227"/>
      <c r="IQM41" s="1227"/>
      <c r="IQN41" s="1225"/>
      <c r="IQP41" s="1223"/>
      <c r="IQQ41" s="1224"/>
      <c r="IQR41" s="1225"/>
      <c r="IQS41" s="1226"/>
      <c r="IQU41" s="1224"/>
      <c r="IQX41" s="1227"/>
      <c r="IQY41" s="1227"/>
      <c r="IQZ41" s="1225"/>
      <c r="IRB41" s="1223"/>
      <c r="IRC41" s="1224"/>
      <c r="IRD41" s="1225"/>
      <c r="IRE41" s="1226"/>
      <c r="IRG41" s="1224"/>
      <c r="IRJ41" s="1227"/>
      <c r="IRK41" s="1227"/>
      <c r="IRL41" s="1225"/>
      <c r="IRN41" s="1223"/>
      <c r="IRO41" s="1224"/>
      <c r="IRP41" s="1225"/>
      <c r="IRQ41" s="1226"/>
      <c r="IRS41" s="1224"/>
      <c r="IRV41" s="1227"/>
      <c r="IRW41" s="1227"/>
      <c r="IRX41" s="1225"/>
      <c r="IRZ41" s="1223"/>
      <c r="ISA41" s="1224"/>
      <c r="ISB41" s="1225"/>
      <c r="ISC41" s="1226"/>
      <c r="ISE41" s="1224"/>
      <c r="ISH41" s="1227"/>
      <c r="ISI41" s="1227"/>
      <c r="ISJ41" s="1225"/>
      <c r="ISL41" s="1223"/>
      <c r="ISM41" s="1224"/>
      <c r="ISN41" s="1225"/>
      <c r="ISO41" s="1226"/>
      <c r="ISQ41" s="1224"/>
      <c r="IST41" s="1227"/>
      <c r="ISU41" s="1227"/>
      <c r="ISV41" s="1225"/>
      <c r="ISX41" s="1223"/>
      <c r="ISY41" s="1224"/>
      <c r="ISZ41" s="1225"/>
      <c r="ITA41" s="1226"/>
      <c r="ITC41" s="1224"/>
      <c r="ITF41" s="1227"/>
      <c r="ITG41" s="1227"/>
      <c r="ITH41" s="1225"/>
      <c r="ITJ41" s="1223"/>
      <c r="ITK41" s="1224"/>
      <c r="ITL41" s="1225"/>
      <c r="ITM41" s="1226"/>
      <c r="ITO41" s="1224"/>
      <c r="ITR41" s="1227"/>
      <c r="ITS41" s="1227"/>
      <c r="ITT41" s="1225"/>
      <c r="ITV41" s="1223"/>
      <c r="ITW41" s="1224"/>
      <c r="ITX41" s="1225"/>
      <c r="ITY41" s="1226"/>
      <c r="IUA41" s="1224"/>
      <c r="IUD41" s="1227"/>
      <c r="IUE41" s="1227"/>
      <c r="IUF41" s="1225"/>
      <c r="IUH41" s="1223"/>
      <c r="IUI41" s="1224"/>
      <c r="IUJ41" s="1225"/>
      <c r="IUK41" s="1226"/>
      <c r="IUM41" s="1224"/>
      <c r="IUP41" s="1227"/>
      <c r="IUQ41" s="1227"/>
      <c r="IUR41" s="1225"/>
      <c r="IUT41" s="1223"/>
      <c r="IUU41" s="1224"/>
      <c r="IUV41" s="1225"/>
      <c r="IUW41" s="1226"/>
      <c r="IUY41" s="1224"/>
      <c r="IVB41" s="1227"/>
      <c r="IVC41" s="1227"/>
      <c r="IVD41" s="1225"/>
      <c r="IVF41" s="1223"/>
      <c r="IVG41" s="1224"/>
      <c r="IVH41" s="1225"/>
      <c r="IVI41" s="1226"/>
      <c r="IVK41" s="1224"/>
      <c r="IVN41" s="1227"/>
      <c r="IVO41" s="1227"/>
      <c r="IVP41" s="1225"/>
      <c r="IVR41" s="1223"/>
      <c r="IVS41" s="1224"/>
      <c r="IVT41" s="1225"/>
      <c r="IVU41" s="1226"/>
      <c r="IVW41" s="1224"/>
      <c r="IVZ41" s="1227"/>
      <c r="IWA41" s="1227"/>
      <c r="IWB41" s="1225"/>
      <c r="IWD41" s="1223"/>
      <c r="IWE41" s="1224"/>
      <c r="IWF41" s="1225"/>
      <c r="IWG41" s="1226"/>
      <c r="IWI41" s="1224"/>
      <c r="IWL41" s="1227"/>
      <c r="IWM41" s="1227"/>
      <c r="IWN41" s="1225"/>
      <c r="IWP41" s="1223"/>
      <c r="IWQ41" s="1224"/>
      <c r="IWR41" s="1225"/>
      <c r="IWS41" s="1226"/>
      <c r="IWU41" s="1224"/>
      <c r="IWX41" s="1227"/>
      <c r="IWY41" s="1227"/>
      <c r="IWZ41" s="1225"/>
      <c r="IXB41" s="1223"/>
      <c r="IXC41" s="1224"/>
      <c r="IXD41" s="1225"/>
      <c r="IXE41" s="1226"/>
      <c r="IXG41" s="1224"/>
      <c r="IXJ41" s="1227"/>
      <c r="IXK41" s="1227"/>
      <c r="IXL41" s="1225"/>
      <c r="IXN41" s="1223"/>
      <c r="IXO41" s="1224"/>
      <c r="IXP41" s="1225"/>
      <c r="IXQ41" s="1226"/>
      <c r="IXS41" s="1224"/>
      <c r="IXV41" s="1227"/>
      <c r="IXW41" s="1227"/>
      <c r="IXX41" s="1225"/>
      <c r="IXZ41" s="1223"/>
      <c r="IYA41" s="1224"/>
      <c r="IYB41" s="1225"/>
      <c r="IYC41" s="1226"/>
      <c r="IYE41" s="1224"/>
      <c r="IYH41" s="1227"/>
      <c r="IYI41" s="1227"/>
      <c r="IYJ41" s="1225"/>
      <c r="IYL41" s="1223"/>
      <c r="IYM41" s="1224"/>
      <c r="IYN41" s="1225"/>
      <c r="IYO41" s="1226"/>
      <c r="IYQ41" s="1224"/>
      <c r="IYT41" s="1227"/>
      <c r="IYU41" s="1227"/>
      <c r="IYV41" s="1225"/>
      <c r="IYX41" s="1223"/>
      <c r="IYY41" s="1224"/>
      <c r="IYZ41" s="1225"/>
      <c r="IZA41" s="1226"/>
      <c r="IZC41" s="1224"/>
      <c r="IZF41" s="1227"/>
      <c r="IZG41" s="1227"/>
      <c r="IZH41" s="1225"/>
      <c r="IZJ41" s="1223"/>
      <c r="IZK41" s="1224"/>
      <c r="IZL41" s="1225"/>
      <c r="IZM41" s="1226"/>
      <c r="IZO41" s="1224"/>
      <c r="IZR41" s="1227"/>
      <c r="IZS41" s="1227"/>
      <c r="IZT41" s="1225"/>
      <c r="IZV41" s="1223"/>
      <c r="IZW41" s="1224"/>
      <c r="IZX41" s="1225"/>
      <c r="IZY41" s="1226"/>
      <c r="JAA41" s="1224"/>
      <c r="JAD41" s="1227"/>
      <c r="JAE41" s="1227"/>
      <c r="JAF41" s="1225"/>
      <c r="JAH41" s="1223"/>
      <c r="JAI41" s="1224"/>
      <c r="JAJ41" s="1225"/>
      <c r="JAK41" s="1226"/>
      <c r="JAM41" s="1224"/>
      <c r="JAP41" s="1227"/>
      <c r="JAQ41" s="1227"/>
      <c r="JAR41" s="1225"/>
      <c r="JAT41" s="1223"/>
      <c r="JAU41" s="1224"/>
      <c r="JAV41" s="1225"/>
      <c r="JAW41" s="1226"/>
      <c r="JAY41" s="1224"/>
      <c r="JBB41" s="1227"/>
      <c r="JBC41" s="1227"/>
      <c r="JBD41" s="1225"/>
      <c r="JBF41" s="1223"/>
      <c r="JBG41" s="1224"/>
      <c r="JBH41" s="1225"/>
      <c r="JBI41" s="1226"/>
      <c r="JBK41" s="1224"/>
      <c r="JBN41" s="1227"/>
      <c r="JBO41" s="1227"/>
      <c r="JBP41" s="1225"/>
      <c r="JBR41" s="1223"/>
      <c r="JBS41" s="1224"/>
      <c r="JBT41" s="1225"/>
      <c r="JBU41" s="1226"/>
      <c r="JBW41" s="1224"/>
      <c r="JBZ41" s="1227"/>
      <c r="JCA41" s="1227"/>
      <c r="JCB41" s="1225"/>
      <c r="JCD41" s="1223"/>
      <c r="JCE41" s="1224"/>
      <c r="JCF41" s="1225"/>
      <c r="JCG41" s="1226"/>
      <c r="JCI41" s="1224"/>
      <c r="JCL41" s="1227"/>
      <c r="JCM41" s="1227"/>
      <c r="JCN41" s="1225"/>
      <c r="JCP41" s="1223"/>
      <c r="JCQ41" s="1224"/>
      <c r="JCR41" s="1225"/>
      <c r="JCS41" s="1226"/>
      <c r="JCU41" s="1224"/>
      <c r="JCX41" s="1227"/>
      <c r="JCY41" s="1227"/>
      <c r="JCZ41" s="1225"/>
      <c r="JDB41" s="1223"/>
      <c r="JDC41" s="1224"/>
      <c r="JDD41" s="1225"/>
      <c r="JDE41" s="1226"/>
      <c r="JDG41" s="1224"/>
      <c r="JDJ41" s="1227"/>
      <c r="JDK41" s="1227"/>
      <c r="JDL41" s="1225"/>
      <c r="JDN41" s="1223"/>
      <c r="JDO41" s="1224"/>
      <c r="JDP41" s="1225"/>
      <c r="JDQ41" s="1226"/>
      <c r="JDS41" s="1224"/>
      <c r="JDV41" s="1227"/>
      <c r="JDW41" s="1227"/>
      <c r="JDX41" s="1225"/>
      <c r="JDZ41" s="1223"/>
      <c r="JEA41" s="1224"/>
      <c r="JEB41" s="1225"/>
      <c r="JEC41" s="1226"/>
      <c r="JEE41" s="1224"/>
      <c r="JEH41" s="1227"/>
      <c r="JEI41" s="1227"/>
      <c r="JEJ41" s="1225"/>
      <c r="JEL41" s="1223"/>
      <c r="JEM41" s="1224"/>
      <c r="JEN41" s="1225"/>
      <c r="JEO41" s="1226"/>
      <c r="JEQ41" s="1224"/>
      <c r="JET41" s="1227"/>
      <c r="JEU41" s="1227"/>
      <c r="JEV41" s="1225"/>
      <c r="JEX41" s="1223"/>
      <c r="JEY41" s="1224"/>
      <c r="JEZ41" s="1225"/>
      <c r="JFA41" s="1226"/>
      <c r="JFC41" s="1224"/>
      <c r="JFF41" s="1227"/>
      <c r="JFG41" s="1227"/>
      <c r="JFH41" s="1225"/>
      <c r="JFJ41" s="1223"/>
      <c r="JFK41" s="1224"/>
      <c r="JFL41" s="1225"/>
      <c r="JFM41" s="1226"/>
      <c r="JFO41" s="1224"/>
      <c r="JFR41" s="1227"/>
      <c r="JFS41" s="1227"/>
      <c r="JFT41" s="1225"/>
      <c r="JFV41" s="1223"/>
      <c r="JFW41" s="1224"/>
      <c r="JFX41" s="1225"/>
      <c r="JFY41" s="1226"/>
      <c r="JGA41" s="1224"/>
      <c r="JGD41" s="1227"/>
      <c r="JGE41" s="1227"/>
      <c r="JGF41" s="1225"/>
      <c r="JGH41" s="1223"/>
      <c r="JGI41" s="1224"/>
      <c r="JGJ41" s="1225"/>
      <c r="JGK41" s="1226"/>
      <c r="JGM41" s="1224"/>
      <c r="JGP41" s="1227"/>
      <c r="JGQ41" s="1227"/>
      <c r="JGR41" s="1225"/>
      <c r="JGT41" s="1223"/>
      <c r="JGU41" s="1224"/>
      <c r="JGV41" s="1225"/>
      <c r="JGW41" s="1226"/>
      <c r="JGY41" s="1224"/>
      <c r="JHB41" s="1227"/>
      <c r="JHC41" s="1227"/>
      <c r="JHD41" s="1225"/>
      <c r="JHF41" s="1223"/>
      <c r="JHG41" s="1224"/>
      <c r="JHH41" s="1225"/>
      <c r="JHI41" s="1226"/>
      <c r="JHK41" s="1224"/>
      <c r="JHN41" s="1227"/>
      <c r="JHO41" s="1227"/>
      <c r="JHP41" s="1225"/>
      <c r="JHR41" s="1223"/>
      <c r="JHS41" s="1224"/>
      <c r="JHT41" s="1225"/>
      <c r="JHU41" s="1226"/>
      <c r="JHW41" s="1224"/>
      <c r="JHZ41" s="1227"/>
      <c r="JIA41" s="1227"/>
      <c r="JIB41" s="1225"/>
      <c r="JID41" s="1223"/>
      <c r="JIE41" s="1224"/>
      <c r="JIF41" s="1225"/>
      <c r="JIG41" s="1226"/>
      <c r="JII41" s="1224"/>
      <c r="JIL41" s="1227"/>
      <c r="JIM41" s="1227"/>
      <c r="JIN41" s="1225"/>
      <c r="JIP41" s="1223"/>
      <c r="JIQ41" s="1224"/>
      <c r="JIR41" s="1225"/>
      <c r="JIS41" s="1226"/>
      <c r="JIU41" s="1224"/>
      <c r="JIX41" s="1227"/>
      <c r="JIY41" s="1227"/>
      <c r="JIZ41" s="1225"/>
      <c r="JJB41" s="1223"/>
      <c r="JJC41" s="1224"/>
      <c r="JJD41" s="1225"/>
      <c r="JJE41" s="1226"/>
      <c r="JJG41" s="1224"/>
      <c r="JJJ41" s="1227"/>
      <c r="JJK41" s="1227"/>
      <c r="JJL41" s="1225"/>
      <c r="JJN41" s="1223"/>
      <c r="JJO41" s="1224"/>
      <c r="JJP41" s="1225"/>
      <c r="JJQ41" s="1226"/>
      <c r="JJS41" s="1224"/>
      <c r="JJV41" s="1227"/>
      <c r="JJW41" s="1227"/>
      <c r="JJX41" s="1225"/>
      <c r="JJZ41" s="1223"/>
      <c r="JKA41" s="1224"/>
      <c r="JKB41" s="1225"/>
      <c r="JKC41" s="1226"/>
      <c r="JKE41" s="1224"/>
      <c r="JKH41" s="1227"/>
      <c r="JKI41" s="1227"/>
      <c r="JKJ41" s="1225"/>
      <c r="JKL41" s="1223"/>
      <c r="JKM41" s="1224"/>
      <c r="JKN41" s="1225"/>
      <c r="JKO41" s="1226"/>
      <c r="JKQ41" s="1224"/>
      <c r="JKT41" s="1227"/>
      <c r="JKU41" s="1227"/>
      <c r="JKV41" s="1225"/>
      <c r="JKX41" s="1223"/>
      <c r="JKY41" s="1224"/>
      <c r="JKZ41" s="1225"/>
      <c r="JLA41" s="1226"/>
      <c r="JLC41" s="1224"/>
      <c r="JLF41" s="1227"/>
      <c r="JLG41" s="1227"/>
      <c r="JLH41" s="1225"/>
      <c r="JLJ41" s="1223"/>
      <c r="JLK41" s="1224"/>
      <c r="JLL41" s="1225"/>
      <c r="JLM41" s="1226"/>
      <c r="JLO41" s="1224"/>
      <c r="JLR41" s="1227"/>
      <c r="JLS41" s="1227"/>
      <c r="JLT41" s="1225"/>
      <c r="JLV41" s="1223"/>
      <c r="JLW41" s="1224"/>
      <c r="JLX41" s="1225"/>
      <c r="JLY41" s="1226"/>
      <c r="JMA41" s="1224"/>
      <c r="JMD41" s="1227"/>
      <c r="JME41" s="1227"/>
      <c r="JMF41" s="1225"/>
      <c r="JMH41" s="1223"/>
      <c r="JMI41" s="1224"/>
      <c r="JMJ41" s="1225"/>
      <c r="JMK41" s="1226"/>
      <c r="JMM41" s="1224"/>
      <c r="JMP41" s="1227"/>
      <c r="JMQ41" s="1227"/>
      <c r="JMR41" s="1225"/>
      <c r="JMT41" s="1223"/>
      <c r="JMU41" s="1224"/>
      <c r="JMV41" s="1225"/>
      <c r="JMW41" s="1226"/>
      <c r="JMY41" s="1224"/>
      <c r="JNB41" s="1227"/>
      <c r="JNC41" s="1227"/>
      <c r="JND41" s="1225"/>
      <c r="JNF41" s="1223"/>
      <c r="JNG41" s="1224"/>
      <c r="JNH41" s="1225"/>
      <c r="JNI41" s="1226"/>
      <c r="JNK41" s="1224"/>
      <c r="JNN41" s="1227"/>
      <c r="JNO41" s="1227"/>
      <c r="JNP41" s="1225"/>
      <c r="JNR41" s="1223"/>
      <c r="JNS41" s="1224"/>
      <c r="JNT41" s="1225"/>
      <c r="JNU41" s="1226"/>
      <c r="JNW41" s="1224"/>
      <c r="JNZ41" s="1227"/>
      <c r="JOA41" s="1227"/>
      <c r="JOB41" s="1225"/>
      <c r="JOD41" s="1223"/>
      <c r="JOE41" s="1224"/>
      <c r="JOF41" s="1225"/>
      <c r="JOG41" s="1226"/>
      <c r="JOI41" s="1224"/>
      <c r="JOL41" s="1227"/>
      <c r="JOM41" s="1227"/>
      <c r="JON41" s="1225"/>
      <c r="JOP41" s="1223"/>
      <c r="JOQ41" s="1224"/>
      <c r="JOR41" s="1225"/>
      <c r="JOS41" s="1226"/>
      <c r="JOU41" s="1224"/>
      <c r="JOX41" s="1227"/>
      <c r="JOY41" s="1227"/>
      <c r="JOZ41" s="1225"/>
      <c r="JPB41" s="1223"/>
      <c r="JPC41" s="1224"/>
      <c r="JPD41" s="1225"/>
      <c r="JPE41" s="1226"/>
      <c r="JPG41" s="1224"/>
      <c r="JPJ41" s="1227"/>
      <c r="JPK41" s="1227"/>
      <c r="JPL41" s="1225"/>
      <c r="JPN41" s="1223"/>
      <c r="JPO41" s="1224"/>
      <c r="JPP41" s="1225"/>
      <c r="JPQ41" s="1226"/>
      <c r="JPS41" s="1224"/>
      <c r="JPV41" s="1227"/>
      <c r="JPW41" s="1227"/>
      <c r="JPX41" s="1225"/>
      <c r="JPZ41" s="1223"/>
      <c r="JQA41" s="1224"/>
      <c r="JQB41" s="1225"/>
      <c r="JQC41" s="1226"/>
      <c r="JQE41" s="1224"/>
      <c r="JQH41" s="1227"/>
      <c r="JQI41" s="1227"/>
      <c r="JQJ41" s="1225"/>
      <c r="JQL41" s="1223"/>
      <c r="JQM41" s="1224"/>
      <c r="JQN41" s="1225"/>
      <c r="JQO41" s="1226"/>
      <c r="JQQ41" s="1224"/>
      <c r="JQT41" s="1227"/>
      <c r="JQU41" s="1227"/>
      <c r="JQV41" s="1225"/>
      <c r="JQX41" s="1223"/>
      <c r="JQY41" s="1224"/>
      <c r="JQZ41" s="1225"/>
      <c r="JRA41" s="1226"/>
      <c r="JRC41" s="1224"/>
      <c r="JRF41" s="1227"/>
      <c r="JRG41" s="1227"/>
      <c r="JRH41" s="1225"/>
      <c r="JRJ41" s="1223"/>
      <c r="JRK41" s="1224"/>
      <c r="JRL41" s="1225"/>
      <c r="JRM41" s="1226"/>
      <c r="JRO41" s="1224"/>
      <c r="JRR41" s="1227"/>
      <c r="JRS41" s="1227"/>
      <c r="JRT41" s="1225"/>
      <c r="JRV41" s="1223"/>
      <c r="JRW41" s="1224"/>
      <c r="JRX41" s="1225"/>
      <c r="JRY41" s="1226"/>
      <c r="JSA41" s="1224"/>
      <c r="JSD41" s="1227"/>
      <c r="JSE41" s="1227"/>
      <c r="JSF41" s="1225"/>
      <c r="JSH41" s="1223"/>
      <c r="JSI41" s="1224"/>
      <c r="JSJ41" s="1225"/>
      <c r="JSK41" s="1226"/>
      <c r="JSM41" s="1224"/>
      <c r="JSP41" s="1227"/>
      <c r="JSQ41" s="1227"/>
      <c r="JSR41" s="1225"/>
      <c r="JST41" s="1223"/>
      <c r="JSU41" s="1224"/>
      <c r="JSV41" s="1225"/>
      <c r="JSW41" s="1226"/>
      <c r="JSY41" s="1224"/>
      <c r="JTB41" s="1227"/>
      <c r="JTC41" s="1227"/>
      <c r="JTD41" s="1225"/>
      <c r="JTF41" s="1223"/>
      <c r="JTG41" s="1224"/>
      <c r="JTH41" s="1225"/>
      <c r="JTI41" s="1226"/>
      <c r="JTK41" s="1224"/>
      <c r="JTN41" s="1227"/>
      <c r="JTO41" s="1227"/>
      <c r="JTP41" s="1225"/>
      <c r="JTR41" s="1223"/>
      <c r="JTS41" s="1224"/>
      <c r="JTT41" s="1225"/>
      <c r="JTU41" s="1226"/>
      <c r="JTW41" s="1224"/>
      <c r="JTZ41" s="1227"/>
      <c r="JUA41" s="1227"/>
      <c r="JUB41" s="1225"/>
      <c r="JUD41" s="1223"/>
      <c r="JUE41" s="1224"/>
      <c r="JUF41" s="1225"/>
      <c r="JUG41" s="1226"/>
      <c r="JUI41" s="1224"/>
      <c r="JUL41" s="1227"/>
      <c r="JUM41" s="1227"/>
      <c r="JUN41" s="1225"/>
      <c r="JUP41" s="1223"/>
      <c r="JUQ41" s="1224"/>
      <c r="JUR41" s="1225"/>
      <c r="JUS41" s="1226"/>
      <c r="JUU41" s="1224"/>
      <c r="JUX41" s="1227"/>
      <c r="JUY41" s="1227"/>
      <c r="JUZ41" s="1225"/>
      <c r="JVB41" s="1223"/>
      <c r="JVC41" s="1224"/>
      <c r="JVD41" s="1225"/>
      <c r="JVE41" s="1226"/>
      <c r="JVG41" s="1224"/>
      <c r="JVJ41" s="1227"/>
      <c r="JVK41" s="1227"/>
      <c r="JVL41" s="1225"/>
      <c r="JVN41" s="1223"/>
      <c r="JVO41" s="1224"/>
      <c r="JVP41" s="1225"/>
      <c r="JVQ41" s="1226"/>
      <c r="JVS41" s="1224"/>
      <c r="JVV41" s="1227"/>
      <c r="JVW41" s="1227"/>
      <c r="JVX41" s="1225"/>
      <c r="JVZ41" s="1223"/>
      <c r="JWA41" s="1224"/>
      <c r="JWB41" s="1225"/>
      <c r="JWC41" s="1226"/>
      <c r="JWE41" s="1224"/>
      <c r="JWH41" s="1227"/>
      <c r="JWI41" s="1227"/>
      <c r="JWJ41" s="1225"/>
      <c r="JWL41" s="1223"/>
      <c r="JWM41" s="1224"/>
      <c r="JWN41" s="1225"/>
      <c r="JWO41" s="1226"/>
      <c r="JWQ41" s="1224"/>
      <c r="JWT41" s="1227"/>
      <c r="JWU41" s="1227"/>
      <c r="JWV41" s="1225"/>
      <c r="JWX41" s="1223"/>
      <c r="JWY41" s="1224"/>
      <c r="JWZ41" s="1225"/>
      <c r="JXA41" s="1226"/>
      <c r="JXC41" s="1224"/>
      <c r="JXF41" s="1227"/>
      <c r="JXG41" s="1227"/>
      <c r="JXH41" s="1225"/>
      <c r="JXJ41" s="1223"/>
      <c r="JXK41" s="1224"/>
      <c r="JXL41" s="1225"/>
      <c r="JXM41" s="1226"/>
      <c r="JXO41" s="1224"/>
      <c r="JXR41" s="1227"/>
      <c r="JXS41" s="1227"/>
      <c r="JXT41" s="1225"/>
      <c r="JXV41" s="1223"/>
      <c r="JXW41" s="1224"/>
      <c r="JXX41" s="1225"/>
      <c r="JXY41" s="1226"/>
      <c r="JYA41" s="1224"/>
      <c r="JYD41" s="1227"/>
      <c r="JYE41" s="1227"/>
      <c r="JYF41" s="1225"/>
      <c r="JYH41" s="1223"/>
      <c r="JYI41" s="1224"/>
      <c r="JYJ41" s="1225"/>
      <c r="JYK41" s="1226"/>
      <c r="JYM41" s="1224"/>
      <c r="JYP41" s="1227"/>
      <c r="JYQ41" s="1227"/>
      <c r="JYR41" s="1225"/>
      <c r="JYT41" s="1223"/>
      <c r="JYU41" s="1224"/>
      <c r="JYV41" s="1225"/>
      <c r="JYW41" s="1226"/>
      <c r="JYY41" s="1224"/>
      <c r="JZB41" s="1227"/>
      <c r="JZC41" s="1227"/>
      <c r="JZD41" s="1225"/>
      <c r="JZF41" s="1223"/>
      <c r="JZG41" s="1224"/>
      <c r="JZH41" s="1225"/>
      <c r="JZI41" s="1226"/>
      <c r="JZK41" s="1224"/>
      <c r="JZN41" s="1227"/>
      <c r="JZO41" s="1227"/>
      <c r="JZP41" s="1225"/>
      <c r="JZR41" s="1223"/>
      <c r="JZS41" s="1224"/>
      <c r="JZT41" s="1225"/>
      <c r="JZU41" s="1226"/>
      <c r="JZW41" s="1224"/>
      <c r="JZZ41" s="1227"/>
      <c r="KAA41" s="1227"/>
      <c r="KAB41" s="1225"/>
      <c r="KAD41" s="1223"/>
      <c r="KAE41" s="1224"/>
      <c r="KAF41" s="1225"/>
      <c r="KAG41" s="1226"/>
      <c r="KAI41" s="1224"/>
      <c r="KAL41" s="1227"/>
      <c r="KAM41" s="1227"/>
      <c r="KAN41" s="1225"/>
      <c r="KAP41" s="1223"/>
      <c r="KAQ41" s="1224"/>
      <c r="KAR41" s="1225"/>
      <c r="KAS41" s="1226"/>
      <c r="KAU41" s="1224"/>
      <c r="KAX41" s="1227"/>
      <c r="KAY41" s="1227"/>
      <c r="KAZ41" s="1225"/>
      <c r="KBB41" s="1223"/>
      <c r="KBC41" s="1224"/>
      <c r="KBD41" s="1225"/>
      <c r="KBE41" s="1226"/>
      <c r="KBG41" s="1224"/>
      <c r="KBJ41" s="1227"/>
      <c r="KBK41" s="1227"/>
      <c r="KBL41" s="1225"/>
      <c r="KBN41" s="1223"/>
      <c r="KBO41" s="1224"/>
      <c r="KBP41" s="1225"/>
      <c r="KBQ41" s="1226"/>
      <c r="KBS41" s="1224"/>
      <c r="KBV41" s="1227"/>
      <c r="KBW41" s="1227"/>
      <c r="KBX41" s="1225"/>
      <c r="KBZ41" s="1223"/>
      <c r="KCA41" s="1224"/>
      <c r="KCB41" s="1225"/>
      <c r="KCC41" s="1226"/>
      <c r="KCE41" s="1224"/>
      <c r="KCH41" s="1227"/>
      <c r="KCI41" s="1227"/>
      <c r="KCJ41" s="1225"/>
      <c r="KCL41" s="1223"/>
      <c r="KCM41" s="1224"/>
      <c r="KCN41" s="1225"/>
      <c r="KCO41" s="1226"/>
      <c r="KCQ41" s="1224"/>
      <c r="KCT41" s="1227"/>
      <c r="KCU41" s="1227"/>
      <c r="KCV41" s="1225"/>
      <c r="KCX41" s="1223"/>
      <c r="KCY41" s="1224"/>
      <c r="KCZ41" s="1225"/>
      <c r="KDA41" s="1226"/>
      <c r="KDC41" s="1224"/>
      <c r="KDF41" s="1227"/>
      <c r="KDG41" s="1227"/>
      <c r="KDH41" s="1225"/>
      <c r="KDJ41" s="1223"/>
      <c r="KDK41" s="1224"/>
      <c r="KDL41" s="1225"/>
      <c r="KDM41" s="1226"/>
      <c r="KDO41" s="1224"/>
      <c r="KDR41" s="1227"/>
      <c r="KDS41" s="1227"/>
      <c r="KDT41" s="1225"/>
      <c r="KDV41" s="1223"/>
      <c r="KDW41" s="1224"/>
      <c r="KDX41" s="1225"/>
      <c r="KDY41" s="1226"/>
      <c r="KEA41" s="1224"/>
      <c r="KED41" s="1227"/>
      <c r="KEE41" s="1227"/>
      <c r="KEF41" s="1225"/>
      <c r="KEH41" s="1223"/>
      <c r="KEI41" s="1224"/>
      <c r="KEJ41" s="1225"/>
      <c r="KEK41" s="1226"/>
      <c r="KEM41" s="1224"/>
      <c r="KEP41" s="1227"/>
      <c r="KEQ41" s="1227"/>
      <c r="KER41" s="1225"/>
      <c r="KET41" s="1223"/>
      <c r="KEU41" s="1224"/>
      <c r="KEV41" s="1225"/>
      <c r="KEW41" s="1226"/>
      <c r="KEY41" s="1224"/>
      <c r="KFB41" s="1227"/>
      <c r="KFC41" s="1227"/>
      <c r="KFD41" s="1225"/>
      <c r="KFF41" s="1223"/>
      <c r="KFG41" s="1224"/>
      <c r="KFH41" s="1225"/>
      <c r="KFI41" s="1226"/>
      <c r="KFK41" s="1224"/>
      <c r="KFN41" s="1227"/>
      <c r="KFO41" s="1227"/>
      <c r="KFP41" s="1225"/>
      <c r="KFR41" s="1223"/>
      <c r="KFS41" s="1224"/>
      <c r="KFT41" s="1225"/>
      <c r="KFU41" s="1226"/>
      <c r="KFW41" s="1224"/>
      <c r="KFZ41" s="1227"/>
      <c r="KGA41" s="1227"/>
      <c r="KGB41" s="1225"/>
      <c r="KGD41" s="1223"/>
      <c r="KGE41" s="1224"/>
      <c r="KGF41" s="1225"/>
      <c r="KGG41" s="1226"/>
      <c r="KGI41" s="1224"/>
      <c r="KGL41" s="1227"/>
      <c r="KGM41" s="1227"/>
      <c r="KGN41" s="1225"/>
      <c r="KGP41" s="1223"/>
      <c r="KGQ41" s="1224"/>
      <c r="KGR41" s="1225"/>
      <c r="KGS41" s="1226"/>
      <c r="KGU41" s="1224"/>
      <c r="KGX41" s="1227"/>
      <c r="KGY41" s="1227"/>
      <c r="KGZ41" s="1225"/>
      <c r="KHB41" s="1223"/>
      <c r="KHC41" s="1224"/>
      <c r="KHD41" s="1225"/>
      <c r="KHE41" s="1226"/>
      <c r="KHG41" s="1224"/>
      <c r="KHJ41" s="1227"/>
      <c r="KHK41" s="1227"/>
      <c r="KHL41" s="1225"/>
      <c r="KHN41" s="1223"/>
      <c r="KHO41" s="1224"/>
      <c r="KHP41" s="1225"/>
      <c r="KHQ41" s="1226"/>
      <c r="KHS41" s="1224"/>
      <c r="KHV41" s="1227"/>
      <c r="KHW41" s="1227"/>
      <c r="KHX41" s="1225"/>
      <c r="KHZ41" s="1223"/>
      <c r="KIA41" s="1224"/>
      <c r="KIB41" s="1225"/>
      <c r="KIC41" s="1226"/>
      <c r="KIE41" s="1224"/>
      <c r="KIH41" s="1227"/>
      <c r="KII41" s="1227"/>
      <c r="KIJ41" s="1225"/>
      <c r="KIL41" s="1223"/>
      <c r="KIM41" s="1224"/>
      <c r="KIN41" s="1225"/>
      <c r="KIO41" s="1226"/>
      <c r="KIQ41" s="1224"/>
      <c r="KIT41" s="1227"/>
      <c r="KIU41" s="1227"/>
      <c r="KIV41" s="1225"/>
      <c r="KIX41" s="1223"/>
      <c r="KIY41" s="1224"/>
      <c r="KIZ41" s="1225"/>
      <c r="KJA41" s="1226"/>
      <c r="KJC41" s="1224"/>
      <c r="KJF41" s="1227"/>
      <c r="KJG41" s="1227"/>
      <c r="KJH41" s="1225"/>
      <c r="KJJ41" s="1223"/>
      <c r="KJK41" s="1224"/>
      <c r="KJL41" s="1225"/>
      <c r="KJM41" s="1226"/>
      <c r="KJO41" s="1224"/>
      <c r="KJR41" s="1227"/>
      <c r="KJS41" s="1227"/>
      <c r="KJT41" s="1225"/>
      <c r="KJV41" s="1223"/>
      <c r="KJW41" s="1224"/>
      <c r="KJX41" s="1225"/>
      <c r="KJY41" s="1226"/>
      <c r="KKA41" s="1224"/>
      <c r="KKD41" s="1227"/>
      <c r="KKE41" s="1227"/>
      <c r="KKF41" s="1225"/>
      <c r="KKH41" s="1223"/>
      <c r="KKI41" s="1224"/>
      <c r="KKJ41" s="1225"/>
      <c r="KKK41" s="1226"/>
      <c r="KKM41" s="1224"/>
      <c r="KKP41" s="1227"/>
      <c r="KKQ41" s="1227"/>
      <c r="KKR41" s="1225"/>
      <c r="KKT41" s="1223"/>
      <c r="KKU41" s="1224"/>
      <c r="KKV41" s="1225"/>
      <c r="KKW41" s="1226"/>
      <c r="KKY41" s="1224"/>
      <c r="KLB41" s="1227"/>
      <c r="KLC41" s="1227"/>
      <c r="KLD41" s="1225"/>
      <c r="KLF41" s="1223"/>
      <c r="KLG41" s="1224"/>
      <c r="KLH41" s="1225"/>
      <c r="KLI41" s="1226"/>
      <c r="KLK41" s="1224"/>
      <c r="KLN41" s="1227"/>
      <c r="KLO41" s="1227"/>
      <c r="KLP41" s="1225"/>
      <c r="KLR41" s="1223"/>
      <c r="KLS41" s="1224"/>
      <c r="KLT41" s="1225"/>
      <c r="KLU41" s="1226"/>
      <c r="KLW41" s="1224"/>
      <c r="KLZ41" s="1227"/>
      <c r="KMA41" s="1227"/>
      <c r="KMB41" s="1225"/>
      <c r="KMD41" s="1223"/>
      <c r="KME41" s="1224"/>
      <c r="KMF41" s="1225"/>
      <c r="KMG41" s="1226"/>
      <c r="KMI41" s="1224"/>
      <c r="KML41" s="1227"/>
      <c r="KMM41" s="1227"/>
      <c r="KMN41" s="1225"/>
      <c r="KMP41" s="1223"/>
      <c r="KMQ41" s="1224"/>
      <c r="KMR41" s="1225"/>
      <c r="KMS41" s="1226"/>
      <c r="KMU41" s="1224"/>
      <c r="KMX41" s="1227"/>
      <c r="KMY41" s="1227"/>
      <c r="KMZ41" s="1225"/>
      <c r="KNB41" s="1223"/>
      <c r="KNC41" s="1224"/>
      <c r="KND41" s="1225"/>
      <c r="KNE41" s="1226"/>
      <c r="KNG41" s="1224"/>
      <c r="KNJ41" s="1227"/>
      <c r="KNK41" s="1227"/>
      <c r="KNL41" s="1225"/>
      <c r="KNN41" s="1223"/>
      <c r="KNO41" s="1224"/>
      <c r="KNP41" s="1225"/>
      <c r="KNQ41" s="1226"/>
      <c r="KNS41" s="1224"/>
      <c r="KNV41" s="1227"/>
      <c r="KNW41" s="1227"/>
      <c r="KNX41" s="1225"/>
      <c r="KNZ41" s="1223"/>
      <c r="KOA41" s="1224"/>
      <c r="KOB41" s="1225"/>
      <c r="KOC41" s="1226"/>
      <c r="KOE41" s="1224"/>
      <c r="KOH41" s="1227"/>
      <c r="KOI41" s="1227"/>
      <c r="KOJ41" s="1225"/>
      <c r="KOL41" s="1223"/>
      <c r="KOM41" s="1224"/>
      <c r="KON41" s="1225"/>
      <c r="KOO41" s="1226"/>
      <c r="KOQ41" s="1224"/>
      <c r="KOT41" s="1227"/>
      <c r="KOU41" s="1227"/>
      <c r="KOV41" s="1225"/>
      <c r="KOX41" s="1223"/>
      <c r="KOY41" s="1224"/>
      <c r="KOZ41" s="1225"/>
      <c r="KPA41" s="1226"/>
      <c r="KPC41" s="1224"/>
      <c r="KPF41" s="1227"/>
      <c r="KPG41" s="1227"/>
      <c r="KPH41" s="1225"/>
      <c r="KPJ41" s="1223"/>
      <c r="KPK41" s="1224"/>
      <c r="KPL41" s="1225"/>
      <c r="KPM41" s="1226"/>
      <c r="KPO41" s="1224"/>
      <c r="KPR41" s="1227"/>
      <c r="KPS41" s="1227"/>
      <c r="KPT41" s="1225"/>
      <c r="KPV41" s="1223"/>
      <c r="KPW41" s="1224"/>
      <c r="KPX41" s="1225"/>
      <c r="KPY41" s="1226"/>
      <c r="KQA41" s="1224"/>
      <c r="KQD41" s="1227"/>
      <c r="KQE41" s="1227"/>
      <c r="KQF41" s="1225"/>
      <c r="KQH41" s="1223"/>
      <c r="KQI41" s="1224"/>
      <c r="KQJ41" s="1225"/>
      <c r="KQK41" s="1226"/>
      <c r="KQM41" s="1224"/>
      <c r="KQP41" s="1227"/>
      <c r="KQQ41" s="1227"/>
      <c r="KQR41" s="1225"/>
      <c r="KQT41" s="1223"/>
      <c r="KQU41" s="1224"/>
      <c r="KQV41" s="1225"/>
      <c r="KQW41" s="1226"/>
      <c r="KQY41" s="1224"/>
      <c r="KRB41" s="1227"/>
      <c r="KRC41" s="1227"/>
      <c r="KRD41" s="1225"/>
      <c r="KRF41" s="1223"/>
      <c r="KRG41" s="1224"/>
      <c r="KRH41" s="1225"/>
      <c r="KRI41" s="1226"/>
      <c r="KRK41" s="1224"/>
      <c r="KRN41" s="1227"/>
      <c r="KRO41" s="1227"/>
      <c r="KRP41" s="1225"/>
      <c r="KRR41" s="1223"/>
      <c r="KRS41" s="1224"/>
      <c r="KRT41" s="1225"/>
      <c r="KRU41" s="1226"/>
      <c r="KRW41" s="1224"/>
      <c r="KRZ41" s="1227"/>
      <c r="KSA41" s="1227"/>
      <c r="KSB41" s="1225"/>
      <c r="KSD41" s="1223"/>
      <c r="KSE41" s="1224"/>
      <c r="KSF41" s="1225"/>
      <c r="KSG41" s="1226"/>
      <c r="KSI41" s="1224"/>
      <c r="KSL41" s="1227"/>
      <c r="KSM41" s="1227"/>
      <c r="KSN41" s="1225"/>
      <c r="KSP41" s="1223"/>
      <c r="KSQ41" s="1224"/>
      <c r="KSR41" s="1225"/>
      <c r="KSS41" s="1226"/>
      <c r="KSU41" s="1224"/>
      <c r="KSX41" s="1227"/>
      <c r="KSY41" s="1227"/>
      <c r="KSZ41" s="1225"/>
      <c r="KTB41" s="1223"/>
      <c r="KTC41" s="1224"/>
      <c r="KTD41" s="1225"/>
      <c r="KTE41" s="1226"/>
      <c r="KTG41" s="1224"/>
      <c r="KTJ41" s="1227"/>
      <c r="KTK41" s="1227"/>
      <c r="KTL41" s="1225"/>
      <c r="KTN41" s="1223"/>
      <c r="KTO41" s="1224"/>
      <c r="KTP41" s="1225"/>
      <c r="KTQ41" s="1226"/>
      <c r="KTS41" s="1224"/>
      <c r="KTV41" s="1227"/>
      <c r="KTW41" s="1227"/>
      <c r="KTX41" s="1225"/>
      <c r="KTZ41" s="1223"/>
      <c r="KUA41" s="1224"/>
      <c r="KUB41" s="1225"/>
      <c r="KUC41" s="1226"/>
      <c r="KUE41" s="1224"/>
      <c r="KUH41" s="1227"/>
      <c r="KUI41" s="1227"/>
      <c r="KUJ41" s="1225"/>
      <c r="KUL41" s="1223"/>
      <c r="KUM41" s="1224"/>
      <c r="KUN41" s="1225"/>
      <c r="KUO41" s="1226"/>
      <c r="KUQ41" s="1224"/>
      <c r="KUT41" s="1227"/>
      <c r="KUU41" s="1227"/>
      <c r="KUV41" s="1225"/>
      <c r="KUX41" s="1223"/>
      <c r="KUY41" s="1224"/>
      <c r="KUZ41" s="1225"/>
      <c r="KVA41" s="1226"/>
      <c r="KVC41" s="1224"/>
      <c r="KVF41" s="1227"/>
      <c r="KVG41" s="1227"/>
      <c r="KVH41" s="1225"/>
      <c r="KVJ41" s="1223"/>
      <c r="KVK41" s="1224"/>
      <c r="KVL41" s="1225"/>
      <c r="KVM41" s="1226"/>
      <c r="KVO41" s="1224"/>
      <c r="KVR41" s="1227"/>
      <c r="KVS41" s="1227"/>
      <c r="KVT41" s="1225"/>
      <c r="KVV41" s="1223"/>
      <c r="KVW41" s="1224"/>
      <c r="KVX41" s="1225"/>
      <c r="KVY41" s="1226"/>
      <c r="KWA41" s="1224"/>
      <c r="KWD41" s="1227"/>
      <c r="KWE41" s="1227"/>
      <c r="KWF41" s="1225"/>
      <c r="KWH41" s="1223"/>
      <c r="KWI41" s="1224"/>
      <c r="KWJ41" s="1225"/>
      <c r="KWK41" s="1226"/>
      <c r="KWM41" s="1224"/>
      <c r="KWP41" s="1227"/>
      <c r="KWQ41" s="1227"/>
      <c r="KWR41" s="1225"/>
      <c r="KWT41" s="1223"/>
      <c r="KWU41" s="1224"/>
      <c r="KWV41" s="1225"/>
      <c r="KWW41" s="1226"/>
      <c r="KWY41" s="1224"/>
      <c r="KXB41" s="1227"/>
      <c r="KXC41" s="1227"/>
      <c r="KXD41" s="1225"/>
      <c r="KXF41" s="1223"/>
      <c r="KXG41" s="1224"/>
      <c r="KXH41" s="1225"/>
      <c r="KXI41" s="1226"/>
      <c r="KXK41" s="1224"/>
      <c r="KXN41" s="1227"/>
      <c r="KXO41" s="1227"/>
      <c r="KXP41" s="1225"/>
      <c r="KXR41" s="1223"/>
      <c r="KXS41" s="1224"/>
      <c r="KXT41" s="1225"/>
      <c r="KXU41" s="1226"/>
      <c r="KXW41" s="1224"/>
      <c r="KXZ41" s="1227"/>
      <c r="KYA41" s="1227"/>
      <c r="KYB41" s="1225"/>
      <c r="KYD41" s="1223"/>
      <c r="KYE41" s="1224"/>
      <c r="KYF41" s="1225"/>
      <c r="KYG41" s="1226"/>
      <c r="KYI41" s="1224"/>
      <c r="KYL41" s="1227"/>
      <c r="KYM41" s="1227"/>
      <c r="KYN41" s="1225"/>
      <c r="KYP41" s="1223"/>
      <c r="KYQ41" s="1224"/>
      <c r="KYR41" s="1225"/>
      <c r="KYS41" s="1226"/>
      <c r="KYU41" s="1224"/>
      <c r="KYX41" s="1227"/>
      <c r="KYY41" s="1227"/>
      <c r="KYZ41" s="1225"/>
      <c r="KZB41" s="1223"/>
      <c r="KZC41" s="1224"/>
      <c r="KZD41" s="1225"/>
      <c r="KZE41" s="1226"/>
      <c r="KZG41" s="1224"/>
      <c r="KZJ41" s="1227"/>
      <c r="KZK41" s="1227"/>
      <c r="KZL41" s="1225"/>
      <c r="KZN41" s="1223"/>
      <c r="KZO41" s="1224"/>
      <c r="KZP41" s="1225"/>
      <c r="KZQ41" s="1226"/>
      <c r="KZS41" s="1224"/>
      <c r="KZV41" s="1227"/>
      <c r="KZW41" s="1227"/>
      <c r="KZX41" s="1225"/>
      <c r="KZZ41" s="1223"/>
      <c r="LAA41" s="1224"/>
      <c r="LAB41" s="1225"/>
      <c r="LAC41" s="1226"/>
      <c r="LAE41" s="1224"/>
      <c r="LAH41" s="1227"/>
      <c r="LAI41" s="1227"/>
      <c r="LAJ41" s="1225"/>
      <c r="LAL41" s="1223"/>
      <c r="LAM41" s="1224"/>
      <c r="LAN41" s="1225"/>
      <c r="LAO41" s="1226"/>
      <c r="LAQ41" s="1224"/>
      <c r="LAT41" s="1227"/>
      <c r="LAU41" s="1227"/>
      <c r="LAV41" s="1225"/>
      <c r="LAX41" s="1223"/>
      <c r="LAY41" s="1224"/>
      <c r="LAZ41" s="1225"/>
      <c r="LBA41" s="1226"/>
      <c r="LBC41" s="1224"/>
      <c r="LBF41" s="1227"/>
      <c r="LBG41" s="1227"/>
      <c r="LBH41" s="1225"/>
      <c r="LBJ41" s="1223"/>
      <c r="LBK41" s="1224"/>
      <c r="LBL41" s="1225"/>
      <c r="LBM41" s="1226"/>
      <c r="LBO41" s="1224"/>
      <c r="LBR41" s="1227"/>
      <c r="LBS41" s="1227"/>
      <c r="LBT41" s="1225"/>
      <c r="LBV41" s="1223"/>
      <c r="LBW41" s="1224"/>
      <c r="LBX41" s="1225"/>
      <c r="LBY41" s="1226"/>
      <c r="LCA41" s="1224"/>
      <c r="LCD41" s="1227"/>
      <c r="LCE41" s="1227"/>
      <c r="LCF41" s="1225"/>
      <c r="LCH41" s="1223"/>
      <c r="LCI41" s="1224"/>
      <c r="LCJ41" s="1225"/>
      <c r="LCK41" s="1226"/>
      <c r="LCM41" s="1224"/>
      <c r="LCP41" s="1227"/>
      <c r="LCQ41" s="1227"/>
      <c r="LCR41" s="1225"/>
      <c r="LCT41" s="1223"/>
      <c r="LCU41" s="1224"/>
      <c r="LCV41" s="1225"/>
      <c r="LCW41" s="1226"/>
      <c r="LCY41" s="1224"/>
      <c r="LDB41" s="1227"/>
      <c r="LDC41" s="1227"/>
      <c r="LDD41" s="1225"/>
      <c r="LDF41" s="1223"/>
      <c r="LDG41" s="1224"/>
      <c r="LDH41" s="1225"/>
      <c r="LDI41" s="1226"/>
      <c r="LDK41" s="1224"/>
      <c r="LDN41" s="1227"/>
      <c r="LDO41" s="1227"/>
      <c r="LDP41" s="1225"/>
      <c r="LDR41" s="1223"/>
      <c r="LDS41" s="1224"/>
      <c r="LDT41" s="1225"/>
      <c r="LDU41" s="1226"/>
      <c r="LDW41" s="1224"/>
      <c r="LDZ41" s="1227"/>
      <c r="LEA41" s="1227"/>
      <c r="LEB41" s="1225"/>
      <c r="LED41" s="1223"/>
      <c r="LEE41" s="1224"/>
      <c r="LEF41" s="1225"/>
      <c r="LEG41" s="1226"/>
      <c r="LEI41" s="1224"/>
      <c r="LEL41" s="1227"/>
      <c r="LEM41" s="1227"/>
      <c r="LEN41" s="1225"/>
      <c r="LEP41" s="1223"/>
      <c r="LEQ41" s="1224"/>
      <c r="LER41" s="1225"/>
      <c r="LES41" s="1226"/>
      <c r="LEU41" s="1224"/>
      <c r="LEX41" s="1227"/>
      <c r="LEY41" s="1227"/>
      <c r="LEZ41" s="1225"/>
      <c r="LFB41" s="1223"/>
      <c r="LFC41" s="1224"/>
      <c r="LFD41" s="1225"/>
      <c r="LFE41" s="1226"/>
      <c r="LFG41" s="1224"/>
      <c r="LFJ41" s="1227"/>
      <c r="LFK41" s="1227"/>
      <c r="LFL41" s="1225"/>
      <c r="LFN41" s="1223"/>
      <c r="LFO41" s="1224"/>
      <c r="LFP41" s="1225"/>
      <c r="LFQ41" s="1226"/>
      <c r="LFS41" s="1224"/>
      <c r="LFV41" s="1227"/>
      <c r="LFW41" s="1227"/>
      <c r="LFX41" s="1225"/>
      <c r="LFZ41" s="1223"/>
      <c r="LGA41" s="1224"/>
      <c r="LGB41" s="1225"/>
      <c r="LGC41" s="1226"/>
      <c r="LGE41" s="1224"/>
      <c r="LGH41" s="1227"/>
      <c r="LGI41" s="1227"/>
      <c r="LGJ41" s="1225"/>
      <c r="LGL41" s="1223"/>
      <c r="LGM41" s="1224"/>
      <c r="LGN41" s="1225"/>
      <c r="LGO41" s="1226"/>
      <c r="LGQ41" s="1224"/>
      <c r="LGT41" s="1227"/>
      <c r="LGU41" s="1227"/>
      <c r="LGV41" s="1225"/>
      <c r="LGX41" s="1223"/>
      <c r="LGY41" s="1224"/>
      <c r="LGZ41" s="1225"/>
      <c r="LHA41" s="1226"/>
      <c r="LHC41" s="1224"/>
      <c r="LHF41" s="1227"/>
      <c r="LHG41" s="1227"/>
      <c r="LHH41" s="1225"/>
      <c r="LHJ41" s="1223"/>
      <c r="LHK41" s="1224"/>
      <c r="LHL41" s="1225"/>
      <c r="LHM41" s="1226"/>
      <c r="LHO41" s="1224"/>
      <c r="LHR41" s="1227"/>
      <c r="LHS41" s="1227"/>
      <c r="LHT41" s="1225"/>
      <c r="LHV41" s="1223"/>
      <c r="LHW41" s="1224"/>
      <c r="LHX41" s="1225"/>
      <c r="LHY41" s="1226"/>
      <c r="LIA41" s="1224"/>
      <c r="LID41" s="1227"/>
      <c r="LIE41" s="1227"/>
      <c r="LIF41" s="1225"/>
      <c r="LIH41" s="1223"/>
      <c r="LII41" s="1224"/>
      <c r="LIJ41" s="1225"/>
      <c r="LIK41" s="1226"/>
      <c r="LIM41" s="1224"/>
      <c r="LIP41" s="1227"/>
      <c r="LIQ41" s="1227"/>
      <c r="LIR41" s="1225"/>
      <c r="LIT41" s="1223"/>
      <c r="LIU41" s="1224"/>
      <c r="LIV41" s="1225"/>
      <c r="LIW41" s="1226"/>
      <c r="LIY41" s="1224"/>
      <c r="LJB41" s="1227"/>
      <c r="LJC41" s="1227"/>
      <c r="LJD41" s="1225"/>
      <c r="LJF41" s="1223"/>
      <c r="LJG41" s="1224"/>
      <c r="LJH41" s="1225"/>
      <c r="LJI41" s="1226"/>
      <c r="LJK41" s="1224"/>
      <c r="LJN41" s="1227"/>
      <c r="LJO41" s="1227"/>
      <c r="LJP41" s="1225"/>
      <c r="LJR41" s="1223"/>
      <c r="LJS41" s="1224"/>
      <c r="LJT41" s="1225"/>
      <c r="LJU41" s="1226"/>
      <c r="LJW41" s="1224"/>
      <c r="LJZ41" s="1227"/>
      <c r="LKA41" s="1227"/>
      <c r="LKB41" s="1225"/>
      <c r="LKD41" s="1223"/>
      <c r="LKE41" s="1224"/>
      <c r="LKF41" s="1225"/>
      <c r="LKG41" s="1226"/>
      <c r="LKI41" s="1224"/>
      <c r="LKL41" s="1227"/>
      <c r="LKM41" s="1227"/>
      <c r="LKN41" s="1225"/>
      <c r="LKP41" s="1223"/>
      <c r="LKQ41" s="1224"/>
      <c r="LKR41" s="1225"/>
      <c r="LKS41" s="1226"/>
      <c r="LKU41" s="1224"/>
      <c r="LKX41" s="1227"/>
      <c r="LKY41" s="1227"/>
      <c r="LKZ41" s="1225"/>
      <c r="LLB41" s="1223"/>
      <c r="LLC41" s="1224"/>
      <c r="LLD41" s="1225"/>
      <c r="LLE41" s="1226"/>
      <c r="LLG41" s="1224"/>
      <c r="LLJ41" s="1227"/>
      <c r="LLK41" s="1227"/>
      <c r="LLL41" s="1225"/>
      <c r="LLN41" s="1223"/>
      <c r="LLO41" s="1224"/>
      <c r="LLP41" s="1225"/>
      <c r="LLQ41" s="1226"/>
      <c r="LLS41" s="1224"/>
      <c r="LLV41" s="1227"/>
      <c r="LLW41" s="1227"/>
      <c r="LLX41" s="1225"/>
      <c r="LLZ41" s="1223"/>
      <c r="LMA41" s="1224"/>
      <c r="LMB41" s="1225"/>
      <c r="LMC41" s="1226"/>
      <c r="LME41" s="1224"/>
      <c r="LMH41" s="1227"/>
      <c r="LMI41" s="1227"/>
      <c r="LMJ41" s="1225"/>
      <c r="LML41" s="1223"/>
      <c r="LMM41" s="1224"/>
      <c r="LMN41" s="1225"/>
      <c r="LMO41" s="1226"/>
      <c r="LMQ41" s="1224"/>
      <c r="LMT41" s="1227"/>
      <c r="LMU41" s="1227"/>
      <c r="LMV41" s="1225"/>
      <c r="LMX41" s="1223"/>
      <c r="LMY41" s="1224"/>
      <c r="LMZ41" s="1225"/>
      <c r="LNA41" s="1226"/>
      <c r="LNC41" s="1224"/>
      <c r="LNF41" s="1227"/>
      <c r="LNG41" s="1227"/>
      <c r="LNH41" s="1225"/>
      <c r="LNJ41" s="1223"/>
      <c r="LNK41" s="1224"/>
      <c r="LNL41" s="1225"/>
      <c r="LNM41" s="1226"/>
      <c r="LNO41" s="1224"/>
      <c r="LNR41" s="1227"/>
      <c r="LNS41" s="1227"/>
      <c r="LNT41" s="1225"/>
      <c r="LNV41" s="1223"/>
      <c r="LNW41" s="1224"/>
      <c r="LNX41" s="1225"/>
      <c r="LNY41" s="1226"/>
      <c r="LOA41" s="1224"/>
      <c r="LOD41" s="1227"/>
      <c r="LOE41" s="1227"/>
      <c r="LOF41" s="1225"/>
      <c r="LOH41" s="1223"/>
      <c r="LOI41" s="1224"/>
      <c r="LOJ41" s="1225"/>
      <c r="LOK41" s="1226"/>
      <c r="LOM41" s="1224"/>
      <c r="LOP41" s="1227"/>
      <c r="LOQ41" s="1227"/>
      <c r="LOR41" s="1225"/>
      <c r="LOT41" s="1223"/>
      <c r="LOU41" s="1224"/>
      <c r="LOV41" s="1225"/>
      <c r="LOW41" s="1226"/>
      <c r="LOY41" s="1224"/>
      <c r="LPB41" s="1227"/>
      <c r="LPC41" s="1227"/>
      <c r="LPD41" s="1225"/>
      <c r="LPF41" s="1223"/>
      <c r="LPG41" s="1224"/>
      <c r="LPH41" s="1225"/>
      <c r="LPI41" s="1226"/>
      <c r="LPK41" s="1224"/>
      <c r="LPN41" s="1227"/>
      <c r="LPO41" s="1227"/>
      <c r="LPP41" s="1225"/>
      <c r="LPR41" s="1223"/>
      <c r="LPS41" s="1224"/>
      <c r="LPT41" s="1225"/>
      <c r="LPU41" s="1226"/>
      <c r="LPW41" s="1224"/>
      <c r="LPZ41" s="1227"/>
      <c r="LQA41" s="1227"/>
      <c r="LQB41" s="1225"/>
      <c r="LQD41" s="1223"/>
      <c r="LQE41" s="1224"/>
      <c r="LQF41" s="1225"/>
      <c r="LQG41" s="1226"/>
      <c r="LQI41" s="1224"/>
      <c r="LQL41" s="1227"/>
      <c r="LQM41" s="1227"/>
      <c r="LQN41" s="1225"/>
      <c r="LQP41" s="1223"/>
      <c r="LQQ41" s="1224"/>
      <c r="LQR41" s="1225"/>
      <c r="LQS41" s="1226"/>
      <c r="LQU41" s="1224"/>
      <c r="LQX41" s="1227"/>
      <c r="LQY41" s="1227"/>
      <c r="LQZ41" s="1225"/>
      <c r="LRB41" s="1223"/>
      <c r="LRC41" s="1224"/>
      <c r="LRD41" s="1225"/>
      <c r="LRE41" s="1226"/>
      <c r="LRG41" s="1224"/>
      <c r="LRJ41" s="1227"/>
      <c r="LRK41" s="1227"/>
      <c r="LRL41" s="1225"/>
      <c r="LRN41" s="1223"/>
      <c r="LRO41" s="1224"/>
      <c r="LRP41" s="1225"/>
      <c r="LRQ41" s="1226"/>
      <c r="LRS41" s="1224"/>
      <c r="LRV41" s="1227"/>
      <c r="LRW41" s="1227"/>
      <c r="LRX41" s="1225"/>
      <c r="LRZ41" s="1223"/>
      <c r="LSA41" s="1224"/>
      <c r="LSB41" s="1225"/>
      <c r="LSC41" s="1226"/>
      <c r="LSE41" s="1224"/>
      <c r="LSH41" s="1227"/>
      <c r="LSI41" s="1227"/>
      <c r="LSJ41" s="1225"/>
      <c r="LSL41" s="1223"/>
      <c r="LSM41" s="1224"/>
      <c r="LSN41" s="1225"/>
      <c r="LSO41" s="1226"/>
      <c r="LSQ41" s="1224"/>
      <c r="LST41" s="1227"/>
      <c r="LSU41" s="1227"/>
      <c r="LSV41" s="1225"/>
      <c r="LSX41" s="1223"/>
      <c r="LSY41" s="1224"/>
      <c r="LSZ41" s="1225"/>
      <c r="LTA41" s="1226"/>
      <c r="LTC41" s="1224"/>
      <c r="LTF41" s="1227"/>
      <c r="LTG41" s="1227"/>
      <c r="LTH41" s="1225"/>
      <c r="LTJ41" s="1223"/>
      <c r="LTK41" s="1224"/>
      <c r="LTL41" s="1225"/>
      <c r="LTM41" s="1226"/>
      <c r="LTO41" s="1224"/>
      <c r="LTR41" s="1227"/>
      <c r="LTS41" s="1227"/>
      <c r="LTT41" s="1225"/>
      <c r="LTV41" s="1223"/>
      <c r="LTW41" s="1224"/>
      <c r="LTX41" s="1225"/>
      <c r="LTY41" s="1226"/>
      <c r="LUA41" s="1224"/>
      <c r="LUD41" s="1227"/>
      <c r="LUE41" s="1227"/>
      <c r="LUF41" s="1225"/>
      <c r="LUH41" s="1223"/>
      <c r="LUI41" s="1224"/>
      <c r="LUJ41" s="1225"/>
      <c r="LUK41" s="1226"/>
      <c r="LUM41" s="1224"/>
      <c r="LUP41" s="1227"/>
      <c r="LUQ41" s="1227"/>
      <c r="LUR41" s="1225"/>
      <c r="LUT41" s="1223"/>
      <c r="LUU41" s="1224"/>
      <c r="LUV41" s="1225"/>
      <c r="LUW41" s="1226"/>
      <c r="LUY41" s="1224"/>
      <c r="LVB41" s="1227"/>
      <c r="LVC41" s="1227"/>
      <c r="LVD41" s="1225"/>
      <c r="LVF41" s="1223"/>
      <c r="LVG41" s="1224"/>
      <c r="LVH41" s="1225"/>
      <c r="LVI41" s="1226"/>
      <c r="LVK41" s="1224"/>
      <c r="LVN41" s="1227"/>
      <c r="LVO41" s="1227"/>
      <c r="LVP41" s="1225"/>
      <c r="LVR41" s="1223"/>
      <c r="LVS41" s="1224"/>
      <c r="LVT41" s="1225"/>
      <c r="LVU41" s="1226"/>
      <c r="LVW41" s="1224"/>
      <c r="LVZ41" s="1227"/>
      <c r="LWA41" s="1227"/>
      <c r="LWB41" s="1225"/>
      <c r="LWD41" s="1223"/>
      <c r="LWE41" s="1224"/>
      <c r="LWF41" s="1225"/>
      <c r="LWG41" s="1226"/>
      <c r="LWI41" s="1224"/>
      <c r="LWL41" s="1227"/>
      <c r="LWM41" s="1227"/>
      <c r="LWN41" s="1225"/>
      <c r="LWP41" s="1223"/>
      <c r="LWQ41" s="1224"/>
      <c r="LWR41" s="1225"/>
      <c r="LWS41" s="1226"/>
      <c r="LWU41" s="1224"/>
      <c r="LWX41" s="1227"/>
      <c r="LWY41" s="1227"/>
      <c r="LWZ41" s="1225"/>
      <c r="LXB41" s="1223"/>
      <c r="LXC41" s="1224"/>
      <c r="LXD41" s="1225"/>
      <c r="LXE41" s="1226"/>
      <c r="LXG41" s="1224"/>
      <c r="LXJ41" s="1227"/>
      <c r="LXK41" s="1227"/>
      <c r="LXL41" s="1225"/>
      <c r="LXN41" s="1223"/>
      <c r="LXO41" s="1224"/>
      <c r="LXP41" s="1225"/>
      <c r="LXQ41" s="1226"/>
      <c r="LXS41" s="1224"/>
      <c r="LXV41" s="1227"/>
      <c r="LXW41" s="1227"/>
      <c r="LXX41" s="1225"/>
      <c r="LXZ41" s="1223"/>
      <c r="LYA41" s="1224"/>
      <c r="LYB41" s="1225"/>
      <c r="LYC41" s="1226"/>
      <c r="LYE41" s="1224"/>
      <c r="LYH41" s="1227"/>
      <c r="LYI41" s="1227"/>
      <c r="LYJ41" s="1225"/>
      <c r="LYL41" s="1223"/>
      <c r="LYM41" s="1224"/>
      <c r="LYN41" s="1225"/>
      <c r="LYO41" s="1226"/>
      <c r="LYQ41" s="1224"/>
      <c r="LYT41" s="1227"/>
      <c r="LYU41" s="1227"/>
      <c r="LYV41" s="1225"/>
      <c r="LYX41" s="1223"/>
      <c r="LYY41" s="1224"/>
      <c r="LYZ41" s="1225"/>
      <c r="LZA41" s="1226"/>
      <c r="LZC41" s="1224"/>
      <c r="LZF41" s="1227"/>
      <c r="LZG41" s="1227"/>
      <c r="LZH41" s="1225"/>
      <c r="LZJ41" s="1223"/>
      <c r="LZK41" s="1224"/>
      <c r="LZL41" s="1225"/>
      <c r="LZM41" s="1226"/>
      <c r="LZO41" s="1224"/>
      <c r="LZR41" s="1227"/>
      <c r="LZS41" s="1227"/>
      <c r="LZT41" s="1225"/>
      <c r="LZV41" s="1223"/>
      <c r="LZW41" s="1224"/>
      <c r="LZX41" s="1225"/>
      <c r="LZY41" s="1226"/>
      <c r="MAA41" s="1224"/>
      <c r="MAD41" s="1227"/>
      <c r="MAE41" s="1227"/>
      <c r="MAF41" s="1225"/>
      <c r="MAH41" s="1223"/>
      <c r="MAI41" s="1224"/>
      <c r="MAJ41" s="1225"/>
      <c r="MAK41" s="1226"/>
      <c r="MAM41" s="1224"/>
      <c r="MAP41" s="1227"/>
      <c r="MAQ41" s="1227"/>
      <c r="MAR41" s="1225"/>
      <c r="MAT41" s="1223"/>
      <c r="MAU41" s="1224"/>
      <c r="MAV41" s="1225"/>
      <c r="MAW41" s="1226"/>
      <c r="MAY41" s="1224"/>
      <c r="MBB41" s="1227"/>
      <c r="MBC41" s="1227"/>
      <c r="MBD41" s="1225"/>
      <c r="MBF41" s="1223"/>
      <c r="MBG41" s="1224"/>
      <c r="MBH41" s="1225"/>
      <c r="MBI41" s="1226"/>
      <c r="MBK41" s="1224"/>
      <c r="MBN41" s="1227"/>
      <c r="MBO41" s="1227"/>
      <c r="MBP41" s="1225"/>
      <c r="MBR41" s="1223"/>
      <c r="MBS41" s="1224"/>
      <c r="MBT41" s="1225"/>
      <c r="MBU41" s="1226"/>
      <c r="MBW41" s="1224"/>
      <c r="MBZ41" s="1227"/>
      <c r="MCA41" s="1227"/>
      <c r="MCB41" s="1225"/>
      <c r="MCD41" s="1223"/>
      <c r="MCE41" s="1224"/>
      <c r="MCF41" s="1225"/>
      <c r="MCG41" s="1226"/>
      <c r="MCI41" s="1224"/>
      <c r="MCL41" s="1227"/>
      <c r="MCM41" s="1227"/>
      <c r="MCN41" s="1225"/>
      <c r="MCP41" s="1223"/>
      <c r="MCQ41" s="1224"/>
      <c r="MCR41" s="1225"/>
      <c r="MCS41" s="1226"/>
      <c r="MCU41" s="1224"/>
      <c r="MCX41" s="1227"/>
      <c r="MCY41" s="1227"/>
      <c r="MCZ41" s="1225"/>
      <c r="MDB41" s="1223"/>
      <c r="MDC41" s="1224"/>
      <c r="MDD41" s="1225"/>
      <c r="MDE41" s="1226"/>
      <c r="MDG41" s="1224"/>
      <c r="MDJ41" s="1227"/>
      <c r="MDK41" s="1227"/>
      <c r="MDL41" s="1225"/>
      <c r="MDN41" s="1223"/>
      <c r="MDO41" s="1224"/>
      <c r="MDP41" s="1225"/>
      <c r="MDQ41" s="1226"/>
      <c r="MDS41" s="1224"/>
      <c r="MDV41" s="1227"/>
      <c r="MDW41" s="1227"/>
      <c r="MDX41" s="1225"/>
      <c r="MDZ41" s="1223"/>
      <c r="MEA41" s="1224"/>
      <c r="MEB41" s="1225"/>
      <c r="MEC41" s="1226"/>
      <c r="MEE41" s="1224"/>
      <c r="MEH41" s="1227"/>
      <c r="MEI41" s="1227"/>
      <c r="MEJ41" s="1225"/>
      <c r="MEL41" s="1223"/>
      <c r="MEM41" s="1224"/>
      <c r="MEN41" s="1225"/>
      <c r="MEO41" s="1226"/>
      <c r="MEQ41" s="1224"/>
      <c r="MET41" s="1227"/>
      <c r="MEU41" s="1227"/>
      <c r="MEV41" s="1225"/>
      <c r="MEX41" s="1223"/>
      <c r="MEY41" s="1224"/>
      <c r="MEZ41" s="1225"/>
      <c r="MFA41" s="1226"/>
      <c r="MFC41" s="1224"/>
      <c r="MFF41" s="1227"/>
      <c r="MFG41" s="1227"/>
      <c r="MFH41" s="1225"/>
      <c r="MFJ41" s="1223"/>
      <c r="MFK41" s="1224"/>
      <c r="MFL41" s="1225"/>
      <c r="MFM41" s="1226"/>
      <c r="MFO41" s="1224"/>
      <c r="MFR41" s="1227"/>
      <c r="MFS41" s="1227"/>
      <c r="MFT41" s="1225"/>
      <c r="MFV41" s="1223"/>
      <c r="MFW41" s="1224"/>
      <c r="MFX41" s="1225"/>
      <c r="MFY41" s="1226"/>
      <c r="MGA41" s="1224"/>
      <c r="MGD41" s="1227"/>
      <c r="MGE41" s="1227"/>
      <c r="MGF41" s="1225"/>
      <c r="MGH41" s="1223"/>
      <c r="MGI41" s="1224"/>
      <c r="MGJ41" s="1225"/>
      <c r="MGK41" s="1226"/>
      <c r="MGM41" s="1224"/>
      <c r="MGP41" s="1227"/>
      <c r="MGQ41" s="1227"/>
      <c r="MGR41" s="1225"/>
      <c r="MGT41" s="1223"/>
      <c r="MGU41" s="1224"/>
      <c r="MGV41" s="1225"/>
      <c r="MGW41" s="1226"/>
      <c r="MGY41" s="1224"/>
      <c r="MHB41" s="1227"/>
      <c r="MHC41" s="1227"/>
      <c r="MHD41" s="1225"/>
      <c r="MHF41" s="1223"/>
      <c r="MHG41" s="1224"/>
      <c r="MHH41" s="1225"/>
      <c r="MHI41" s="1226"/>
      <c r="MHK41" s="1224"/>
      <c r="MHN41" s="1227"/>
      <c r="MHO41" s="1227"/>
      <c r="MHP41" s="1225"/>
      <c r="MHR41" s="1223"/>
      <c r="MHS41" s="1224"/>
      <c r="MHT41" s="1225"/>
      <c r="MHU41" s="1226"/>
      <c r="MHW41" s="1224"/>
      <c r="MHZ41" s="1227"/>
      <c r="MIA41" s="1227"/>
      <c r="MIB41" s="1225"/>
      <c r="MID41" s="1223"/>
      <c r="MIE41" s="1224"/>
      <c r="MIF41" s="1225"/>
      <c r="MIG41" s="1226"/>
      <c r="MII41" s="1224"/>
      <c r="MIL41" s="1227"/>
      <c r="MIM41" s="1227"/>
      <c r="MIN41" s="1225"/>
      <c r="MIP41" s="1223"/>
      <c r="MIQ41" s="1224"/>
      <c r="MIR41" s="1225"/>
      <c r="MIS41" s="1226"/>
      <c r="MIU41" s="1224"/>
      <c r="MIX41" s="1227"/>
      <c r="MIY41" s="1227"/>
      <c r="MIZ41" s="1225"/>
      <c r="MJB41" s="1223"/>
      <c r="MJC41" s="1224"/>
      <c r="MJD41" s="1225"/>
      <c r="MJE41" s="1226"/>
      <c r="MJG41" s="1224"/>
      <c r="MJJ41" s="1227"/>
      <c r="MJK41" s="1227"/>
      <c r="MJL41" s="1225"/>
      <c r="MJN41" s="1223"/>
      <c r="MJO41" s="1224"/>
      <c r="MJP41" s="1225"/>
      <c r="MJQ41" s="1226"/>
      <c r="MJS41" s="1224"/>
      <c r="MJV41" s="1227"/>
      <c r="MJW41" s="1227"/>
      <c r="MJX41" s="1225"/>
      <c r="MJZ41" s="1223"/>
      <c r="MKA41" s="1224"/>
      <c r="MKB41" s="1225"/>
      <c r="MKC41" s="1226"/>
      <c r="MKE41" s="1224"/>
      <c r="MKH41" s="1227"/>
      <c r="MKI41" s="1227"/>
      <c r="MKJ41" s="1225"/>
      <c r="MKL41" s="1223"/>
      <c r="MKM41" s="1224"/>
      <c r="MKN41" s="1225"/>
      <c r="MKO41" s="1226"/>
      <c r="MKQ41" s="1224"/>
      <c r="MKT41" s="1227"/>
      <c r="MKU41" s="1227"/>
      <c r="MKV41" s="1225"/>
      <c r="MKX41" s="1223"/>
      <c r="MKY41" s="1224"/>
      <c r="MKZ41" s="1225"/>
      <c r="MLA41" s="1226"/>
      <c r="MLC41" s="1224"/>
      <c r="MLF41" s="1227"/>
      <c r="MLG41" s="1227"/>
      <c r="MLH41" s="1225"/>
      <c r="MLJ41" s="1223"/>
      <c r="MLK41" s="1224"/>
      <c r="MLL41" s="1225"/>
      <c r="MLM41" s="1226"/>
      <c r="MLO41" s="1224"/>
      <c r="MLR41" s="1227"/>
      <c r="MLS41" s="1227"/>
      <c r="MLT41" s="1225"/>
      <c r="MLV41" s="1223"/>
      <c r="MLW41" s="1224"/>
      <c r="MLX41" s="1225"/>
      <c r="MLY41" s="1226"/>
      <c r="MMA41" s="1224"/>
      <c r="MMD41" s="1227"/>
      <c r="MME41" s="1227"/>
      <c r="MMF41" s="1225"/>
      <c r="MMH41" s="1223"/>
      <c r="MMI41" s="1224"/>
      <c r="MMJ41" s="1225"/>
      <c r="MMK41" s="1226"/>
      <c r="MMM41" s="1224"/>
      <c r="MMP41" s="1227"/>
      <c r="MMQ41" s="1227"/>
      <c r="MMR41" s="1225"/>
      <c r="MMT41" s="1223"/>
      <c r="MMU41" s="1224"/>
      <c r="MMV41" s="1225"/>
      <c r="MMW41" s="1226"/>
      <c r="MMY41" s="1224"/>
      <c r="MNB41" s="1227"/>
      <c r="MNC41" s="1227"/>
      <c r="MND41" s="1225"/>
      <c r="MNF41" s="1223"/>
      <c r="MNG41" s="1224"/>
      <c r="MNH41" s="1225"/>
      <c r="MNI41" s="1226"/>
      <c r="MNK41" s="1224"/>
      <c r="MNN41" s="1227"/>
      <c r="MNO41" s="1227"/>
      <c r="MNP41" s="1225"/>
      <c r="MNR41" s="1223"/>
      <c r="MNS41" s="1224"/>
      <c r="MNT41" s="1225"/>
      <c r="MNU41" s="1226"/>
      <c r="MNW41" s="1224"/>
      <c r="MNZ41" s="1227"/>
      <c r="MOA41" s="1227"/>
      <c r="MOB41" s="1225"/>
      <c r="MOD41" s="1223"/>
      <c r="MOE41" s="1224"/>
      <c r="MOF41" s="1225"/>
      <c r="MOG41" s="1226"/>
      <c r="MOI41" s="1224"/>
      <c r="MOL41" s="1227"/>
      <c r="MOM41" s="1227"/>
      <c r="MON41" s="1225"/>
      <c r="MOP41" s="1223"/>
      <c r="MOQ41" s="1224"/>
      <c r="MOR41" s="1225"/>
      <c r="MOS41" s="1226"/>
      <c r="MOU41" s="1224"/>
      <c r="MOX41" s="1227"/>
      <c r="MOY41" s="1227"/>
      <c r="MOZ41" s="1225"/>
      <c r="MPB41" s="1223"/>
      <c r="MPC41" s="1224"/>
      <c r="MPD41" s="1225"/>
      <c r="MPE41" s="1226"/>
      <c r="MPG41" s="1224"/>
      <c r="MPJ41" s="1227"/>
      <c r="MPK41" s="1227"/>
      <c r="MPL41" s="1225"/>
      <c r="MPN41" s="1223"/>
      <c r="MPO41" s="1224"/>
      <c r="MPP41" s="1225"/>
      <c r="MPQ41" s="1226"/>
      <c r="MPS41" s="1224"/>
      <c r="MPV41" s="1227"/>
      <c r="MPW41" s="1227"/>
      <c r="MPX41" s="1225"/>
      <c r="MPZ41" s="1223"/>
      <c r="MQA41" s="1224"/>
      <c r="MQB41" s="1225"/>
      <c r="MQC41" s="1226"/>
      <c r="MQE41" s="1224"/>
      <c r="MQH41" s="1227"/>
      <c r="MQI41" s="1227"/>
      <c r="MQJ41" s="1225"/>
      <c r="MQL41" s="1223"/>
      <c r="MQM41" s="1224"/>
      <c r="MQN41" s="1225"/>
      <c r="MQO41" s="1226"/>
      <c r="MQQ41" s="1224"/>
      <c r="MQT41" s="1227"/>
      <c r="MQU41" s="1227"/>
      <c r="MQV41" s="1225"/>
      <c r="MQX41" s="1223"/>
      <c r="MQY41" s="1224"/>
      <c r="MQZ41" s="1225"/>
      <c r="MRA41" s="1226"/>
      <c r="MRC41" s="1224"/>
      <c r="MRF41" s="1227"/>
      <c r="MRG41" s="1227"/>
      <c r="MRH41" s="1225"/>
      <c r="MRJ41" s="1223"/>
      <c r="MRK41" s="1224"/>
      <c r="MRL41" s="1225"/>
      <c r="MRM41" s="1226"/>
      <c r="MRO41" s="1224"/>
      <c r="MRR41" s="1227"/>
      <c r="MRS41" s="1227"/>
      <c r="MRT41" s="1225"/>
      <c r="MRV41" s="1223"/>
      <c r="MRW41" s="1224"/>
      <c r="MRX41" s="1225"/>
      <c r="MRY41" s="1226"/>
      <c r="MSA41" s="1224"/>
      <c r="MSD41" s="1227"/>
      <c r="MSE41" s="1227"/>
      <c r="MSF41" s="1225"/>
      <c r="MSH41" s="1223"/>
      <c r="MSI41" s="1224"/>
      <c r="MSJ41" s="1225"/>
      <c r="MSK41" s="1226"/>
      <c r="MSM41" s="1224"/>
      <c r="MSP41" s="1227"/>
      <c r="MSQ41" s="1227"/>
      <c r="MSR41" s="1225"/>
      <c r="MST41" s="1223"/>
      <c r="MSU41" s="1224"/>
      <c r="MSV41" s="1225"/>
      <c r="MSW41" s="1226"/>
      <c r="MSY41" s="1224"/>
      <c r="MTB41" s="1227"/>
      <c r="MTC41" s="1227"/>
      <c r="MTD41" s="1225"/>
      <c r="MTF41" s="1223"/>
      <c r="MTG41" s="1224"/>
      <c r="MTH41" s="1225"/>
      <c r="MTI41" s="1226"/>
      <c r="MTK41" s="1224"/>
      <c r="MTN41" s="1227"/>
      <c r="MTO41" s="1227"/>
      <c r="MTP41" s="1225"/>
      <c r="MTR41" s="1223"/>
      <c r="MTS41" s="1224"/>
      <c r="MTT41" s="1225"/>
      <c r="MTU41" s="1226"/>
      <c r="MTW41" s="1224"/>
      <c r="MTZ41" s="1227"/>
      <c r="MUA41" s="1227"/>
      <c r="MUB41" s="1225"/>
      <c r="MUD41" s="1223"/>
      <c r="MUE41" s="1224"/>
      <c r="MUF41" s="1225"/>
      <c r="MUG41" s="1226"/>
      <c r="MUI41" s="1224"/>
      <c r="MUL41" s="1227"/>
      <c r="MUM41" s="1227"/>
      <c r="MUN41" s="1225"/>
      <c r="MUP41" s="1223"/>
      <c r="MUQ41" s="1224"/>
      <c r="MUR41" s="1225"/>
      <c r="MUS41" s="1226"/>
      <c r="MUU41" s="1224"/>
      <c r="MUX41" s="1227"/>
      <c r="MUY41" s="1227"/>
      <c r="MUZ41" s="1225"/>
      <c r="MVB41" s="1223"/>
      <c r="MVC41" s="1224"/>
      <c r="MVD41" s="1225"/>
      <c r="MVE41" s="1226"/>
      <c r="MVG41" s="1224"/>
      <c r="MVJ41" s="1227"/>
      <c r="MVK41" s="1227"/>
      <c r="MVL41" s="1225"/>
      <c r="MVN41" s="1223"/>
      <c r="MVO41" s="1224"/>
      <c r="MVP41" s="1225"/>
      <c r="MVQ41" s="1226"/>
      <c r="MVS41" s="1224"/>
      <c r="MVV41" s="1227"/>
      <c r="MVW41" s="1227"/>
      <c r="MVX41" s="1225"/>
      <c r="MVZ41" s="1223"/>
      <c r="MWA41" s="1224"/>
      <c r="MWB41" s="1225"/>
      <c r="MWC41" s="1226"/>
      <c r="MWE41" s="1224"/>
      <c r="MWH41" s="1227"/>
      <c r="MWI41" s="1227"/>
      <c r="MWJ41" s="1225"/>
      <c r="MWL41" s="1223"/>
      <c r="MWM41" s="1224"/>
      <c r="MWN41" s="1225"/>
      <c r="MWO41" s="1226"/>
      <c r="MWQ41" s="1224"/>
      <c r="MWT41" s="1227"/>
      <c r="MWU41" s="1227"/>
      <c r="MWV41" s="1225"/>
      <c r="MWX41" s="1223"/>
      <c r="MWY41" s="1224"/>
      <c r="MWZ41" s="1225"/>
      <c r="MXA41" s="1226"/>
      <c r="MXC41" s="1224"/>
      <c r="MXF41" s="1227"/>
      <c r="MXG41" s="1227"/>
      <c r="MXH41" s="1225"/>
      <c r="MXJ41" s="1223"/>
      <c r="MXK41" s="1224"/>
      <c r="MXL41" s="1225"/>
      <c r="MXM41" s="1226"/>
      <c r="MXO41" s="1224"/>
      <c r="MXR41" s="1227"/>
      <c r="MXS41" s="1227"/>
      <c r="MXT41" s="1225"/>
      <c r="MXV41" s="1223"/>
      <c r="MXW41" s="1224"/>
      <c r="MXX41" s="1225"/>
      <c r="MXY41" s="1226"/>
      <c r="MYA41" s="1224"/>
      <c r="MYD41" s="1227"/>
      <c r="MYE41" s="1227"/>
      <c r="MYF41" s="1225"/>
      <c r="MYH41" s="1223"/>
      <c r="MYI41" s="1224"/>
      <c r="MYJ41" s="1225"/>
      <c r="MYK41" s="1226"/>
      <c r="MYM41" s="1224"/>
      <c r="MYP41" s="1227"/>
      <c r="MYQ41" s="1227"/>
      <c r="MYR41" s="1225"/>
      <c r="MYT41" s="1223"/>
      <c r="MYU41" s="1224"/>
      <c r="MYV41" s="1225"/>
      <c r="MYW41" s="1226"/>
      <c r="MYY41" s="1224"/>
      <c r="MZB41" s="1227"/>
      <c r="MZC41" s="1227"/>
      <c r="MZD41" s="1225"/>
      <c r="MZF41" s="1223"/>
      <c r="MZG41" s="1224"/>
      <c r="MZH41" s="1225"/>
      <c r="MZI41" s="1226"/>
      <c r="MZK41" s="1224"/>
      <c r="MZN41" s="1227"/>
      <c r="MZO41" s="1227"/>
      <c r="MZP41" s="1225"/>
      <c r="MZR41" s="1223"/>
      <c r="MZS41" s="1224"/>
      <c r="MZT41" s="1225"/>
      <c r="MZU41" s="1226"/>
      <c r="MZW41" s="1224"/>
      <c r="MZZ41" s="1227"/>
      <c r="NAA41" s="1227"/>
      <c r="NAB41" s="1225"/>
      <c r="NAD41" s="1223"/>
      <c r="NAE41" s="1224"/>
      <c r="NAF41" s="1225"/>
      <c r="NAG41" s="1226"/>
      <c r="NAI41" s="1224"/>
      <c r="NAL41" s="1227"/>
      <c r="NAM41" s="1227"/>
      <c r="NAN41" s="1225"/>
      <c r="NAP41" s="1223"/>
      <c r="NAQ41" s="1224"/>
      <c r="NAR41" s="1225"/>
      <c r="NAS41" s="1226"/>
      <c r="NAU41" s="1224"/>
      <c r="NAX41" s="1227"/>
      <c r="NAY41" s="1227"/>
      <c r="NAZ41" s="1225"/>
      <c r="NBB41" s="1223"/>
      <c r="NBC41" s="1224"/>
      <c r="NBD41" s="1225"/>
      <c r="NBE41" s="1226"/>
      <c r="NBG41" s="1224"/>
      <c r="NBJ41" s="1227"/>
      <c r="NBK41" s="1227"/>
      <c r="NBL41" s="1225"/>
      <c r="NBN41" s="1223"/>
      <c r="NBO41" s="1224"/>
      <c r="NBP41" s="1225"/>
      <c r="NBQ41" s="1226"/>
      <c r="NBS41" s="1224"/>
      <c r="NBV41" s="1227"/>
      <c r="NBW41" s="1227"/>
      <c r="NBX41" s="1225"/>
      <c r="NBZ41" s="1223"/>
      <c r="NCA41" s="1224"/>
      <c r="NCB41" s="1225"/>
      <c r="NCC41" s="1226"/>
      <c r="NCE41" s="1224"/>
      <c r="NCH41" s="1227"/>
      <c r="NCI41" s="1227"/>
      <c r="NCJ41" s="1225"/>
      <c r="NCL41" s="1223"/>
      <c r="NCM41" s="1224"/>
      <c r="NCN41" s="1225"/>
      <c r="NCO41" s="1226"/>
      <c r="NCQ41" s="1224"/>
      <c r="NCT41" s="1227"/>
      <c r="NCU41" s="1227"/>
      <c r="NCV41" s="1225"/>
      <c r="NCX41" s="1223"/>
      <c r="NCY41" s="1224"/>
      <c r="NCZ41" s="1225"/>
      <c r="NDA41" s="1226"/>
      <c r="NDC41" s="1224"/>
      <c r="NDF41" s="1227"/>
      <c r="NDG41" s="1227"/>
      <c r="NDH41" s="1225"/>
      <c r="NDJ41" s="1223"/>
      <c r="NDK41" s="1224"/>
      <c r="NDL41" s="1225"/>
      <c r="NDM41" s="1226"/>
      <c r="NDO41" s="1224"/>
      <c r="NDR41" s="1227"/>
      <c r="NDS41" s="1227"/>
      <c r="NDT41" s="1225"/>
      <c r="NDV41" s="1223"/>
      <c r="NDW41" s="1224"/>
      <c r="NDX41" s="1225"/>
      <c r="NDY41" s="1226"/>
      <c r="NEA41" s="1224"/>
      <c r="NED41" s="1227"/>
      <c r="NEE41" s="1227"/>
      <c r="NEF41" s="1225"/>
      <c r="NEH41" s="1223"/>
      <c r="NEI41" s="1224"/>
      <c r="NEJ41" s="1225"/>
      <c r="NEK41" s="1226"/>
      <c r="NEM41" s="1224"/>
      <c r="NEP41" s="1227"/>
      <c r="NEQ41" s="1227"/>
      <c r="NER41" s="1225"/>
      <c r="NET41" s="1223"/>
      <c r="NEU41" s="1224"/>
      <c r="NEV41" s="1225"/>
      <c r="NEW41" s="1226"/>
      <c r="NEY41" s="1224"/>
      <c r="NFB41" s="1227"/>
      <c r="NFC41" s="1227"/>
      <c r="NFD41" s="1225"/>
      <c r="NFF41" s="1223"/>
      <c r="NFG41" s="1224"/>
      <c r="NFH41" s="1225"/>
      <c r="NFI41" s="1226"/>
      <c r="NFK41" s="1224"/>
      <c r="NFN41" s="1227"/>
      <c r="NFO41" s="1227"/>
      <c r="NFP41" s="1225"/>
      <c r="NFR41" s="1223"/>
      <c r="NFS41" s="1224"/>
      <c r="NFT41" s="1225"/>
      <c r="NFU41" s="1226"/>
      <c r="NFW41" s="1224"/>
      <c r="NFZ41" s="1227"/>
      <c r="NGA41" s="1227"/>
      <c r="NGB41" s="1225"/>
      <c r="NGD41" s="1223"/>
      <c r="NGE41" s="1224"/>
      <c r="NGF41" s="1225"/>
      <c r="NGG41" s="1226"/>
      <c r="NGI41" s="1224"/>
      <c r="NGL41" s="1227"/>
      <c r="NGM41" s="1227"/>
      <c r="NGN41" s="1225"/>
      <c r="NGP41" s="1223"/>
      <c r="NGQ41" s="1224"/>
      <c r="NGR41" s="1225"/>
      <c r="NGS41" s="1226"/>
      <c r="NGU41" s="1224"/>
      <c r="NGX41" s="1227"/>
      <c r="NGY41" s="1227"/>
      <c r="NGZ41" s="1225"/>
      <c r="NHB41" s="1223"/>
      <c r="NHC41" s="1224"/>
      <c r="NHD41" s="1225"/>
      <c r="NHE41" s="1226"/>
      <c r="NHG41" s="1224"/>
      <c r="NHJ41" s="1227"/>
      <c r="NHK41" s="1227"/>
      <c r="NHL41" s="1225"/>
      <c r="NHN41" s="1223"/>
      <c r="NHO41" s="1224"/>
      <c r="NHP41" s="1225"/>
      <c r="NHQ41" s="1226"/>
      <c r="NHS41" s="1224"/>
      <c r="NHV41" s="1227"/>
      <c r="NHW41" s="1227"/>
      <c r="NHX41" s="1225"/>
      <c r="NHZ41" s="1223"/>
      <c r="NIA41" s="1224"/>
      <c r="NIB41" s="1225"/>
      <c r="NIC41" s="1226"/>
      <c r="NIE41" s="1224"/>
      <c r="NIH41" s="1227"/>
      <c r="NII41" s="1227"/>
      <c r="NIJ41" s="1225"/>
      <c r="NIL41" s="1223"/>
      <c r="NIM41" s="1224"/>
      <c r="NIN41" s="1225"/>
      <c r="NIO41" s="1226"/>
      <c r="NIQ41" s="1224"/>
      <c r="NIT41" s="1227"/>
      <c r="NIU41" s="1227"/>
      <c r="NIV41" s="1225"/>
      <c r="NIX41" s="1223"/>
      <c r="NIY41" s="1224"/>
      <c r="NIZ41" s="1225"/>
      <c r="NJA41" s="1226"/>
      <c r="NJC41" s="1224"/>
      <c r="NJF41" s="1227"/>
      <c r="NJG41" s="1227"/>
      <c r="NJH41" s="1225"/>
      <c r="NJJ41" s="1223"/>
      <c r="NJK41" s="1224"/>
      <c r="NJL41" s="1225"/>
      <c r="NJM41" s="1226"/>
      <c r="NJO41" s="1224"/>
      <c r="NJR41" s="1227"/>
      <c r="NJS41" s="1227"/>
      <c r="NJT41" s="1225"/>
      <c r="NJV41" s="1223"/>
      <c r="NJW41" s="1224"/>
      <c r="NJX41" s="1225"/>
      <c r="NJY41" s="1226"/>
      <c r="NKA41" s="1224"/>
      <c r="NKD41" s="1227"/>
      <c r="NKE41" s="1227"/>
      <c r="NKF41" s="1225"/>
      <c r="NKH41" s="1223"/>
      <c r="NKI41" s="1224"/>
      <c r="NKJ41" s="1225"/>
      <c r="NKK41" s="1226"/>
      <c r="NKM41" s="1224"/>
      <c r="NKP41" s="1227"/>
      <c r="NKQ41" s="1227"/>
      <c r="NKR41" s="1225"/>
      <c r="NKT41" s="1223"/>
      <c r="NKU41" s="1224"/>
      <c r="NKV41" s="1225"/>
      <c r="NKW41" s="1226"/>
      <c r="NKY41" s="1224"/>
      <c r="NLB41" s="1227"/>
      <c r="NLC41" s="1227"/>
      <c r="NLD41" s="1225"/>
      <c r="NLF41" s="1223"/>
      <c r="NLG41" s="1224"/>
      <c r="NLH41" s="1225"/>
      <c r="NLI41" s="1226"/>
      <c r="NLK41" s="1224"/>
      <c r="NLN41" s="1227"/>
      <c r="NLO41" s="1227"/>
      <c r="NLP41" s="1225"/>
      <c r="NLR41" s="1223"/>
      <c r="NLS41" s="1224"/>
      <c r="NLT41" s="1225"/>
      <c r="NLU41" s="1226"/>
      <c r="NLW41" s="1224"/>
      <c r="NLZ41" s="1227"/>
      <c r="NMA41" s="1227"/>
      <c r="NMB41" s="1225"/>
      <c r="NMD41" s="1223"/>
      <c r="NME41" s="1224"/>
      <c r="NMF41" s="1225"/>
      <c r="NMG41" s="1226"/>
      <c r="NMI41" s="1224"/>
      <c r="NML41" s="1227"/>
      <c r="NMM41" s="1227"/>
      <c r="NMN41" s="1225"/>
      <c r="NMP41" s="1223"/>
      <c r="NMQ41" s="1224"/>
      <c r="NMR41" s="1225"/>
      <c r="NMS41" s="1226"/>
      <c r="NMU41" s="1224"/>
      <c r="NMX41" s="1227"/>
      <c r="NMY41" s="1227"/>
      <c r="NMZ41" s="1225"/>
      <c r="NNB41" s="1223"/>
      <c r="NNC41" s="1224"/>
      <c r="NND41" s="1225"/>
      <c r="NNE41" s="1226"/>
      <c r="NNG41" s="1224"/>
      <c r="NNJ41" s="1227"/>
      <c r="NNK41" s="1227"/>
      <c r="NNL41" s="1225"/>
      <c r="NNN41" s="1223"/>
      <c r="NNO41" s="1224"/>
      <c r="NNP41" s="1225"/>
      <c r="NNQ41" s="1226"/>
      <c r="NNS41" s="1224"/>
      <c r="NNV41" s="1227"/>
      <c r="NNW41" s="1227"/>
      <c r="NNX41" s="1225"/>
      <c r="NNZ41" s="1223"/>
      <c r="NOA41" s="1224"/>
      <c r="NOB41" s="1225"/>
      <c r="NOC41" s="1226"/>
      <c r="NOE41" s="1224"/>
      <c r="NOH41" s="1227"/>
      <c r="NOI41" s="1227"/>
      <c r="NOJ41" s="1225"/>
      <c r="NOL41" s="1223"/>
      <c r="NOM41" s="1224"/>
      <c r="NON41" s="1225"/>
      <c r="NOO41" s="1226"/>
      <c r="NOQ41" s="1224"/>
      <c r="NOT41" s="1227"/>
      <c r="NOU41" s="1227"/>
      <c r="NOV41" s="1225"/>
      <c r="NOX41" s="1223"/>
      <c r="NOY41" s="1224"/>
      <c r="NOZ41" s="1225"/>
      <c r="NPA41" s="1226"/>
      <c r="NPC41" s="1224"/>
      <c r="NPF41" s="1227"/>
      <c r="NPG41" s="1227"/>
      <c r="NPH41" s="1225"/>
      <c r="NPJ41" s="1223"/>
      <c r="NPK41" s="1224"/>
      <c r="NPL41" s="1225"/>
      <c r="NPM41" s="1226"/>
      <c r="NPO41" s="1224"/>
      <c r="NPR41" s="1227"/>
      <c r="NPS41" s="1227"/>
      <c r="NPT41" s="1225"/>
      <c r="NPV41" s="1223"/>
      <c r="NPW41" s="1224"/>
      <c r="NPX41" s="1225"/>
      <c r="NPY41" s="1226"/>
      <c r="NQA41" s="1224"/>
      <c r="NQD41" s="1227"/>
      <c r="NQE41" s="1227"/>
      <c r="NQF41" s="1225"/>
      <c r="NQH41" s="1223"/>
      <c r="NQI41" s="1224"/>
      <c r="NQJ41" s="1225"/>
      <c r="NQK41" s="1226"/>
      <c r="NQM41" s="1224"/>
      <c r="NQP41" s="1227"/>
      <c r="NQQ41" s="1227"/>
      <c r="NQR41" s="1225"/>
      <c r="NQT41" s="1223"/>
      <c r="NQU41" s="1224"/>
      <c r="NQV41" s="1225"/>
      <c r="NQW41" s="1226"/>
      <c r="NQY41" s="1224"/>
      <c r="NRB41" s="1227"/>
      <c r="NRC41" s="1227"/>
      <c r="NRD41" s="1225"/>
      <c r="NRF41" s="1223"/>
      <c r="NRG41" s="1224"/>
      <c r="NRH41" s="1225"/>
      <c r="NRI41" s="1226"/>
      <c r="NRK41" s="1224"/>
      <c r="NRN41" s="1227"/>
      <c r="NRO41" s="1227"/>
      <c r="NRP41" s="1225"/>
      <c r="NRR41" s="1223"/>
      <c r="NRS41" s="1224"/>
      <c r="NRT41" s="1225"/>
      <c r="NRU41" s="1226"/>
      <c r="NRW41" s="1224"/>
      <c r="NRZ41" s="1227"/>
      <c r="NSA41" s="1227"/>
      <c r="NSB41" s="1225"/>
      <c r="NSD41" s="1223"/>
      <c r="NSE41" s="1224"/>
      <c r="NSF41" s="1225"/>
      <c r="NSG41" s="1226"/>
      <c r="NSI41" s="1224"/>
      <c r="NSL41" s="1227"/>
      <c r="NSM41" s="1227"/>
      <c r="NSN41" s="1225"/>
      <c r="NSP41" s="1223"/>
      <c r="NSQ41" s="1224"/>
      <c r="NSR41" s="1225"/>
      <c r="NSS41" s="1226"/>
      <c r="NSU41" s="1224"/>
      <c r="NSX41" s="1227"/>
      <c r="NSY41" s="1227"/>
      <c r="NSZ41" s="1225"/>
      <c r="NTB41" s="1223"/>
      <c r="NTC41" s="1224"/>
      <c r="NTD41" s="1225"/>
      <c r="NTE41" s="1226"/>
      <c r="NTG41" s="1224"/>
      <c r="NTJ41" s="1227"/>
      <c r="NTK41" s="1227"/>
      <c r="NTL41" s="1225"/>
      <c r="NTN41" s="1223"/>
      <c r="NTO41" s="1224"/>
      <c r="NTP41" s="1225"/>
      <c r="NTQ41" s="1226"/>
      <c r="NTS41" s="1224"/>
      <c r="NTV41" s="1227"/>
      <c r="NTW41" s="1227"/>
      <c r="NTX41" s="1225"/>
      <c r="NTZ41" s="1223"/>
      <c r="NUA41" s="1224"/>
      <c r="NUB41" s="1225"/>
      <c r="NUC41" s="1226"/>
      <c r="NUE41" s="1224"/>
      <c r="NUH41" s="1227"/>
      <c r="NUI41" s="1227"/>
      <c r="NUJ41" s="1225"/>
      <c r="NUL41" s="1223"/>
      <c r="NUM41" s="1224"/>
      <c r="NUN41" s="1225"/>
      <c r="NUO41" s="1226"/>
      <c r="NUQ41" s="1224"/>
      <c r="NUT41" s="1227"/>
      <c r="NUU41" s="1227"/>
      <c r="NUV41" s="1225"/>
      <c r="NUX41" s="1223"/>
      <c r="NUY41" s="1224"/>
      <c r="NUZ41" s="1225"/>
      <c r="NVA41" s="1226"/>
      <c r="NVC41" s="1224"/>
      <c r="NVF41" s="1227"/>
      <c r="NVG41" s="1227"/>
      <c r="NVH41" s="1225"/>
      <c r="NVJ41" s="1223"/>
      <c r="NVK41" s="1224"/>
      <c r="NVL41" s="1225"/>
      <c r="NVM41" s="1226"/>
      <c r="NVO41" s="1224"/>
      <c r="NVR41" s="1227"/>
      <c r="NVS41" s="1227"/>
      <c r="NVT41" s="1225"/>
      <c r="NVV41" s="1223"/>
      <c r="NVW41" s="1224"/>
      <c r="NVX41" s="1225"/>
      <c r="NVY41" s="1226"/>
      <c r="NWA41" s="1224"/>
      <c r="NWD41" s="1227"/>
      <c r="NWE41" s="1227"/>
      <c r="NWF41" s="1225"/>
      <c r="NWH41" s="1223"/>
      <c r="NWI41" s="1224"/>
      <c r="NWJ41" s="1225"/>
      <c r="NWK41" s="1226"/>
      <c r="NWM41" s="1224"/>
      <c r="NWP41" s="1227"/>
      <c r="NWQ41" s="1227"/>
      <c r="NWR41" s="1225"/>
      <c r="NWT41" s="1223"/>
      <c r="NWU41" s="1224"/>
      <c r="NWV41" s="1225"/>
      <c r="NWW41" s="1226"/>
      <c r="NWY41" s="1224"/>
      <c r="NXB41" s="1227"/>
      <c r="NXC41" s="1227"/>
      <c r="NXD41" s="1225"/>
      <c r="NXF41" s="1223"/>
      <c r="NXG41" s="1224"/>
      <c r="NXH41" s="1225"/>
      <c r="NXI41" s="1226"/>
      <c r="NXK41" s="1224"/>
      <c r="NXN41" s="1227"/>
      <c r="NXO41" s="1227"/>
      <c r="NXP41" s="1225"/>
      <c r="NXR41" s="1223"/>
      <c r="NXS41" s="1224"/>
      <c r="NXT41" s="1225"/>
      <c r="NXU41" s="1226"/>
      <c r="NXW41" s="1224"/>
      <c r="NXZ41" s="1227"/>
      <c r="NYA41" s="1227"/>
      <c r="NYB41" s="1225"/>
      <c r="NYD41" s="1223"/>
      <c r="NYE41" s="1224"/>
      <c r="NYF41" s="1225"/>
      <c r="NYG41" s="1226"/>
      <c r="NYI41" s="1224"/>
      <c r="NYL41" s="1227"/>
      <c r="NYM41" s="1227"/>
      <c r="NYN41" s="1225"/>
      <c r="NYP41" s="1223"/>
      <c r="NYQ41" s="1224"/>
      <c r="NYR41" s="1225"/>
      <c r="NYS41" s="1226"/>
      <c r="NYU41" s="1224"/>
      <c r="NYX41" s="1227"/>
      <c r="NYY41" s="1227"/>
      <c r="NYZ41" s="1225"/>
      <c r="NZB41" s="1223"/>
      <c r="NZC41" s="1224"/>
      <c r="NZD41" s="1225"/>
      <c r="NZE41" s="1226"/>
      <c r="NZG41" s="1224"/>
      <c r="NZJ41" s="1227"/>
      <c r="NZK41" s="1227"/>
      <c r="NZL41" s="1225"/>
      <c r="NZN41" s="1223"/>
      <c r="NZO41" s="1224"/>
      <c r="NZP41" s="1225"/>
      <c r="NZQ41" s="1226"/>
      <c r="NZS41" s="1224"/>
      <c r="NZV41" s="1227"/>
      <c r="NZW41" s="1227"/>
      <c r="NZX41" s="1225"/>
      <c r="NZZ41" s="1223"/>
      <c r="OAA41" s="1224"/>
      <c r="OAB41" s="1225"/>
      <c r="OAC41" s="1226"/>
      <c r="OAE41" s="1224"/>
      <c r="OAH41" s="1227"/>
      <c r="OAI41" s="1227"/>
      <c r="OAJ41" s="1225"/>
      <c r="OAL41" s="1223"/>
      <c r="OAM41" s="1224"/>
      <c r="OAN41" s="1225"/>
      <c r="OAO41" s="1226"/>
      <c r="OAQ41" s="1224"/>
      <c r="OAT41" s="1227"/>
      <c r="OAU41" s="1227"/>
      <c r="OAV41" s="1225"/>
      <c r="OAX41" s="1223"/>
      <c r="OAY41" s="1224"/>
      <c r="OAZ41" s="1225"/>
      <c r="OBA41" s="1226"/>
      <c r="OBC41" s="1224"/>
      <c r="OBF41" s="1227"/>
      <c r="OBG41" s="1227"/>
      <c r="OBH41" s="1225"/>
      <c r="OBJ41" s="1223"/>
      <c r="OBK41" s="1224"/>
      <c r="OBL41" s="1225"/>
      <c r="OBM41" s="1226"/>
      <c r="OBO41" s="1224"/>
      <c r="OBR41" s="1227"/>
      <c r="OBS41" s="1227"/>
      <c r="OBT41" s="1225"/>
      <c r="OBV41" s="1223"/>
      <c r="OBW41" s="1224"/>
      <c r="OBX41" s="1225"/>
      <c r="OBY41" s="1226"/>
      <c r="OCA41" s="1224"/>
      <c r="OCD41" s="1227"/>
      <c r="OCE41" s="1227"/>
      <c r="OCF41" s="1225"/>
      <c r="OCH41" s="1223"/>
      <c r="OCI41" s="1224"/>
      <c r="OCJ41" s="1225"/>
      <c r="OCK41" s="1226"/>
      <c r="OCM41" s="1224"/>
      <c r="OCP41" s="1227"/>
      <c r="OCQ41" s="1227"/>
      <c r="OCR41" s="1225"/>
      <c r="OCT41" s="1223"/>
      <c r="OCU41" s="1224"/>
      <c r="OCV41" s="1225"/>
      <c r="OCW41" s="1226"/>
      <c r="OCY41" s="1224"/>
      <c r="ODB41" s="1227"/>
      <c r="ODC41" s="1227"/>
      <c r="ODD41" s="1225"/>
      <c r="ODF41" s="1223"/>
      <c r="ODG41" s="1224"/>
      <c r="ODH41" s="1225"/>
      <c r="ODI41" s="1226"/>
      <c r="ODK41" s="1224"/>
      <c r="ODN41" s="1227"/>
      <c r="ODO41" s="1227"/>
      <c r="ODP41" s="1225"/>
      <c r="ODR41" s="1223"/>
      <c r="ODS41" s="1224"/>
      <c r="ODT41" s="1225"/>
      <c r="ODU41" s="1226"/>
      <c r="ODW41" s="1224"/>
      <c r="ODZ41" s="1227"/>
      <c r="OEA41" s="1227"/>
      <c r="OEB41" s="1225"/>
      <c r="OED41" s="1223"/>
      <c r="OEE41" s="1224"/>
      <c r="OEF41" s="1225"/>
      <c r="OEG41" s="1226"/>
      <c r="OEI41" s="1224"/>
      <c r="OEL41" s="1227"/>
      <c r="OEM41" s="1227"/>
      <c r="OEN41" s="1225"/>
      <c r="OEP41" s="1223"/>
      <c r="OEQ41" s="1224"/>
      <c r="OER41" s="1225"/>
      <c r="OES41" s="1226"/>
      <c r="OEU41" s="1224"/>
      <c r="OEX41" s="1227"/>
      <c r="OEY41" s="1227"/>
      <c r="OEZ41" s="1225"/>
      <c r="OFB41" s="1223"/>
      <c r="OFC41" s="1224"/>
      <c r="OFD41" s="1225"/>
      <c r="OFE41" s="1226"/>
      <c r="OFG41" s="1224"/>
      <c r="OFJ41" s="1227"/>
      <c r="OFK41" s="1227"/>
      <c r="OFL41" s="1225"/>
      <c r="OFN41" s="1223"/>
      <c r="OFO41" s="1224"/>
      <c r="OFP41" s="1225"/>
      <c r="OFQ41" s="1226"/>
      <c r="OFS41" s="1224"/>
      <c r="OFV41" s="1227"/>
      <c r="OFW41" s="1227"/>
      <c r="OFX41" s="1225"/>
      <c r="OFZ41" s="1223"/>
      <c r="OGA41" s="1224"/>
      <c r="OGB41" s="1225"/>
      <c r="OGC41" s="1226"/>
      <c r="OGE41" s="1224"/>
      <c r="OGH41" s="1227"/>
      <c r="OGI41" s="1227"/>
      <c r="OGJ41" s="1225"/>
      <c r="OGL41" s="1223"/>
      <c r="OGM41" s="1224"/>
      <c r="OGN41" s="1225"/>
      <c r="OGO41" s="1226"/>
      <c r="OGQ41" s="1224"/>
      <c r="OGT41" s="1227"/>
      <c r="OGU41" s="1227"/>
      <c r="OGV41" s="1225"/>
      <c r="OGX41" s="1223"/>
      <c r="OGY41" s="1224"/>
      <c r="OGZ41" s="1225"/>
      <c r="OHA41" s="1226"/>
      <c r="OHC41" s="1224"/>
      <c r="OHF41" s="1227"/>
      <c r="OHG41" s="1227"/>
      <c r="OHH41" s="1225"/>
      <c r="OHJ41" s="1223"/>
      <c r="OHK41" s="1224"/>
      <c r="OHL41" s="1225"/>
      <c r="OHM41" s="1226"/>
      <c r="OHO41" s="1224"/>
      <c r="OHR41" s="1227"/>
      <c r="OHS41" s="1227"/>
      <c r="OHT41" s="1225"/>
      <c r="OHV41" s="1223"/>
      <c r="OHW41" s="1224"/>
      <c r="OHX41" s="1225"/>
      <c r="OHY41" s="1226"/>
      <c r="OIA41" s="1224"/>
      <c r="OID41" s="1227"/>
      <c r="OIE41" s="1227"/>
      <c r="OIF41" s="1225"/>
      <c r="OIH41" s="1223"/>
      <c r="OII41" s="1224"/>
      <c r="OIJ41" s="1225"/>
      <c r="OIK41" s="1226"/>
      <c r="OIM41" s="1224"/>
      <c r="OIP41" s="1227"/>
      <c r="OIQ41" s="1227"/>
      <c r="OIR41" s="1225"/>
      <c r="OIT41" s="1223"/>
      <c r="OIU41" s="1224"/>
      <c r="OIV41" s="1225"/>
      <c r="OIW41" s="1226"/>
      <c r="OIY41" s="1224"/>
      <c r="OJB41" s="1227"/>
      <c r="OJC41" s="1227"/>
      <c r="OJD41" s="1225"/>
      <c r="OJF41" s="1223"/>
      <c r="OJG41" s="1224"/>
      <c r="OJH41" s="1225"/>
      <c r="OJI41" s="1226"/>
      <c r="OJK41" s="1224"/>
      <c r="OJN41" s="1227"/>
      <c r="OJO41" s="1227"/>
      <c r="OJP41" s="1225"/>
      <c r="OJR41" s="1223"/>
      <c r="OJS41" s="1224"/>
      <c r="OJT41" s="1225"/>
      <c r="OJU41" s="1226"/>
      <c r="OJW41" s="1224"/>
      <c r="OJZ41" s="1227"/>
      <c r="OKA41" s="1227"/>
      <c r="OKB41" s="1225"/>
      <c r="OKD41" s="1223"/>
      <c r="OKE41" s="1224"/>
      <c r="OKF41" s="1225"/>
      <c r="OKG41" s="1226"/>
      <c r="OKI41" s="1224"/>
      <c r="OKL41" s="1227"/>
      <c r="OKM41" s="1227"/>
      <c r="OKN41" s="1225"/>
      <c r="OKP41" s="1223"/>
      <c r="OKQ41" s="1224"/>
      <c r="OKR41" s="1225"/>
      <c r="OKS41" s="1226"/>
      <c r="OKU41" s="1224"/>
      <c r="OKX41" s="1227"/>
      <c r="OKY41" s="1227"/>
      <c r="OKZ41" s="1225"/>
      <c r="OLB41" s="1223"/>
      <c r="OLC41" s="1224"/>
      <c r="OLD41" s="1225"/>
      <c r="OLE41" s="1226"/>
      <c r="OLG41" s="1224"/>
      <c r="OLJ41" s="1227"/>
      <c r="OLK41" s="1227"/>
      <c r="OLL41" s="1225"/>
      <c r="OLN41" s="1223"/>
      <c r="OLO41" s="1224"/>
      <c r="OLP41" s="1225"/>
      <c r="OLQ41" s="1226"/>
      <c r="OLS41" s="1224"/>
      <c r="OLV41" s="1227"/>
      <c r="OLW41" s="1227"/>
      <c r="OLX41" s="1225"/>
      <c r="OLZ41" s="1223"/>
      <c r="OMA41" s="1224"/>
      <c r="OMB41" s="1225"/>
      <c r="OMC41" s="1226"/>
      <c r="OME41" s="1224"/>
      <c r="OMH41" s="1227"/>
      <c r="OMI41" s="1227"/>
      <c r="OMJ41" s="1225"/>
      <c r="OML41" s="1223"/>
      <c r="OMM41" s="1224"/>
      <c r="OMN41" s="1225"/>
      <c r="OMO41" s="1226"/>
      <c r="OMQ41" s="1224"/>
      <c r="OMT41" s="1227"/>
      <c r="OMU41" s="1227"/>
      <c r="OMV41" s="1225"/>
      <c r="OMX41" s="1223"/>
      <c r="OMY41" s="1224"/>
      <c r="OMZ41" s="1225"/>
      <c r="ONA41" s="1226"/>
      <c r="ONC41" s="1224"/>
      <c r="ONF41" s="1227"/>
      <c r="ONG41" s="1227"/>
      <c r="ONH41" s="1225"/>
      <c r="ONJ41" s="1223"/>
      <c r="ONK41" s="1224"/>
      <c r="ONL41" s="1225"/>
      <c r="ONM41" s="1226"/>
      <c r="ONO41" s="1224"/>
      <c r="ONR41" s="1227"/>
      <c r="ONS41" s="1227"/>
      <c r="ONT41" s="1225"/>
      <c r="ONV41" s="1223"/>
      <c r="ONW41" s="1224"/>
      <c r="ONX41" s="1225"/>
      <c r="ONY41" s="1226"/>
      <c r="OOA41" s="1224"/>
      <c r="OOD41" s="1227"/>
      <c r="OOE41" s="1227"/>
      <c r="OOF41" s="1225"/>
      <c r="OOH41" s="1223"/>
      <c r="OOI41" s="1224"/>
      <c r="OOJ41" s="1225"/>
      <c r="OOK41" s="1226"/>
      <c r="OOM41" s="1224"/>
      <c r="OOP41" s="1227"/>
      <c r="OOQ41" s="1227"/>
      <c r="OOR41" s="1225"/>
      <c r="OOT41" s="1223"/>
      <c r="OOU41" s="1224"/>
      <c r="OOV41" s="1225"/>
      <c r="OOW41" s="1226"/>
      <c r="OOY41" s="1224"/>
      <c r="OPB41" s="1227"/>
      <c r="OPC41" s="1227"/>
      <c r="OPD41" s="1225"/>
      <c r="OPF41" s="1223"/>
      <c r="OPG41" s="1224"/>
      <c r="OPH41" s="1225"/>
      <c r="OPI41" s="1226"/>
      <c r="OPK41" s="1224"/>
      <c r="OPN41" s="1227"/>
      <c r="OPO41" s="1227"/>
      <c r="OPP41" s="1225"/>
      <c r="OPR41" s="1223"/>
      <c r="OPS41" s="1224"/>
      <c r="OPT41" s="1225"/>
      <c r="OPU41" s="1226"/>
      <c r="OPW41" s="1224"/>
      <c r="OPZ41" s="1227"/>
      <c r="OQA41" s="1227"/>
      <c r="OQB41" s="1225"/>
      <c r="OQD41" s="1223"/>
      <c r="OQE41" s="1224"/>
      <c r="OQF41" s="1225"/>
      <c r="OQG41" s="1226"/>
      <c r="OQI41" s="1224"/>
      <c r="OQL41" s="1227"/>
      <c r="OQM41" s="1227"/>
      <c r="OQN41" s="1225"/>
      <c r="OQP41" s="1223"/>
      <c r="OQQ41" s="1224"/>
      <c r="OQR41" s="1225"/>
      <c r="OQS41" s="1226"/>
      <c r="OQU41" s="1224"/>
      <c r="OQX41" s="1227"/>
      <c r="OQY41" s="1227"/>
      <c r="OQZ41" s="1225"/>
      <c r="ORB41" s="1223"/>
      <c r="ORC41" s="1224"/>
      <c r="ORD41" s="1225"/>
      <c r="ORE41" s="1226"/>
      <c r="ORG41" s="1224"/>
      <c r="ORJ41" s="1227"/>
      <c r="ORK41" s="1227"/>
      <c r="ORL41" s="1225"/>
      <c r="ORN41" s="1223"/>
      <c r="ORO41" s="1224"/>
      <c r="ORP41" s="1225"/>
      <c r="ORQ41" s="1226"/>
      <c r="ORS41" s="1224"/>
      <c r="ORV41" s="1227"/>
      <c r="ORW41" s="1227"/>
      <c r="ORX41" s="1225"/>
      <c r="ORZ41" s="1223"/>
      <c r="OSA41" s="1224"/>
      <c r="OSB41" s="1225"/>
      <c r="OSC41" s="1226"/>
      <c r="OSE41" s="1224"/>
      <c r="OSH41" s="1227"/>
      <c r="OSI41" s="1227"/>
      <c r="OSJ41" s="1225"/>
      <c r="OSL41" s="1223"/>
      <c r="OSM41" s="1224"/>
      <c r="OSN41" s="1225"/>
      <c r="OSO41" s="1226"/>
      <c r="OSQ41" s="1224"/>
      <c r="OST41" s="1227"/>
      <c r="OSU41" s="1227"/>
      <c r="OSV41" s="1225"/>
      <c r="OSX41" s="1223"/>
      <c r="OSY41" s="1224"/>
      <c r="OSZ41" s="1225"/>
      <c r="OTA41" s="1226"/>
      <c r="OTC41" s="1224"/>
      <c r="OTF41" s="1227"/>
      <c r="OTG41" s="1227"/>
      <c r="OTH41" s="1225"/>
      <c r="OTJ41" s="1223"/>
      <c r="OTK41" s="1224"/>
      <c r="OTL41" s="1225"/>
      <c r="OTM41" s="1226"/>
      <c r="OTO41" s="1224"/>
      <c r="OTR41" s="1227"/>
      <c r="OTS41" s="1227"/>
      <c r="OTT41" s="1225"/>
      <c r="OTV41" s="1223"/>
      <c r="OTW41" s="1224"/>
      <c r="OTX41" s="1225"/>
      <c r="OTY41" s="1226"/>
      <c r="OUA41" s="1224"/>
      <c r="OUD41" s="1227"/>
      <c r="OUE41" s="1227"/>
      <c r="OUF41" s="1225"/>
      <c r="OUH41" s="1223"/>
      <c r="OUI41" s="1224"/>
      <c r="OUJ41" s="1225"/>
      <c r="OUK41" s="1226"/>
      <c r="OUM41" s="1224"/>
      <c r="OUP41" s="1227"/>
      <c r="OUQ41" s="1227"/>
      <c r="OUR41" s="1225"/>
      <c r="OUT41" s="1223"/>
      <c r="OUU41" s="1224"/>
      <c r="OUV41" s="1225"/>
      <c r="OUW41" s="1226"/>
      <c r="OUY41" s="1224"/>
      <c r="OVB41" s="1227"/>
      <c r="OVC41" s="1227"/>
      <c r="OVD41" s="1225"/>
      <c r="OVF41" s="1223"/>
      <c r="OVG41" s="1224"/>
      <c r="OVH41" s="1225"/>
      <c r="OVI41" s="1226"/>
      <c r="OVK41" s="1224"/>
      <c r="OVN41" s="1227"/>
      <c r="OVO41" s="1227"/>
      <c r="OVP41" s="1225"/>
      <c r="OVR41" s="1223"/>
      <c r="OVS41" s="1224"/>
      <c r="OVT41" s="1225"/>
      <c r="OVU41" s="1226"/>
      <c r="OVW41" s="1224"/>
      <c r="OVZ41" s="1227"/>
      <c r="OWA41" s="1227"/>
      <c r="OWB41" s="1225"/>
      <c r="OWD41" s="1223"/>
      <c r="OWE41" s="1224"/>
      <c r="OWF41" s="1225"/>
      <c r="OWG41" s="1226"/>
      <c r="OWI41" s="1224"/>
      <c r="OWL41" s="1227"/>
      <c r="OWM41" s="1227"/>
      <c r="OWN41" s="1225"/>
      <c r="OWP41" s="1223"/>
      <c r="OWQ41" s="1224"/>
      <c r="OWR41" s="1225"/>
      <c r="OWS41" s="1226"/>
      <c r="OWU41" s="1224"/>
      <c r="OWX41" s="1227"/>
      <c r="OWY41" s="1227"/>
      <c r="OWZ41" s="1225"/>
      <c r="OXB41" s="1223"/>
      <c r="OXC41" s="1224"/>
      <c r="OXD41" s="1225"/>
      <c r="OXE41" s="1226"/>
      <c r="OXG41" s="1224"/>
      <c r="OXJ41" s="1227"/>
      <c r="OXK41" s="1227"/>
      <c r="OXL41" s="1225"/>
      <c r="OXN41" s="1223"/>
      <c r="OXO41" s="1224"/>
      <c r="OXP41" s="1225"/>
      <c r="OXQ41" s="1226"/>
      <c r="OXS41" s="1224"/>
      <c r="OXV41" s="1227"/>
      <c r="OXW41" s="1227"/>
      <c r="OXX41" s="1225"/>
      <c r="OXZ41" s="1223"/>
      <c r="OYA41" s="1224"/>
      <c r="OYB41" s="1225"/>
      <c r="OYC41" s="1226"/>
      <c r="OYE41" s="1224"/>
      <c r="OYH41" s="1227"/>
      <c r="OYI41" s="1227"/>
      <c r="OYJ41" s="1225"/>
      <c r="OYL41" s="1223"/>
      <c r="OYM41" s="1224"/>
      <c r="OYN41" s="1225"/>
      <c r="OYO41" s="1226"/>
      <c r="OYQ41" s="1224"/>
      <c r="OYT41" s="1227"/>
      <c r="OYU41" s="1227"/>
      <c r="OYV41" s="1225"/>
      <c r="OYX41" s="1223"/>
      <c r="OYY41" s="1224"/>
      <c r="OYZ41" s="1225"/>
      <c r="OZA41" s="1226"/>
      <c r="OZC41" s="1224"/>
      <c r="OZF41" s="1227"/>
      <c r="OZG41" s="1227"/>
      <c r="OZH41" s="1225"/>
      <c r="OZJ41" s="1223"/>
      <c r="OZK41" s="1224"/>
      <c r="OZL41" s="1225"/>
      <c r="OZM41" s="1226"/>
      <c r="OZO41" s="1224"/>
      <c r="OZR41" s="1227"/>
      <c r="OZS41" s="1227"/>
      <c r="OZT41" s="1225"/>
      <c r="OZV41" s="1223"/>
      <c r="OZW41" s="1224"/>
      <c r="OZX41" s="1225"/>
      <c r="OZY41" s="1226"/>
      <c r="PAA41" s="1224"/>
      <c r="PAD41" s="1227"/>
      <c r="PAE41" s="1227"/>
      <c r="PAF41" s="1225"/>
      <c r="PAH41" s="1223"/>
      <c r="PAI41" s="1224"/>
      <c r="PAJ41" s="1225"/>
      <c r="PAK41" s="1226"/>
      <c r="PAM41" s="1224"/>
      <c r="PAP41" s="1227"/>
      <c r="PAQ41" s="1227"/>
      <c r="PAR41" s="1225"/>
      <c r="PAT41" s="1223"/>
      <c r="PAU41" s="1224"/>
      <c r="PAV41" s="1225"/>
      <c r="PAW41" s="1226"/>
      <c r="PAY41" s="1224"/>
      <c r="PBB41" s="1227"/>
      <c r="PBC41" s="1227"/>
      <c r="PBD41" s="1225"/>
      <c r="PBF41" s="1223"/>
      <c r="PBG41" s="1224"/>
      <c r="PBH41" s="1225"/>
      <c r="PBI41" s="1226"/>
      <c r="PBK41" s="1224"/>
      <c r="PBN41" s="1227"/>
      <c r="PBO41" s="1227"/>
      <c r="PBP41" s="1225"/>
      <c r="PBR41" s="1223"/>
      <c r="PBS41" s="1224"/>
      <c r="PBT41" s="1225"/>
      <c r="PBU41" s="1226"/>
      <c r="PBW41" s="1224"/>
      <c r="PBZ41" s="1227"/>
      <c r="PCA41" s="1227"/>
      <c r="PCB41" s="1225"/>
      <c r="PCD41" s="1223"/>
      <c r="PCE41" s="1224"/>
      <c r="PCF41" s="1225"/>
      <c r="PCG41" s="1226"/>
      <c r="PCI41" s="1224"/>
      <c r="PCL41" s="1227"/>
      <c r="PCM41" s="1227"/>
      <c r="PCN41" s="1225"/>
      <c r="PCP41" s="1223"/>
      <c r="PCQ41" s="1224"/>
      <c r="PCR41" s="1225"/>
      <c r="PCS41" s="1226"/>
      <c r="PCU41" s="1224"/>
      <c r="PCX41" s="1227"/>
      <c r="PCY41" s="1227"/>
      <c r="PCZ41" s="1225"/>
      <c r="PDB41" s="1223"/>
      <c r="PDC41" s="1224"/>
      <c r="PDD41" s="1225"/>
      <c r="PDE41" s="1226"/>
      <c r="PDG41" s="1224"/>
      <c r="PDJ41" s="1227"/>
      <c r="PDK41" s="1227"/>
      <c r="PDL41" s="1225"/>
      <c r="PDN41" s="1223"/>
      <c r="PDO41" s="1224"/>
      <c r="PDP41" s="1225"/>
      <c r="PDQ41" s="1226"/>
      <c r="PDS41" s="1224"/>
      <c r="PDV41" s="1227"/>
      <c r="PDW41" s="1227"/>
      <c r="PDX41" s="1225"/>
      <c r="PDZ41" s="1223"/>
      <c r="PEA41" s="1224"/>
      <c r="PEB41" s="1225"/>
      <c r="PEC41" s="1226"/>
      <c r="PEE41" s="1224"/>
      <c r="PEH41" s="1227"/>
      <c r="PEI41" s="1227"/>
      <c r="PEJ41" s="1225"/>
      <c r="PEL41" s="1223"/>
      <c r="PEM41" s="1224"/>
      <c r="PEN41" s="1225"/>
      <c r="PEO41" s="1226"/>
      <c r="PEQ41" s="1224"/>
      <c r="PET41" s="1227"/>
      <c r="PEU41" s="1227"/>
      <c r="PEV41" s="1225"/>
      <c r="PEX41" s="1223"/>
      <c r="PEY41" s="1224"/>
      <c r="PEZ41" s="1225"/>
      <c r="PFA41" s="1226"/>
      <c r="PFC41" s="1224"/>
      <c r="PFF41" s="1227"/>
      <c r="PFG41" s="1227"/>
      <c r="PFH41" s="1225"/>
      <c r="PFJ41" s="1223"/>
      <c r="PFK41" s="1224"/>
      <c r="PFL41" s="1225"/>
      <c r="PFM41" s="1226"/>
      <c r="PFO41" s="1224"/>
      <c r="PFR41" s="1227"/>
      <c r="PFS41" s="1227"/>
      <c r="PFT41" s="1225"/>
      <c r="PFV41" s="1223"/>
      <c r="PFW41" s="1224"/>
      <c r="PFX41" s="1225"/>
      <c r="PFY41" s="1226"/>
      <c r="PGA41" s="1224"/>
      <c r="PGD41" s="1227"/>
      <c r="PGE41" s="1227"/>
      <c r="PGF41" s="1225"/>
      <c r="PGH41" s="1223"/>
      <c r="PGI41" s="1224"/>
      <c r="PGJ41" s="1225"/>
      <c r="PGK41" s="1226"/>
      <c r="PGM41" s="1224"/>
      <c r="PGP41" s="1227"/>
      <c r="PGQ41" s="1227"/>
      <c r="PGR41" s="1225"/>
      <c r="PGT41" s="1223"/>
      <c r="PGU41" s="1224"/>
      <c r="PGV41" s="1225"/>
      <c r="PGW41" s="1226"/>
      <c r="PGY41" s="1224"/>
      <c r="PHB41" s="1227"/>
      <c r="PHC41" s="1227"/>
      <c r="PHD41" s="1225"/>
      <c r="PHF41" s="1223"/>
      <c r="PHG41" s="1224"/>
      <c r="PHH41" s="1225"/>
      <c r="PHI41" s="1226"/>
      <c r="PHK41" s="1224"/>
      <c r="PHN41" s="1227"/>
      <c r="PHO41" s="1227"/>
      <c r="PHP41" s="1225"/>
      <c r="PHR41" s="1223"/>
      <c r="PHS41" s="1224"/>
      <c r="PHT41" s="1225"/>
      <c r="PHU41" s="1226"/>
      <c r="PHW41" s="1224"/>
      <c r="PHZ41" s="1227"/>
      <c r="PIA41" s="1227"/>
      <c r="PIB41" s="1225"/>
      <c r="PID41" s="1223"/>
      <c r="PIE41" s="1224"/>
      <c r="PIF41" s="1225"/>
      <c r="PIG41" s="1226"/>
      <c r="PII41" s="1224"/>
      <c r="PIL41" s="1227"/>
      <c r="PIM41" s="1227"/>
      <c r="PIN41" s="1225"/>
      <c r="PIP41" s="1223"/>
      <c r="PIQ41" s="1224"/>
      <c r="PIR41" s="1225"/>
      <c r="PIS41" s="1226"/>
      <c r="PIU41" s="1224"/>
      <c r="PIX41" s="1227"/>
      <c r="PIY41" s="1227"/>
      <c r="PIZ41" s="1225"/>
      <c r="PJB41" s="1223"/>
      <c r="PJC41" s="1224"/>
      <c r="PJD41" s="1225"/>
      <c r="PJE41" s="1226"/>
      <c r="PJG41" s="1224"/>
      <c r="PJJ41" s="1227"/>
      <c r="PJK41" s="1227"/>
      <c r="PJL41" s="1225"/>
      <c r="PJN41" s="1223"/>
      <c r="PJO41" s="1224"/>
      <c r="PJP41" s="1225"/>
      <c r="PJQ41" s="1226"/>
      <c r="PJS41" s="1224"/>
      <c r="PJV41" s="1227"/>
      <c r="PJW41" s="1227"/>
      <c r="PJX41" s="1225"/>
      <c r="PJZ41" s="1223"/>
      <c r="PKA41" s="1224"/>
      <c r="PKB41" s="1225"/>
      <c r="PKC41" s="1226"/>
      <c r="PKE41" s="1224"/>
      <c r="PKH41" s="1227"/>
      <c r="PKI41" s="1227"/>
      <c r="PKJ41" s="1225"/>
      <c r="PKL41" s="1223"/>
      <c r="PKM41" s="1224"/>
      <c r="PKN41" s="1225"/>
      <c r="PKO41" s="1226"/>
      <c r="PKQ41" s="1224"/>
      <c r="PKT41" s="1227"/>
      <c r="PKU41" s="1227"/>
      <c r="PKV41" s="1225"/>
      <c r="PKX41" s="1223"/>
      <c r="PKY41" s="1224"/>
      <c r="PKZ41" s="1225"/>
      <c r="PLA41" s="1226"/>
      <c r="PLC41" s="1224"/>
      <c r="PLF41" s="1227"/>
      <c r="PLG41" s="1227"/>
      <c r="PLH41" s="1225"/>
      <c r="PLJ41" s="1223"/>
      <c r="PLK41" s="1224"/>
      <c r="PLL41" s="1225"/>
      <c r="PLM41" s="1226"/>
      <c r="PLO41" s="1224"/>
      <c r="PLR41" s="1227"/>
      <c r="PLS41" s="1227"/>
      <c r="PLT41" s="1225"/>
      <c r="PLV41" s="1223"/>
      <c r="PLW41" s="1224"/>
      <c r="PLX41" s="1225"/>
      <c r="PLY41" s="1226"/>
      <c r="PMA41" s="1224"/>
      <c r="PMD41" s="1227"/>
      <c r="PME41" s="1227"/>
      <c r="PMF41" s="1225"/>
      <c r="PMH41" s="1223"/>
      <c r="PMI41" s="1224"/>
      <c r="PMJ41" s="1225"/>
      <c r="PMK41" s="1226"/>
      <c r="PMM41" s="1224"/>
      <c r="PMP41" s="1227"/>
      <c r="PMQ41" s="1227"/>
      <c r="PMR41" s="1225"/>
      <c r="PMT41" s="1223"/>
      <c r="PMU41" s="1224"/>
      <c r="PMV41" s="1225"/>
      <c r="PMW41" s="1226"/>
      <c r="PMY41" s="1224"/>
      <c r="PNB41" s="1227"/>
      <c r="PNC41" s="1227"/>
      <c r="PND41" s="1225"/>
      <c r="PNF41" s="1223"/>
      <c r="PNG41" s="1224"/>
      <c r="PNH41" s="1225"/>
      <c r="PNI41" s="1226"/>
      <c r="PNK41" s="1224"/>
      <c r="PNN41" s="1227"/>
      <c r="PNO41" s="1227"/>
      <c r="PNP41" s="1225"/>
      <c r="PNR41" s="1223"/>
      <c r="PNS41" s="1224"/>
      <c r="PNT41" s="1225"/>
      <c r="PNU41" s="1226"/>
      <c r="PNW41" s="1224"/>
      <c r="PNZ41" s="1227"/>
      <c r="POA41" s="1227"/>
      <c r="POB41" s="1225"/>
      <c r="POD41" s="1223"/>
      <c r="POE41" s="1224"/>
      <c r="POF41" s="1225"/>
      <c r="POG41" s="1226"/>
      <c r="POI41" s="1224"/>
      <c r="POL41" s="1227"/>
      <c r="POM41" s="1227"/>
      <c r="PON41" s="1225"/>
      <c r="POP41" s="1223"/>
      <c r="POQ41" s="1224"/>
      <c r="POR41" s="1225"/>
      <c r="POS41" s="1226"/>
      <c r="POU41" s="1224"/>
      <c r="POX41" s="1227"/>
      <c r="POY41" s="1227"/>
      <c r="POZ41" s="1225"/>
      <c r="PPB41" s="1223"/>
      <c r="PPC41" s="1224"/>
      <c r="PPD41" s="1225"/>
      <c r="PPE41" s="1226"/>
      <c r="PPG41" s="1224"/>
      <c r="PPJ41" s="1227"/>
      <c r="PPK41" s="1227"/>
      <c r="PPL41" s="1225"/>
      <c r="PPN41" s="1223"/>
      <c r="PPO41" s="1224"/>
      <c r="PPP41" s="1225"/>
      <c r="PPQ41" s="1226"/>
      <c r="PPS41" s="1224"/>
      <c r="PPV41" s="1227"/>
      <c r="PPW41" s="1227"/>
      <c r="PPX41" s="1225"/>
      <c r="PPZ41" s="1223"/>
      <c r="PQA41" s="1224"/>
      <c r="PQB41" s="1225"/>
      <c r="PQC41" s="1226"/>
      <c r="PQE41" s="1224"/>
      <c r="PQH41" s="1227"/>
      <c r="PQI41" s="1227"/>
      <c r="PQJ41" s="1225"/>
      <c r="PQL41" s="1223"/>
      <c r="PQM41" s="1224"/>
      <c r="PQN41" s="1225"/>
      <c r="PQO41" s="1226"/>
      <c r="PQQ41" s="1224"/>
      <c r="PQT41" s="1227"/>
      <c r="PQU41" s="1227"/>
      <c r="PQV41" s="1225"/>
      <c r="PQX41" s="1223"/>
      <c r="PQY41" s="1224"/>
      <c r="PQZ41" s="1225"/>
      <c r="PRA41" s="1226"/>
      <c r="PRC41" s="1224"/>
      <c r="PRF41" s="1227"/>
      <c r="PRG41" s="1227"/>
      <c r="PRH41" s="1225"/>
      <c r="PRJ41" s="1223"/>
      <c r="PRK41" s="1224"/>
      <c r="PRL41" s="1225"/>
      <c r="PRM41" s="1226"/>
      <c r="PRO41" s="1224"/>
      <c r="PRR41" s="1227"/>
      <c r="PRS41" s="1227"/>
      <c r="PRT41" s="1225"/>
      <c r="PRV41" s="1223"/>
      <c r="PRW41" s="1224"/>
      <c r="PRX41" s="1225"/>
      <c r="PRY41" s="1226"/>
      <c r="PSA41" s="1224"/>
      <c r="PSD41" s="1227"/>
      <c r="PSE41" s="1227"/>
      <c r="PSF41" s="1225"/>
      <c r="PSH41" s="1223"/>
      <c r="PSI41" s="1224"/>
      <c r="PSJ41" s="1225"/>
      <c r="PSK41" s="1226"/>
      <c r="PSM41" s="1224"/>
      <c r="PSP41" s="1227"/>
      <c r="PSQ41" s="1227"/>
      <c r="PSR41" s="1225"/>
      <c r="PST41" s="1223"/>
      <c r="PSU41" s="1224"/>
      <c r="PSV41" s="1225"/>
      <c r="PSW41" s="1226"/>
      <c r="PSY41" s="1224"/>
      <c r="PTB41" s="1227"/>
      <c r="PTC41" s="1227"/>
      <c r="PTD41" s="1225"/>
      <c r="PTF41" s="1223"/>
      <c r="PTG41" s="1224"/>
      <c r="PTH41" s="1225"/>
      <c r="PTI41" s="1226"/>
      <c r="PTK41" s="1224"/>
      <c r="PTN41" s="1227"/>
      <c r="PTO41" s="1227"/>
      <c r="PTP41" s="1225"/>
      <c r="PTR41" s="1223"/>
      <c r="PTS41" s="1224"/>
      <c r="PTT41" s="1225"/>
      <c r="PTU41" s="1226"/>
      <c r="PTW41" s="1224"/>
      <c r="PTZ41" s="1227"/>
      <c r="PUA41" s="1227"/>
      <c r="PUB41" s="1225"/>
      <c r="PUD41" s="1223"/>
      <c r="PUE41" s="1224"/>
      <c r="PUF41" s="1225"/>
      <c r="PUG41" s="1226"/>
      <c r="PUI41" s="1224"/>
      <c r="PUL41" s="1227"/>
      <c r="PUM41" s="1227"/>
      <c r="PUN41" s="1225"/>
      <c r="PUP41" s="1223"/>
      <c r="PUQ41" s="1224"/>
      <c r="PUR41" s="1225"/>
      <c r="PUS41" s="1226"/>
      <c r="PUU41" s="1224"/>
      <c r="PUX41" s="1227"/>
      <c r="PUY41" s="1227"/>
      <c r="PUZ41" s="1225"/>
      <c r="PVB41" s="1223"/>
      <c r="PVC41" s="1224"/>
      <c r="PVD41" s="1225"/>
      <c r="PVE41" s="1226"/>
      <c r="PVG41" s="1224"/>
      <c r="PVJ41" s="1227"/>
      <c r="PVK41" s="1227"/>
      <c r="PVL41" s="1225"/>
      <c r="PVN41" s="1223"/>
      <c r="PVO41" s="1224"/>
      <c r="PVP41" s="1225"/>
      <c r="PVQ41" s="1226"/>
      <c r="PVS41" s="1224"/>
      <c r="PVV41" s="1227"/>
      <c r="PVW41" s="1227"/>
      <c r="PVX41" s="1225"/>
      <c r="PVZ41" s="1223"/>
      <c r="PWA41" s="1224"/>
      <c r="PWB41" s="1225"/>
      <c r="PWC41" s="1226"/>
      <c r="PWE41" s="1224"/>
      <c r="PWH41" s="1227"/>
      <c r="PWI41" s="1227"/>
      <c r="PWJ41" s="1225"/>
      <c r="PWL41" s="1223"/>
      <c r="PWM41" s="1224"/>
      <c r="PWN41" s="1225"/>
      <c r="PWO41" s="1226"/>
      <c r="PWQ41" s="1224"/>
      <c r="PWT41" s="1227"/>
      <c r="PWU41" s="1227"/>
      <c r="PWV41" s="1225"/>
      <c r="PWX41" s="1223"/>
      <c r="PWY41" s="1224"/>
      <c r="PWZ41" s="1225"/>
      <c r="PXA41" s="1226"/>
      <c r="PXC41" s="1224"/>
      <c r="PXF41" s="1227"/>
      <c r="PXG41" s="1227"/>
      <c r="PXH41" s="1225"/>
      <c r="PXJ41" s="1223"/>
      <c r="PXK41" s="1224"/>
      <c r="PXL41" s="1225"/>
      <c r="PXM41" s="1226"/>
      <c r="PXO41" s="1224"/>
      <c r="PXR41" s="1227"/>
      <c r="PXS41" s="1227"/>
      <c r="PXT41" s="1225"/>
      <c r="PXV41" s="1223"/>
      <c r="PXW41" s="1224"/>
      <c r="PXX41" s="1225"/>
      <c r="PXY41" s="1226"/>
      <c r="PYA41" s="1224"/>
      <c r="PYD41" s="1227"/>
      <c r="PYE41" s="1227"/>
      <c r="PYF41" s="1225"/>
      <c r="PYH41" s="1223"/>
      <c r="PYI41" s="1224"/>
      <c r="PYJ41" s="1225"/>
      <c r="PYK41" s="1226"/>
      <c r="PYM41" s="1224"/>
      <c r="PYP41" s="1227"/>
      <c r="PYQ41" s="1227"/>
      <c r="PYR41" s="1225"/>
      <c r="PYT41" s="1223"/>
      <c r="PYU41" s="1224"/>
      <c r="PYV41" s="1225"/>
      <c r="PYW41" s="1226"/>
      <c r="PYY41" s="1224"/>
      <c r="PZB41" s="1227"/>
      <c r="PZC41" s="1227"/>
      <c r="PZD41" s="1225"/>
      <c r="PZF41" s="1223"/>
      <c r="PZG41" s="1224"/>
      <c r="PZH41" s="1225"/>
      <c r="PZI41" s="1226"/>
      <c r="PZK41" s="1224"/>
      <c r="PZN41" s="1227"/>
      <c r="PZO41" s="1227"/>
      <c r="PZP41" s="1225"/>
      <c r="PZR41" s="1223"/>
      <c r="PZS41" s="1224"/>
      <c r="PZT41" s="1225"/>
      <c r="PZU41" s="1226"/>
      <c r="PZW41" s="1224"/>
      <c r="PZZ41" s="1227"/>
      <c r="QAA41" s="1227"/>
      <c r="QAB41" s="1225"/>
      <c r="QAD41" s="1223"/>
      <c r="QAE41" s="1224"/>
      <c r="QAF41" s="1225"/>
      <c r="QAG41" s="1226"/>
      <c r="QAI41" s="1224"/>
      <c r="QAL41" s="1227"/>
      <c r="QAM41" s="1227"/>
      <c r="QAN41" s="1225"/>
      <c r="QAP41" s="1223"/>
      <c r="QAQ41" s="1224"/>
      <c r="QAR41" s="1225"/>
      <c r="QAS41" s="1226"/>
      <c r="QAU41" s="1224"/>
      <c r="QAX41" s="1227"/>
      <c r="QAY41" s="1227"/>
      <c r="QAZ41" s="1225"/>
      <c r="QBB41" s="1223"/>
      <c r="QBC41" s="1224"/>
      <c r="QBD41" s="1225"/>
      <c r="QBE41" s="1226"/>
      <c r="QBG41" s="1224"/>
      <c r="QBJ41" s="1227"/>
      <c r="QBK41" s="1227"/>
      <c r="QBL41" s="1225"/>
      <c r="QBN41" s="1223"/>
      <c r="QBO41" s="1224"/>
      <c r="QBP41" s="1225"/>
      <c r="QBQ41" s="1226"/>
      <c r="QBS41" s="1224"/>
      <c r="QBV41" s="1227"/>
      <c r="QBW41" s="1227"/>
      <c r="QBX41" s="1225"/>
      <c r="QBZ41" s="1223"/>
      <c r="QCA41" s="1224"/>
      <c r="QCB41" s="1225"/>
      <c r="QCC41" s="1226"/>
      <c r="QCE41" s="1224"/>
      <c r="QCH41" s="1227"/>
      <c r="QCI41" s="1227"/>
      <c r="QCJ41" s="1225"/>
      <c r="QCL41" s="1223"/>
      <c r="QCM41" s="1224"/>
      <c r="QCN41" s="1225"/>
      <c r="QCO41" s="1226"/>
      <c r="QCQ41" s="1224"/>
      <c r="QCT41" s="1227"/>
      <c r="QCU41" s="1227"/>
      <c r="QCV41" s="1225"/>
      <c r="QCX41" s="1223"/>
      <c r="QCY41" s="1224"/>
      <c r="QCZ41" s="1225"/>
      <c r="QDA41" s="1226"/>
      <c r="QDC41" s="1224"/>
      <c r="QDF41" s="1227"/>
      <c r="QDG41" s="1227"/>
      <c r="QDH41" s="1225"/>
      <c r="QDJ41" s="1223"/>
      <c r="QDK41" s="1224"/>
      <c r="QDL41" s="1225"/>
      <c r="QDM41" s="1226"/>
      <c r="QDO41" s="1224"/>
      <c r="QDR41" s="1227"/>
      <c r="QDS41" s="1227"/>
      <c r="QDT41" s="1225"/>
      <c r="QDV41" s="1223"/>
      <c r="QDW41" s="1224"/>
      <c r="QDX41" s="1225"/>
      <c r="QDY41" s="1226"/>
      <c r="QEA41" s="1224"/>
      <c r="QED41" s="1227"/>
      <c r="QEE41" s="1227"/>
      <c r="QEF41" s="1225"/>
      <c r="QEH41" s="1223"/>
      <c r="QEI41" s="1224"/>
      <c r="QEJ41" s="1225"/>
      <c r="QEK41" s="1226"/>
      <c r="QEM41" s="1224"/>
      <c r="QEP41" s="1227"/>
      <c r="QEQ41" s="1227"/>
      <c r="QER41" s="1225"/>
      <c r="QET41" s="1223"/>
      <c r="QEU41" s="1224"/>
      <c r="QEV41" s="1225"/>
      <c r="QEW41" s="1226"/>
      <c r="QEY41" s="1224"/>
      <c r="QFB41" s="1227"/>
      <c r="QFC41" s="1227"/>
      <c r="QFD41" s="1225"/>
      <c r="QFF41" s="1223"/>
      <c r="QFG41" s="1224"/>
      <c r="QFH41" s="1225"/>
      <c r="QFI41" s="1226"/>
      <c r="QFK41" s="1224"/>
      <c r="QFN41" s="1227"/>
      <c r="QFO41" s="1227"/>
      <c r="QFP41" s="1225"/>
      <c r="QFR41" s="1223"/>
      <c r="QFS41" s="1224"/>
      <c r="QFT41" s="1225"/>
      <c r="QFU41" s="1226"/>
      <c r="QFW41" s="1224"/>
      <c r="QFZ41" s="1227"/>
      <c r="QGA41" s="1227"/>
      <c r="QGB41" s="1225"/>
      <c r="QGD41" s="1223"/>
      <c r="QGE41" s="1224"/>
      <c r="QGF41" s="1225"/>
      <c r="QGG41" s="1226"/>
      <c r="QGI41" s="1224"/>
      <c r="QGL41" s="1227"/>
      <c r="QGM41" s="1227"/>
      <c r="QGN41" s="1225"/>
      <c r="QGP41" s="1223"/>
      <c r="QGQ41" s="1224"/>
      <c r="QGR41" s="1225"/>
      <c r="QGS41" s="1226"/>
      <c r="QGU41" s="1224"/>
      <c r="QGX41" s="1227"/>
      <c r="QGY41" s="1227"/>
      <c r="QGZ41" s="1225"/>
      <c r="QHB41" s="1223"/>
      <c r="QHC41" s="1224"/>
      <c r="QHD41" s="1225"/>
      <c r="QHE41" s="1226"/>
      <c r="QHG41" s="1224"/>
      <c r="QHJ41" s="1227"/>
      <c r="QHK41" s="1227"/>
      <c r="QHL41" s="1225"/>
      <c r="QHN41" s="1223"/>
      <c r="QHO41" s="1224"/>
      <c r="QHP41" s="1225"/>
      <c r="QHQ41" s="1226"/>
      <c r="QHS41" s="1224"/>
      <c r="QHV41" s="1227"/>
      <c r="QHW41" s="1227"/>
      <c r="QHX41" s="1225"/>
      <c r="QHZ41" s="1223"/>
      <c r="QIA41" s="1224"/>
      <c r="QIB41" s="1225"/>
      <c r="QIC41" s="1226"/>
      <c r="QIE41" s="1224"/>
      <c r="QIH41" s="1227"/>
      <c r="QII41" s="1227"/>
      <c r="QIJ41" s="1225"/>
      <c r="QIL41" s="1223"/>
      <c r="QIM41" s="1224"/>
      <c r="QIN41" s="1225"/>
      <c r="QIO41" s="1226"/>
      <c r="QIQ41" s="1224"/>
      <c r="QIT41" s="1227"/>
      <c r="QIU41" s="1227"/>
      <c r="QIV41" s="1225"/>
      <c r="QIX41" s="1223"/>
      <c r="QIY41" s="1224"/>
      <c r="QIZ41" s="1225"/>
      <c r="QJA41" s="1226"/>
      <c r="QJC41" s="1224"/>
      <c r="QJF41" s="1227"/>
      <c r="QJG41" s="1227"/>
      <c r="QJH41" s="1225"/>
      <c r="QJJ41" s="1223"/>
      <c r="QJK41" s="1224"/>
      <c r="QJL41" s="1225"/>
      <c r="QJM41" s="1226"/>
      <c r="QJO41" s="1224"/>
      <c r="QJR41" s="1227"/>
      <c r="QJS41" s="1227"/>
      <c r="QJT41" s="1225"/>
      <c r="QJV41" s="1223"/>
      <c r="QJW41" s="1224"/>
      <c r="QJX41" s="1225"/>
      <c r="QJY41" s="1226"/>
      <c r="QKA41" s="1224"/>
      <c r="QKD41" s="1227"/>
      <c r="QKE41" s="1227"/>
      <c r="QKF41" s="1225"/>
      <c r="QKH41" s="1223"/>
      <c r="QKI41" s="1224"/>
      <c r="QKJ41" s="1225"/>
      <c r="QKK41" s="1226"/>
      <c r="QKM41" s="1224"/>
      <c r="QKP41" s="1227"/>
      <c r="QKQ41" s="1227"/>
      <c r="QKR41" s="1225"/>
      <c r="QKT41" s="1223"/>
      <c r="QKU41" s="1224"/>
      <c r="QKV41" s="1225"/>
      <c r="QKW41" s="1226"/>
      <c r="QKY41" s="1224"/>
      <c r="QLB41" s="1227"/>
      <c r="QLC41" s="1227"/>
      <c r="QLD41" s="1225"/>
      <c r="QLF41" s="1223"/>
      <c r="QLG41" s="1224"/>
      <c r="QLH41" s="1225"/>
      <c r="QLI41" s="1226"/>
      <c r="QLK41" s="1224"/>
      <c r="QLN41" s="1227"/>
      <c r="QLO41" s="1227"/>
      <c r="QLP41" s="1225"/>
      <c r="QLR41" s="1223"/>
      <c r="QLS41" s="1224"/>
      <c r="QLT41" s="1225"/>
      <c r="QLU41" s="1226"/>
      <c r="QLW41" s="1224"/>
      <c r="QLZ41" s="1227"/>
      <c r="QMA41" s="1227"/>
      <c r="QMB41" s="1225"/>
      <c r="QMD41" s="1223"/>
      <c r="QME41" s="1224"/>
      <c r="QMF41" s="1225"/>
      <c r="QMG41" s="1226"/>
      <c r="QMI41" s="1224"/>
      <c r="QML41" s="1227"/>
      <c r="QMM41" s="1227"/>
      <c r="QMN41" s="1225"/>
      <c r="QMP41" s="1223"/>
      <c r="QMQ41" s="1224"/>
      <c r="QMR41" s="1225"/>
      <c r="QMS41" s="1226"/>
      <c r="QMU41" s="1224"/>
      <c r="QMX41" s="1227"/>
      <c r="QMY41" s="1227"/>
      <c r="QMZ41" s="1225"/>
      <c r="QNB41" s="1223"/>
      <c r="QNC41" s="1224"/>
      <c r="QND41" s="1225"/>
      <c r="QNE41" s="1226"/>
      <c r="QNG41" s="1224"/>
      <c r="QNJ41" s="1227"/>
      <c r="QNK41" s="1227"/>
      <c r="QNL41" s="1225"/>
      <c r="QNN41" s="1223"/>
      <c r="QNO41" s="1224"/>
      <c r="QNP41" s="1225"/>
      <c r="QNQ41" s="1226"/>
      <c r="QNS41" s="1224"/>
      <c r="QNV41" s="1227"/>
      <c r="QNW41" s="1227"/>
      <c r="QNX41" s="1225"/>
      <c r="QNZ41" s="1223"/>
      <c r="QOA41" s="1224"/>
      <c r="QOB41" s="1225"/>
      <c r="QOC41" s="1226"/>
      <c r="QOE41" s="1224"/>
      <c r="QOH41" s="1227"/>
      <c r="QOI41" s="1227"/>
      <c r="QOJ41" s="1225"/>
      <c r="QOL41" s="1223"/>
      <c r="QOM41" s="1224"/>
      <c r="QON41" s="1225"/>
      <c r="QOO41" s="1226"/>
      <c r="QOQ41" s="1224"/>
      <c r="QOT41" s="1227"/>
      <c r="QOU41" s="1227"/>
      <c r="QOV41" s="1225"/>
      <c r="QOX41" s="1223"/>
      <c r="QOY41" s="1224"/>
      <c r="QOZ41" s="1225"/>
      <c r="QPA41" s="1226"/>
      <c r="QPC41" s="1224"/>
      <c r="QPF41" s="1227"/>
      <c r="QPG41" s="1227"/>
      <c r="QPH41" s="1225"/>
      <c r="QPJ41" s="1223"/>
      <c r="QPK41" s="1224"/>
      <c r="QPL41" s="1225"/>
      <c r="QPM41" s="1226"/>
      <c r="QPO41" s="1224"/>
      <c r="QPR41" s="1227"/>
      <c r="QPS41" s="1227"/>
      <c r="QPT41" s="1225"/>
      <c r="QPV41" s="1223"/>
      <c r="QPW41" s="1224"/>
      <c r="QPX41" s="1225"/>
      <c r="QPY41" s="1226"/>
      <c r="QQA41" s="1224"/>
      <c r="QQD41" s="1227"/>
      <c r="QQE41" s="1227"/>
      <c r="QQF41" s="1225"/>
      <c r="QQH41" s="1223"/>
      <c r="QQI41" s="1224"/>
      <c r="QQJ41" s="1225"/>
      <c r="QQK41" s="1226"/>
      <c r="QQM41" s="1224"/>
      <c r="QQP41" s="1227"/>
      <c r="QQQ41" s="1227"/>
      <c r="QQR41" s="1225"/>
      <c r="QQT41" s="1223"/>
      <c r="QQU41" s="1224"/>
      <c r="QQV41" s="1225"/>
      <c r="QQW41" s="1226"/>
      <c r="QQY41" s="1224"/>
      <c r="QRB41" s="1227"/>
      <c r="QRC41" s="1227"/>
      <c r="QRD41" s="1225"/>
      <c r="QRF41" s="1223"/>
      <c r="QRG41" s="1224"/>
      <c r="QRH41" s="1225"/>
      <c r="QRI41" s="1226"/>
      <c r="QRK41" s="1224"/>
      <c r="QRN41" s="1227"/>
      <c r="QRO41" s="1227"/>
      <c r="QRP41" s="1225"/>
      <c r="QRR41" s="1223"/>
      <c r="QRS41" s="1224"/>
      <c r="QRT41" s="1225"/>
      <c r="QRU41" s="1226"/>
      <c r="QRW41" s="1224"/>
      <c r="QRZ41" s="1227"/>
      <c r="QSA41" s="1227"/>
      <c r="QSB41" s="1225"/>
      <c r="QSD41" s="1223"/>
      <c r="QSE41" s="1224"/>
      <c r="QSF41" s="1225"/>
      <c r="QSG41" s="1226"/>
      <c r="QSI41" s="1224"/>
      <c r="QSL41" s="1227"/>
      <c r="QSM41" s="1227"/>
      <c r="QSN41" s="1225"/>
      <c r="QSP41" s="1223"/>
      <c r="QSQ41" s="1224"/>
      <c r="QSR41" s="1225"/>
      <c r="QSS41" s="1226"/>
      <c r="QSU41" s="1224"/>
      <c r="QSX41" s="1227"/>
      <c r="QSY41" s="1227"/>
      <c r="QSZ41" s="1225"/>
      <c r="QTB41" s="1223"/>
      <c r="QTC41" s="1224"/>
      <c r="QTD41" s="1225"/>
      <c r="QTE41" s="1226"/>
      <c r="QTG41" s="1224"/>
      <c r="QTJ41" s="1227"/>
      <c r="QTK41" s="1227"/>
      <c r="QTL41" s="1225"/>
      <c r="QTN41" s="1223"/>
      <c r="QTO41" s="1224"/>
      <c r="QTP41" s="1225"/>
      <c r="QTQ41" s="1226"/>
      <c r="QTS41" s="1224"/>
      <c r="QTV41" s="1227"/>
      <c r="QTW41" s="1227"/>
      <c r="QTX41" s="1225"/>
      <c r="QTZ41" s="1223"/>
      <c r="QUA41" s="1224"/>
      <c r="QUB41" s="1225"/>
      <c r="QUC41" s="1226"/>
      <c r="QUE41" s="1224"/>
      <c r="QUH41" s="1227"/>
      <c r="QUI41" s="1227"/>
      <c r="QUJ41" s="1225"/>
      <c r="QUL41" s="1223"/>
      <c r="QUM41" s="1224"/>
      <c r="QUN41" s="1225"/>
      <c r="QUO41" s="1226"/>
      <c r="QUQ41" s="1224"/>
      <c r="QUT41" s="1227"/>
      <c r="QUU41" s="1227"/>
      <c r="QUV41" s="1225"/>
      <c r="QUX41" s="1223"/>
      <c r="QUY41" s="1224"/>
      <c r="QUZ41" s="1225"/>
      <c r="QVA41" s="1226"/>
      <c r="QVC41" s="1224"/>
      <c r="QVF41" s="1227"/>
      <c r="QVG41" s="1227"/>
      <c r="QVH41" s="1225"/>
      <c r="QVJ41" s="1223"/>
      <c r="QVK41" s="1224"/>
      <c r="QVL41" s="1225"/>
      <c r="QVM41" s="1226"/>
      <c r="QVO41" s="1224"/>
      <c r="QVR41" s="1227"/>
      <c r="QVS41" s="1227"/>
      <c r="QVT41" s="1225"/>
      <c r="QVV41" s="1223"/>
      <c r="QVW41" s="1224"/>
      <c r="QVX41" s="1225"/>
      <c r="QVY41" s="1226"/>
      <c r="QWA41" s="1224"/>
      <c r="QWD41" s="1227"/>
      <c r="QWE41" s="1227"/>
      <c r="QWF41" s="1225"/>
      <c r="QWH41" s="1223"/>
      <c r="QWI41" s="1224"/>
      <c r="QWJ41" s="1225"/>
      <c r="QWK41" s="1226"/>
      <c r="QWM41" s="1224"/>
      <c r="QWP41" s="1227"/>
      <c r="QWQ41" s="1227"/>
      <c r="QWR41" s="1225"/>
      <c r="QWT41" s="1223"/>
      <c r="QWU41" s="1224"/>
      <c r="QWV41" s="1225"/>
      <c r="QWW41" s="1226"/>
      <c r="QWY41" s="1224"/>
      <c r="QXB41" s="1227"/>
      <c r="QXC41" s="1227"/>
      <c r="QXD41" s="1225"/>
      <c r="QXF41" s="1223"/>
      <c r="QXG41" s="1224"/>
      <c r="QXH41" s="1225"/>
      <c r="QXI41" s="1226"/>
      <c r="QXK41" s="1224"/>
      <c r="QXN41" s="1227"/>
      <c r="QXO41" s="1227"/>
      <c r="QXP41" s="1225"/>
      <c r="QXR41" s="1223"/>
      <c r="QXS41" s="1224"/>
      <c r="QXT41" s="1225"/>
      <c r="QXU41" s="1226"/>
      <c r="QXW41" s="1224"/>
      <c r="QXZ41" s="1227"/>
      <c r="QYA41" s="1227"/>
      <c r="QYB41" s="1225"/>
      <c r="QYD41" s="1223"/>
      <c r="QYE41" s="1224"/>
      <c r="QYF41" s="1225"/>
      <c r="QYG41" s="1226"/>
      <c r="QYI41" s="1224"/>
      <c r="QYL41" s="1227"/>
      <c r="QYM41" s="1227"/>
      <c r="QYN41" s="1225"/>
      <c r="QYP41" s="1223"/>
      <c r="QYQ41" s="1224"/>
      <c r="QYR41" s="1225"/>
      <c r="QYS41" s="1226"/>
      <c r="QYU41" s="1224"/>
      <c r="QYX41" s="1227"/>
      <c r="QYY41" s="1227"/>
      <c r="QYZ41" s="1225"/>
      <c r="QZB41" s="1223"/>
      <c r="QZC41" s="1224"/>
      <c r="QZD41" s="1225"/>
      <c r="QZE41" s="1226"/>
      <c r="QZG41" s="1224"/>
      <c r="QZJ41" s="1227"/>
      <c r="QZK41" s="1227"/>
      <c r="QZL41" s="1225"/>
      <c r="QZN41" s="1223"/>
      <c r="QZO41" s="1224"/>
      <c r="QZP41" s="1225"/>
      <c r="QZQ41" s="1226"/>
      <c r="QZS41" s="1224"/>
      <c r="QZV41" s="1227"/>
      <c r="QZW41" s="1227"/>
      <c r="QZX41" s="1225"/>
      <c r="QZZ41" s="1223"/>
      <c r="RAA41" s="1224"/>
      <c r="RAB41" s="1225"/>
      <c r="RAC41" s="1226"/>
      <c r="RAE41" s="1224"/>
      <c r="RAH41" s="1227"/>
      <c r="RAI41" s="1227"/>
      <c r="RAJ41" s="1225"/>
      <c r="RAL41" s="1223"/>
      <c r="RAM41" s="1224"/>
      <c r="RAN41" s="1225"/>
      <c r="RAO41" s="1226"/>
      <c r="RAQ41" s="1224"/>
      <c r="RAT41" s="1227"/>
      <c r="RAU41" s="1227"/>
      <c r="RAV41" s="1225"/>
      <c r="RAX41" s="1223"/>
      <c r="RAY41" s="1224"/>
      <c r="RAZ41" s="1225"/>
      <c r="RBA41" s="1226"/>
      <c r="RBC41" s="1224"/>
      <c r="RBF41" s="1227"/>
      <c r="RBG41" s="1227"/>
      <c r="RBH41" s="1225"/>
      <c r="RBJ41" s="1223"/>
      <c r="RBK41" s="1224"/>
      <c r="RBL41" s="1225"/>
      <c r="RBM41" s="1226"/>
      <c r="RBO41" s="1224"/>
      <c r="RBR41" s="1227"/>
      <c r="RBS41" s="1227"/>
      <c r="RBT41" s="1225"/>
      <c r="RBV41" s="1223"/>
      <c r="RBW41" s="1224"/>
      <c r="RBX41" s="1225"/>
      <c r="RBY41" s="1226"/>
      <c r="RCA41" s="1224"/>
      <c r="RCD41" s="1227"/>
      <c r="RCE41" s="1227"/>
      <c r="RCF41" s="1225"/>
      <c r="RCH41" s="1223"/>
      <c r="RCI41" s="1224"/>
      <c r="RCJ41" s="1225"/>
      <c r="RCK41" s="1226"/>
      <c r="RCM41" s="1224"/>
      <c r="RCP41" s="1227"/>
      <c r="RCQ41" s="1227"/>
      <c r="RCR41" s="1225"/>
      <c r="RCT41" s="1223"/>
      <c r="RCU41" s="1224"/>
      <c r="RCV41" s="1225"/>
      <c r="RCW41" s="1226"/>
      <c r="RCY41" s="1224"/>
      <c r="RDB41" s="1227"/>
      <c r="RDC41" s="1227"/>
      <c r="RDD41" s="1225"/>
      <c r="RDF41" s="1223"/>
      <c r="RDG41" s="1224"/>
      <c r="RDH41" s="1225"/>
      <c r="RDI41" s="1226"/>
      <c r="RDK41" s="1224"/>
      <c r="RDN41" s="1227"/>
      <c r="RDO41" s="1227"/>
      <c r="RDP41" s="1225"/>
      <c r="RDR41" s="1223"/>
      <c r="RDS41" s="1224"/>
      <c r="RDT41" s="1225"/>
      <c r="RDU41" s="1226"/>
      <c r="RDW41" s="1224"/>
      <c r="RDZ41" s="1227"/>
      <c r="REA41" s="1227"/>
      <c r="REB41" s="1225"/>
      <c r="RED41" s="1223"/>
      <c r="REE41" s="1224"/>
      <c r="REF41" s="1225"/>
      <c r="REG41" s="1226"/>
      <c r="REI41" s="1224"/>
      <c r="REL41" s="1227"/>
      <c r="REM41" s="1227"/>
      <c r="REN41" s="1225"/>
      <c r="REP41" s="1223"/>
      <c r="REQ41" s="1224"/>
      <c r="RER41" s="1225"/>
      <c r="RES41" s="1226"/>
      <c r="REU41" s="1224"/>
      <c r="REX41" s="1227"/>
      <c r="REY41" s="1227"/>
      <c r="REZ41" s="1225"/>
      <c r="RFB41" s="1223"/>
      <c r="RFC41" s="1224"/>
      <c r="RFD41" s="1225"/>
      <c r="RFE41" s="1226"/>
      <c r="RFG41" s="1224"/>
      <c r="RFJ41" s="1227"/>
      <c r="RFK41" s="1227"/>
      <c r="RFL41" s="1225"/>
      <c r="RFN41" s="1223"/>
      <c r="RFO41" s="1224"/>
      <c r="RFP41" s="1225"/>
      <c r="RFQ41" s="1226"/>
      <c r="RFS41" s="1224"/>
      <c r="RFV41" s="1227"/>
      <c r="RFW41" s="1227"/>
      <c r="RFX41" s="1225"/>
      <c r="RFZ41" s="1223"/>
      <c r="RGA41" s="1224"/>
      <c r="RGB41" s="1225"/>
      <c r="RGC41" s="1226"/>
      <c r="RGE41" s="1224"/>
      <c r="RGH41" s="1227"/>
      <c r="RGI41" s="1227"/>
      <c r="RGJ41" s="1225"/>
      <c r="RGL41" s="1223"/>
      <c r="RGM41" s="1224"/>
      <c r="RGN41" s="1225"/>
      <c r="RGO41" s="1226"/>
      <c r="RGQ41" s="1224"/>
      <c r="RGT41" s="1227"/>
      <c r="RGU41" s="1227"/>
      <c r="RGV41" s="1225"/>
      <c r="RGX41" s="1223"/>
      <c r="RGY41" s="1224"/>
      <c r="RGZ41" s="1225"/>
      <c r="RHA41" s="1226"/>
      <c r="RHC41" s="1224"/>
      <c r="RHF41" s="1227"/>
      <c r="RHG41" s="1227"/>
      <c r="RHH41" s="1225"/>
      <c r="RHJ41" s="1223"/>
      <c r="RHK41" s="1224"/>
      <c r="RHL41" s="1225"/>
      <c r="RHM41" s="1226"/>
      <c r="RHO41" s="1224"/>
      <c r="RHR41" s="1227"/>
      <c r="RHS41" s="1227"/>
      <c r="RHT41" s="1225"/>
      <c r="RHV41" s="1223"/>
      <c r="RHW41" s="1224"/>
      <c r="RHX41" s="1225"/>
      <c r="RHY41" s="1226"/>
      <c r="RIA41" s="1224"/>
      <c r="RID41" s="1227"/>
      <c r="RIE41" s="1227"/>
      <c r="RIF41" s="1225"/>
      <c r="RIH41" s="1223"/>
      <c r="RII41" s="1224"/>
      <c r="RIJ41" s="1225"/>
      <c r="RIK41" s="1226"/>
      <c r="RIM41" s="1224"/>
      <c r="RIP41" s="1227"/>
      <c r="RIQ41" s="1227"/>
      <c r="RIR41" s="1225"/>
      <c r="RIT41" s="1223"/>
      <c r="RIU41" s="1224"/>
      <c r="RIV41" s="1225"/>
      <c r="RIW41" s="1226"/>
      <c r="RIY41" s="1224"/>
      <c r="RJB41" s="1227"/>
      <c r="RJC41" s="1227"/>
      <c r="RJD41" s="1225"/>
      <c r="RJF41" s="1223"/>
      <c r="RJG41" s="1224"/>
      <c r="RJH41" s="1225"/>
      <c r="RJI41" s="1226"/>
      <c r="RJK41" s="1224"/>
      <c r="RJN41" s="1227"/>
      <c r="RJO41" s="1227"/>
      <c r="RJP41" s="1225"/>
      <c r="RJR41" s="1223"/>
      <c r="RJS41" s="1224"/>
      <c r="RJT41" s="1225"/>
      <c r="RJU41" s="1226"/>
      <c r="RJW41" s="1224"/>
      <c r="RJZ41" s="1227"/>
      <c r="RKA41" s="1227"/>
      <c r="RKB41" s="1225"/>
      <c r="RKD41" s="1223"/>
      <c r="RKE41" s="1224"/>
      <c r="RKF41" s="1225"/>
      <c r="RKG41" s="1226"/>
      <c r="RKI41" s="1224"/>
      <c r="RKL41" s="1227"/>
      <c r="RKM41" s="1227"/>
      <c r="RKN41" s="1225"/>
      <c r="RKP41" s="1223"/>
      <c r="RKQ41" s="1224"/>
      <c r="RKR41" s="1225"/>
      <c r="RKS41" s="1226"/>
      <c r="RKU41" s="1224"/>
      <c r="RKX41" s="1227"/>
      <c r="RKY41" s="1227"/>
      <c r="RKZ41" s="1225"/>
      <c r="RLB41" s="1223"/>
      <c r="RLC41" s="1224"/>
      <c r="RLD41" s="1225"/>
      <c r="RLE41" s="1226"/>
      <c r="RLG41" s="1224"/>
      <c r="RLJ41" s="1227"/>
      <c r="RLK41" s="1227"/>
      <c r="RLL41" s="1225"/>
      <c r="RLN41" s="1223"/>
      <c r="RLO41" s="1224"/>
      <c r="RLP41" s="1225"/>
      <c r="RLQ41" s="1226"/>
      <c r="RLS41" s="1224"/>
      <c r="RLV41" s="1227"/>
      <c r="RLW41" s="1227"/>
      <c r="RLX41" s="1225"/>
      <c r="RLZ41" s="1223"/>
      <c r="RMA41" s="1224"/>
      <c r="RMB41" s="1225"/>
      <c r="RMC41" s="1226"/>
      <c r="RME41" s="1224"/>
      <c r="RMH41" s="1227"/>
      <c r="RMI41" s="1227"/>
      <c r="RMJ41" s="1225"/>
      <c r="RML41" s="1223"/>
      <c r="RMM41" s="1224"/>
      <c r="RMN41" s="1225"/>
      <c r="RMO41" s="1226"/>
      <c r="RMQ41" s="1224"/>
      <c r="RMT41" s="1227"/>
      <c r="RMU41" s="1227"/>
      <c r="RMV41" s="1225"/>
      <c r="RMX41" s="1223"/>
      <c r="RMY41" s="1224"/>
      <c r="RMZ41" s="1225"/>
      <c r="RNA41" s="1226"/>
      <c r="RNC41" s="1224"/>
      <c r="RNF41" s="1227"/>
      <c r="RNG41" s="1227"/>
      <c r="RNH41" s="1225"/>
      <c r="RNJ41" s="1223"/>
      <c r="RNK41" s="1224"/>
      <c r="RNL41" s="1225"/>
      <c r="RNM41" s="1226"/>
      <c r="RNO41" s="1224"/>
      <c r="RNR41" s="1227"/>
      <c r="RNS41" s="1227"/>
      <c r="RNT41" s="1225"/>
      <c r="RNV41" s="1223"/>
      <c r="RNW41" s="1224"/>
      <c r="RNX41" s="1225"/>
      <c r="RNY41" s="1226"/>
      <c r="ROA41" s="1224"/>
      <c r="ROD41" s="1227"/>
      <c r="ROE41" s="1227"/>
      <c r="ROF41" s="1225"/>
      <c r="ROH41" s="1223"/>
      <c r="ROI41" s="1224"/>
      <c r="ROJ41" s="1225"/>
      <c r="ROK41" s="1226"/>
      <c r="ROM41" s="1224"/>
      <c r="ROP41" s="1227"/>
      <c r="ROQ41" s="1227"/>
      <c r="ROR41" s="1225"/>
      <c r="ROT41" s="1223"/>
      <c r="ROU41" s="1224"/>
      <c r="ROV41" s="1225"/>
      <c r="ROW41" s="1226"/>
      <c r="ROY41" s="1224"/>
      <c r="RPB41" s="1227"/>
      <c r="RPC41" s="1227"/>
      <c r="RPD41" s="1225"/>
      <c r="RPF41" s="1223"/>
      <c r="RPG41" s="1224"/>
      <c r="RPH41" s="1225"/>
      <c r="RPI41" s="1226"/>
      <c r="RPK41" s="1224"/>
      <c r="RPN41" s="1227"/>
      <c r="RPO41" s="1227"/>
      <c r="RPP41" s="1225"/>
      <c r="RPR41" s="1223"/>
      <c r="RPS41" s="1224"/>
      <c r="RPT41" s="1225"/>
      <c r="RPU41" s="1226"/>
      <c r="RPW41" s="1224"/>
      <c r="RPZ41" s="1227"/>
      <c r="RQA41" s="1227"/>
      <c r="RQB41" s="1225"/>
      <c r="RQD41" s="1223"/>
      <c r="RQE41" s="1224"/>
      <c r="RQF41" s="1225"/>
      <c r="RQG41" s="1226"/>
      <c r="RQI41" s="1224"/>
      <c r="RQL41" s="1227"/>
      <c r="RQM41" s="1227"/>
      <c r="RQN41" s="1225"/>
      <c r="RQP41" s="1223"/>
      <c r="RQQ41" s="1224"/>
      <c r="RQR41" s="1225"/>
      <c r="RQS41" s="1226"/>
      <c r="RQU41" s="1224"/>
      <c r="RQX41" s="1227"/>
      <c r="RQY41" s="1227"/>
      <c r="RQZ41" s="1225"/>
      <c r="RRB41" s="1223"/>
      <c r="RRC41" s="1224"/>
      <c r="RRD41" s="1225"/>
      <c r="RRE41" s="1226"/>
      <c r="RRG41" s="1224"/>
      <c r="RRJ41" s="1227"/>
      <c r="RRK41" s="1227"/>
      <c r="RRL41" s="1225"/>
      <c r="RRN41" s="1223"/>
      <c r="RRO41" s="1224"/>
      <c r="RRP41" s="1225"/>
      <c r="RRQ41" s="1226"/>
      <c r="RRS41" s="1224"/>
      <c r="RRV41" s="1227"/>
      <c r="RRW41" s="1227"/>
      <c r="RRX41" s="1225"/>
      <c r="RRZ41" s="1223"/>
      <c r="RSA41" s="1224"/>
      <c r="RSB41" s="1225"/>
      <c r="RSC41" s="1226"/>
      <c r="RSE41" s="1224"/>
      <c r="RSH41" s="1227"/>
      <c r="RSI41" s="1227"/>
      <c r="RSJ41" s="1225"/>
      <c r="RSL41" s="1223"/>
      <c r="RSM41" s="1224"/>
      <c r="RSN41" s="1225"/>
      <c r="RSO41" s="1226"/>
      <c r="RSQ41" s="1224"/>
      <c r="RST41" s="1227"/>
      <c r="RSU41" s="1227"/>
      <c r="RSV41" s="1225"/>
      <c r="RSX41" s="1223"/>
      <c r="RSY41" s="1224"/>
      <c r="RSZ41" s="1225"/>
      <c r="RTA41" s="1226"/>
      <c r="RTC41" s="1224"/>
      <c r="RTF41" s="1227"/>
      <c r="RTG41" s="1227"/>
      <c r="RTH41" s="1225"/>
      <c r="RTJ41" s="1223"/>
      <c r="RTK41" s="1224"/>
      <c r="RTL41" s="1225"/>
      <c r="RTM41" s="1226"/>
      <c r="RTO41" s="1224"/>
      <c r="RTR41" s="1227"/>
      <c r="RTS41" s="1227"/>
      <c r="RTT41" s="1225"/>
      <c r="RTV41" s="1223"/>
      <c r="RTW41" s="1224"/>
      <c r="RTX41" s="1225"/>
      <c r="RTY41" s="1226"/>
      <c r="RUA41" s="1224"/>
      <c r="RUD41" s="1227"/>
      <c r="RUE41" s="1227"/>
      <c r="RUF41" s="1225"/>
      <c r="RUH41" s="1223"/>
      <c r="RUI41" s="1224"/>
      <c r="RUJ41" s="1225"/>
      <c r="RUK41" s="1226"/>
      <c r="RUM41" s="1224"/>
      <c r="RUP41" s="1227"/>
      <c r="RUQ41" s="1227"/>
      <c r="RUR41" s="1225"/>
      <c r="RUT41" s="1223"/>
      <c r="RUU41" s="1224"/>
      <c r="RUV41" s="1225"/>
      <c r="RUW41" s="1226"/>
      <c r="RUY41" s="1224"/>
      <c r="RVB41" s="1227"/>
      <c r="RVC41" s="1227"/>
      <c r="RVD41" s="1225"/>
      <c r="RVF41" s="1223"/>
      <c r="RVG41" s="1224"/>
      <c r="RVH41" s="1225"/>
      <c r="RVI41" s="1226"/>
      <c r="RVK41" s="1224"/>
      <c r="RVN41" s="1227"/>
      <c r="RVO41" s="1227"/>
      <c r="RVP41" s="1225"/>
      <c r="RVR41" s="1223"/>
      <c r="RVS41" s="1224"/>
      <c r="RVT41" s="1225"/>
      <c r="RVU41" s="1226"/>
      <c r="RVW41" s="1224"/>
      <c r="RVZ41" s="1227"/>
      <c r="RWA41" s="1227"/>
      <c r="RWB41" s="1225"/>
      <c r="RWD41" s="1223"/>
      <c r="RWE41" s="1224"/>
      <c r="RWF41" s="1225"/>
      <c r="RWG41" s="1226"/>
      <c r="RWI41" s="1224"/>
      <c r="RWL41" s="1227"/>
      <c r="RWM41" s="1227"/>
      <c r="RWN41" s="1225"/>
      <c r="RWP41" s="1223"/>
      <c r="RWQ41" s="1224"/>
      <c r="RWR41" s="1225"/>
      <c r="RWS41" s="1226"/>
      <c r="RWU41" s="1224"/>
      <c r="RWX41" s="1227"/>
      <c r="RWY41" s="1227"/>
      <c r="RWZ41" s="1225"/>
      <c r="RXB41" s="1223"/>
      <c r="RXC41" s="1224"/>
      <c r="RXD41" s="1225"/>
      <c r="RXE41" s="1226"/>
      <c r="RXG41" s="1224"/>
      <c r="RXJ41" s="1227"/>
      <c r="RXK41" s="1227"/>
      <c r="RXL41" s="1225"/>
      <c r="RXN41" s="1223"/>
      <c r="RXO41" s="1224"/>
      <c r="RXP41" s="1225"/>
      <c r="RXQ41" s="1226"/>
      <c r="RXS41" s="1224"/>
      <c r="RXV41" s="1227"/>
      <c r="RXW41" s="1227"/>
      <c r="RXX41" s="1225"/>
      <c r="RXZ41" s="1223"/>
      <c r="RYA41" s="1224"/>
      <c r="RYB41" s="1225"/>
      <c r="RYC41" s="1226"/>
      <c r="RYE41" s="1224"/>
      <c r="RYH41" s="1227"/>
      <c r="RYI41" s="1227"/>
      <c r="RYJ41" s="1225"/>
      <c r="RYL41" s="1223"/>
      <c r="RYM41" s="1224"/>
      <c r="RYN41" s="1225"/>
      <c r="RYO41" s="1226"/>
      <c r="RYQ41" s="1224"/>
      <c r="RYT41" s="1227"/>
      <c r="RYU41" s="1227"/>
      <c r="RYV41" s="1225"/>
      <c r="RYX41" s="1223"/>
      <c r="RYY41" s="1224"/>
      <c r="RYZ41" s="1225"/>
      <c r="RZA41" s="1226"/>
      <c r="RZC41" s="1224"/>
      <c r="RZF41" s="1227"/>
      <c r="RZG41" s="1227"/>
      <c r="RZH41" s="1225"/>
      <c r="RZJ41" s="1223"/>
      <c r="RZK41" s="1224"/>
      <c r="RZL41" s="1225"/>
      <c r="RZM41" s="1226"/>
      <c r="RZO41" s="1224"/>
      <c r="RZR41" s="1227"/>
      <c r="RZS41" s="1227"/>
      <c r="RZT41" s="1225"/>
      <c r="RZV41" s="1223"/>
      <c r="RZW41" s="1224"/>
      <c r="RZX41" s="1225"/>
      <c r="RZY41" s="1226"/>
      <c r="SAA41" s="1224"/>
      <c r="SAD41" s="1227"/>
      <c r="SAE41" s="1227"/>
      <c r="SAF41" s="1225"/>
      <c r="SAH41" s="1223"/>
      <c r="SAI41" s="1224"/>
      <c r="SAJ41" s="1225"/>
      <c r="SAK41" s="1226"/>
      <c r="SAM41" s="1224"/>
      <c r="SAP41" s="1227"/>
      <c r="SAQ41" s="1227"/>
      <c r="SAR41" s="1225"/>
      <c r="SAT41" s="1223"/>
      <c r="SAU41" s="1224"/>
      <c r="SAV41" s="1225"/>
      <c r="SAW41" s="1226"/>
      <c r="SAY41" s="1224"/>
      <c r="SBB41" s="1227"/>
      <c r="SBC41" s="1227"/>
      <c r="SBD41" s="1225"/>
      <c r="SBF41" s="1223"/>
      <c r="SBG41" s="1224"/>
      <c r="SBH41" s="1225"/>
      <c r="SBI41" s="1226"/>
      <c r="SBK41" s="1224"/>
      <c r="SBN41" s="1227"/>
      <c r="SBO41" s="1227"/>
      <c r="SBP41" s="1225"/>
      <c r="SBR41" s="1223"/>
      <c r="SBS41" s="1224"/>
      <c r="SBT41" s="1225"/>
      <c r="SBU41" s="1226"/>
      <c r="SBW41" s="1224"/>
      <c r="SBZ41" s="1227"/>
      <c r="SCA41" s="1227"/>
      <c r="SCB41" s="1225"/>
      <c r="SCD41" s="1223"/>
      <c r="SCE41" s="1224"/>
      <c r="SCF41" s="1225"/>
      <c r="SCG41" s="1226"/>
      <c r="SCI41" s="1224"/>
      <c r="SCL41" s="1227"/>
      <c r="SCM41" s="1227"/>
      <c r="SCN41" s="1225"/>
      <c r="SCP41" s="1223"/>
      <c r="SCQ41" s="1224"/>
      <c r="SCR41" s="1225"/>
      <c r="SCS41" s="1226"/>
      <c r="SCU41" s="1224"/>
      <c r="SCX41" s="1227"/>
      <c r="SCY41" s="1227"/>
      <c r="SCZ41" s="1225"/>
      <c r="SDB41" s="1223"/>
      <c r="SDC41" s="1224"/>
      <c r="SDD41" s="1225"/>
      <c r="SDE41" s="1226"/>
      <c r="SDG41" s="1224"/>
      <c r="SDJ41" s="1227"/>
      <c r="SDK41" s="1227"/>
      <c r="SDL41" s="1225"/>
      <c r="SDN41" s="1223"/>
      <c r="SDO41" s="1224"/>
      <c r="SDP41" s="1225"/>
      <c r="SDQ41" s="1226"/>
      <c r="SDS41" s="1224"/>
      <c r="SDV41" s="1227"/>
      <c r="SDW41" s="1227"/>
      <c r="SDX41" s="1225"/>
      <c r="SDZ41" s="1223"/>
      <c r="SEA41" s="1224"/>
      <c r="SEB41" s="1225"/>
      <c r="SEC41" s="1226"/>
      <c r="SEE41" s="1224"/>
      <c r="SEH41" s="1227"/>
      <c r="SEI41" s="1227"/>
      <c r="SEJ41" s="1225"/>
      <c r="SEL41" s="1223"/>
      <c r="SEM41" s="1224"/>
      <c r="SEN41" s="1225"/>
      <c r="SEO41" s="1226"/>
      <c r="SEQ41" s="1224"/>
      <c r="SET41" s="1227"/>
      <c r="SEU41" s="1227"/>
      <c r="SEV41" s="1225"/>
      <c r="SEX41" s="1223"/>
      <c r="SEY41" s="1224"/>
      <c r="SEZ41" s="1225"/>
      <c r="SFA41" s="1226"/>
      <c r="SFC41" s="1224"/>
      <c r="SFF41" s="1227"/>
      <c r="SFG41" s="1227"/>
      <c r="SFH41" s="1225"/>
      <c r="SFJ41" s="1223"/>
      <c r="SFK41" s="1224"/>
      <c r="SFL41" s="1225"/>
      <c r="SFM41" s="1226"/>
      <c r="SFO41" s="1224"/>
      <c r="SFR41" s="1227"/>
      <c r="SFS41" s="1227"/>
      <c r="SFT41" s="1225"/>
      <c r="SFV41" s="1223"/>
      <c r="SFW41" s="1224"/>
      <c r="SFX41" s="1225"/>
      <c r="SFY41" s="1226"/>
      <c r="SGA41" s="1224"/>
      <c r="SGD41" s="1227"/>
      <c r="SGE41" s="1227"/>
      <c r="SGF41" s="1225"/>
      <c r="SGH41" s="1223"/>
      <c r="SGI41" s="1224"/>
      <c r="SGJ41" s="1225"/>
      <c r="SGK41" s="1226"/>
      <c r="SGM41" s="1224"/>
      <c r="SGP41" s="1227"/>
      <c r="SGQ41" s="1227"/>
      <c r="SGR41" s="1225"/>
      <c r="SGT41" s="1223"/>
      <c r="SGU41" s="1224"/>
      <c r="SGV41" s="1225"/>
      <c r="SGW41" s="1226"/>
      <c r="SGY41" s="1224"/>
      <c r="SHB41" s="1227"/>
      <c r="SHC41" s="1227"/>
      <c r="SHD41" s="1225"/>
      <c r="SHF41" s="1223"/>
      <c r="SHG41" s="1224"/>
      <c r="SHH41" s="1225"/>
      <c r="SHI41" s="1226"/>
      <c r="SHK41" s="1224"/>
      <c r="SHN41" s="1227"/>
      <c r="SHO41" s="1227"/>
      <c r="SHP41" s="1225"/>
      <c r="SHR41" s="1223"/>
      <c r="SHS41" s="1224"/>
      <c r="SHT41" s="1225"/>
      <c r="SHU41" s="1226"/>
      <c r="SHW41" s="1224"/>
      <c r="SHZ41" s="1227"/>
      <c r="SIA41" s="1227"/>
      <c r="SIB41" s="1225"/>
      <c r="SID41" s="1223"/>
      <c r="SIE41" s="1224"/>
      <c r="SIF41" s="1225"/>
      <c r="SIG41" s="1226"/>
      <c r="SII41" s="1224"/>
      <c r="SIL41" s="1227"/>
      <c r="SIM41" s="1227"/>
      <c r="SIN41" s="1225"/>
      <c r="SIP41" s="1223"/>
      <c r="SIQ41" s="1224"/>
      <c r="SIR41" s="1225"/>
      <c r="SIS41" s="1226"/>
      <c r="SIU41" s="1224"/>
      <c r="SIX41" s="1227"/>
      <c r="SIY41" s="1227"/>
      <c r="SIZ41" s="1225"/>
      <c r="SJB41" s="1223"/>
      <c r="SJC41" s="1224"/>
      <c r="SJD41" s="1225"/>
      <c r="SJE41" s="1226"/>
      <c r="SJG41" s="1224"/>
      <c r="SJJ41" s="1227"/>
      <c r="SJK41" s="1227"/>
      <c r="SJL41" s="1225"/>
      <c r="SJN41" s="1223"/>
      <c r="SJO41" s="1224"/>
      <c r="SJP41" s="1225"/>
      <c r="SJQ41" s="1226"/>
      <c r="SJS41" s="1224"/>
      <c r="SJV41" s="1227"/>
      <c r="SJW41" s="1227"/>
      <c r="SJX41" s="1225"/>
      <c r="SJZ41" s="1223"/>
      <c r="SKA41" s="1224"/>
      <c r="SKB41" s="1225"/>
      <c r="SKC41" s="1226"/>
      <c r="SKE41" s="1224"/>
      <c r="SKH41" s="1227"/>
      <c r="SKI41" s="1227"/>
      <c r="SKJ41" s="1225"/>
      <c r="SKL41" s="1223"/>
      <c r="SKM41" s="1224"/>
      <c r="SKN41" s="1225"/>
      <c r="SKO41" s="1226"/>
      <c r="SKQ41" s="1224"/>
      <c r="SKT41" s="1227"/>
      <c r="SKU41" s="1227"/>
      <c r="SKV41" s="1225"/>
      <c r="SKX41" s="1223"/>
      <c r="SKY41" s="1224"/>
      <c r="SKZ41" s="1225"/>
      <c r="SLA41" s="1226"/>
      <c r="SLC41" s="1224"/>
      <c r="SLF41" s="1227"/>
      <c r="SLG41" s="1227"/>
      <c r="SLH41" s="1225"/>
      <c r="SLJ41" s="1223"/>
      <c r="SLK41" s="1224"/>
      <c r="SLL41" s="1225"/>
      <c r="SLM41" s="1226"/>
      <c r="SLO41" s="1224"/>
      <c r="SLR41" s="1227"/>
      <c r="SLS41" s="1227"/>
      <c r="SLT41" s="1225"/>
      <c r="SLV41" s="1223"/>
      <c r="SLW41" s="1224"/>
      <c r="SLX41" s="1225"/>
      <c r="SLY41" s="1226"/>
      <c r="SMA41" s="1224"/>
      <c r="SMD41" s="1227"/>
      <c r="SME41" s="1227"/>
      <c r="SMF41" s="1225"/>
      <c r="SMH41" s="1223"/>
      <c r="SMI41" s="1224"/>
      <c r="SMJ41" s="1225"/>
      <c r="SMK41" s="1226"/>
      <c r="SMM41" s="1224"/>
      <c r="SMP41" s="1227"/>
      <c r="SMQ41" s="1227"/>
      <c r="SMR41" s="1225"/>
      <c r="SMT41" s="1223"/>
      <c r="SMU41" s="1224"/>
      <c r="SMV41" s="1225"/>
      <c r="SMW41" s="1226"/>
      <c r="SMY41" s="1224"/>
      <c r="SNB41" s="1227"/>
      <c r="SNC41" s="1227"/>
      <c r="SND41" s="1225"/>
      <c r="SNF41" s="1223"/>
      <c r="SNG41" s="1224"/>
      <c r="SNH41" s="1225"/>
      <c r="SNI41" s="1226"/>
      <c r="SNK41" s="1224"/>
      <c r="SNN41" s="1227"/>
      <c r="SNO41" s="1227"/>
      <c r="SNP41" s="1225"/>
      <c r="SNR41" s="1223"/>
      <c r="SNS41" s="1224"/>
      <c r="SNT41" s="1225"/>
      <c r="SNU41" s="1226"/>
      <c r="SNW41" s="1224"/>
      <c r="SNZ41" s="1227"/>
      <c r="SOA41" s="1227"/>
      <c r="SOB41" s="1225"/>
      <c r="SOD41" s="1223"/>
      <c r="SOE41" s="1224"/>
      <c r="SOF41" s="1225"/>
      <c r="SOG41" s="1226"/>
      <c r="SOI41" s="1224"/>
      <c r="SOL41" s="1227"/>
      <c r="SOM41" s="1227"/>
      <c r="SON41" s="1225"/>
      <c r="SOP41" s="1223"/>
      <c r="SOQ41" s="1224"/>
      <c r="SOR41" s="1225"/>
      <c r="SOS41" s="1226"/>
      <c r="SOU41" s="1224"/>
      <c r="SOX41" s="1227"/>
      <c r="SOY41" s="1227"/>
      <c r="SOZ41" s="1225"/>
      <c r="SPB41" s="1223"/>
      <c r="SPC41" s="1224"/>
      <c r="SPD41" s="1225"/>
      <c r="SPE41" s="1226"/>
      <c r="SPG41" s="1224"/>
      <c r="SPJ41" s="1227"/>
      <c r="SPK41" s="1227"/>
      <c r="SPL41" s="1225"/>
      <c r="SPN41" s="1223"/>
      <c r="SPO41" s="1224"/>
      <c r="SPP41" s="1225"/>
      <c r="SPQ41" s="1226"/>
      <c r="SPS41" s="1224"/>
      <c r="SPV41" s="1227"/>
      <c r="SPW41" s="1227"/>
      <c r="SPX41" s="1225"/>
      <c r="SPZ41" s="1223"/>
      <c r="SQA41" s="1224"/>
      <c r="SQB41" s="1225"/>
      <c r="SQC41" s="1226"/>
      <c r="SQE41" s="1224"/>
      <c r="SQH41" s="1227"/>
      <c r="SQI41" s="1227"/>
      <c r="SQJ41" s="1225"/>
      <c r="SQL41" s="1223"/>
      <c r="SQM41" s="1224"/>
      <c r="SQN41" s="1225"/>
      <c r="SQO41" s="1226"/>
      <c r="SQQ41" s="1224"/>
      <c r="SQT41" s="1227"/>
      <c r="SQU41" s="1227"/>
      <c r="SQV41" s="1225"/>
      <c r="SQX41" s="1223"/>
      <c r="SQY41" s="1224"/>
      <c r="SQZ41" s="1225"/>
      <c r="SRA41" s="1226"/>
      <c r="SRC41" s="1224"/>
      <c r="SRF41" s="1227"/>
      <c r="SRG41" s="1227"/>
      <c r="SRH41" s="1225"/>
      <c r="SRJ41" s="1223"/>
      <c r="SRK41" s="1224"/>
      <c r="SRL41" s="1225"/>
      <c r="SRM41" s="1226"/>
      <c r="SRO41" s="1224"/>
      <c r="SRR41" s="1227"/>
      <c r="SRS41" s="1227"/>
      <c r="SRT41" s="1225"/>
      <c r="SRV41" s="1223"/>
      <c r="SRW41" s="1224"/>
      <c r="SRX41" s="1225"/>
      <c r="SRY41" s="1226"/>
      <c r="SSA41" s="1224"/>
      <c r="SSD41" s="1227"/>
      <c r="SSE41" s="1227"/>
      <c r="SSF41" s="1225"/>
      <c r="SSH41" s="1223"/>
      <c r="SSI41" s="1224"/>
      <c r="SSJ41" s="1225"/>
      <c r="SSK41" s="1226"/>
      <c r="SSM41" s="1224"/>
      <c r="SSP41" s="1227"/>
      <c r="SSQ41" s="1227"/>
      <c r="SSR41" s="1225"/>
      <c r="SST41" s="1223"/>
      <c r="SSU41" s="1224"/>
      <c r="SSV41" s="1225"/>
      <c r="SSW41" s="1226"/>
      <c r="SSY41" s="1224"/>
      <c r="STB41" s="1227"/>
      <c r="STC41" s="1227"/>
      <c r="STD41" s="1225"/>
      <c r="STF41" s="1223"/>
      <c r="STG41" s="1224"/>
      <c r="STH41" s="1225"/>
      <c r="STI41" s="1226"/>
      <c r="STK41" s="1224"/>
      <c r="STN41" s="1227"/>
      <c r="STO41" s="1227"/>
      <c r="STP41" s="1225"/>
      <c r="STR41" s="1223"/>
      <c r="STS41" s="1224"/>
      <c r="STT41" s="1225"/>
      <c r="STU41" s="1226"/>
      <c r="STW41" s="1224"/>
      <c r="STZ41" s="1227"/>
      <c r="SUA41" s="1227"/>
      <c r="SUB41" s="1225"/>
      <c r="SUD41" s="1223"/>
      <c r="SUE41" s="1224"/>
      <c r="SUF41" s="1225"/>
      <c r="SUG41" s="1226"/>
      <c r="SUI41" s="1224"/>
      <c r="SUL41" s="1227"/>
      <c r="SUM41" s="1227"/>
      <c r="SUN41" s="1225"/>
      <c r="SUP41" s="1223"/>
      <c r="SUQ41" s="1224"/>
      <c r="SUR41" s="1225"/>
      <c r="SUS41" s="1226"/>
      <c r="SUU41" s="1224"/>
      <c r="SUX41" s="1227"/>
      <c r="SUY41" s="1227"/>
      <c r="SUZ41" s="1225"/>
      <c r="SVB41" s="1223"/>
      <c r="SVC41" s="1224"/>
      <c r="SVD41" s="1225"/>
      <c r="SVE41" s="1226"/>
      <c r="SVG41" s="1224"/>
      <c r="SVJ41" s="1227"/>
      <c r="SVK41" s="1227"/>
      <c r="SVL41" s="1225"/>
      <c r="SVN41" s="1223"/>
      <c r="SVO41" s="1224"/>
      <c r="SVP41" s="1225"/>
      <c r="SVQ41" s="1226"/>
      <c r="SVS41" s="1224"/>
      <c r="SVV41" s="1227"/>
      <c r="SVW41" s="1227"/>
      <c r="SVX41" s="1225"/>
      <c r="SVZ41" s="1223"/>
      <c r="SWA41" s="1224"/>
      <c r="SWB41" s="1225"/>
      <c r="SWC41" s="1226"/>
      <c r="SWE41" s="1224"/>
      <c r="SWH41" s="1227"/>
      <c r="SWI41" s="1227"/>
      <c r="SWJ41" s="1225"/>
      <c r="SWL41" s="1223"/>
      <c r="SWM41" s="1224"/>
      <c r="SWN41" s="1225"/>
      <c r="SWO41" s="1226"/>
      <c r="SWQ41" s="1224"/>
      <c r="SWT41" s="1227"/>
      <c r="SWU41" s="1227"/>
      <c r="SWV41" s="1225"/>
      <c r="SWX41" s="1223"/>
      <c r="SWY41" s="1224"/>
      <c r="SWZ41" s="1225"/>
      <c r="SXA41" s="1226"/>
      <c r="SXC41" s="1224"/>
      <c r="SXF41" s="1227"/>
      <c r="SXG41" s="1227"/>
      <c r="SXH41" s="1225"/>
      <c r="SXJ41" s="1223"/>
      <c r="SXK41" s="1224"/>
      <c r="SXL41" s="1225"/>
      <c r="SXM41" s="1226"/>
      <c r="SXO41" s="1224"/>
      <c r="SXR41" s="1227"/>
      <c r="SXS41" s="1227"/>
      <c r="SXT41" s="1225"/>
      <c r="SXV41" s="1223"/>
      <c r="SXW41" s="1224"/>
      <c r="SXX41" s="1225"/>
      <c r="SXY41" s="1226"/>
      <c r="SYA41" s="1224"/>
      <c r="SYD41" s="1227"/>
      <c r="SYE41" s="1227"/>
      <c r="SYF41" s="1225"/>
      <c r="SYH41" s="1223"/>
      <c r="SYI41" s="1224"/>
      <c r="SYJ41" s="1225"/>
      <c r="SYK41" s="1226"/>
      <c r="SYM41" s="1224"/>
      <c r="SYP41" s="1227"/>
      <c r="SYQ41" s="1227"/>
      <c r="SYR41" s="1225"/>
      <c r="SYT41" s="1223"/>
      <c r="SYU41" s="1224"/>
      <c r="SYV41" s="1225"/>
      <c r="SYW41" s="1226"/>
      <c r="SYY41" s="1224"/>
      <c r="SZB41" s="1227"/>
      <c r="SZC41" s="1227"/>
      <c r="SZD41" s="1225"/>
      <c r="SZF41" s="1223"/>
      <c r="SZG41" s="1224"/>
      <c r="SZH41" s="1225"/>
      <c r="SZI41" s="1226"/>
      <c r="SZK41" s="1224"/>
      <c r="SZN41" s="1227"/>
      <c r="SZO41" s="1227"/>
      <c r="SZP41" s="1225"/>
      <c r="SZR41" s="1223"/>
      <c r="SZS41" s="1224"/>
      <c r="SZT41" s="1225"/>
      <c r="SZU41" s="1226"/>
      <c r="SZW41" s="1224"/>
      <c r="SZZ41" s="1227"/>
      <c r="TAA41" s="1227"/>
      <c r="TAB41" s="1225"/>
      <c r="TAD41" s="1223"/>
      <c r="TAE41" s="1224"/>
      <c r="TAF41" s="1225"/>
      <c r="TAG41" s="1226"/>
      <c r="TAI41" s="1224"/>
      <c r="TAL41" s="1227"/>
      <c r="TAM41" s="1227"/>
      <c r="TAN41" s="1225"/>
      <c r="TAP41" s="1223"/>
      <c r="TAQ41" s="1224"/>
      <c r="TAR41" s="1225"/>
      <c r="TAS41" s="1226"/>
      <c r="TAU41" s="1224"/>
      <c r="TAX41" s="1227"/>
      <c r="TAY41" s="1227"/>
      <c r="TAZ41" s="1225"/>
      <c r="TBB41" s="1223"/>
      <c r="TBC41" s="1224"/>
      <c r="TBD41" s="1225"/>
      <c r="TBE41" s="1226"/>
      <c r="TBG41" s="1224"/>
      <c r="TBJ41" s="1227"/>
      <c r="TBK41" s="1227"/>
      <c r="TBL41" s="1225"/>
      <c r="TBN41" s="1223"/>
      <c r="TBO41" s="1224"/>
      <c r="TBP41" s="1225"/>
      <c r="TBQ41" s="1226"/>
      <c r="TBS41" s="1224"/>
      <c r="TBV41" s="1227"/>
      <c r="TBW41" s="1227"/>
      <c r="TBX41" s="1225"/>
      <c r="TBZ41" s="1223"/>
      <c r="TCA41" s="1224"/>
      <c r="TCB41" s="1225"/>
      <c r="TCC41" s="1226"/>
      <c r="TCE41" s="1224"/>
      <c r="TCH41" s="1227"/>
      <c r="TCI41" s="1227"/>
      <c r="TCJ41" s="1225"/>
      <c r="TCL41" s="1223"/>
      <c r="TCM41" s="1224"/>
      <c r="TCN41" s="1225"/>
      <c r="TCO41" s="1226"/>
      <c r="TCQ41" s="1224"/>
      <c r="TCT41" s="1227"/>
      <c r="TCU41" s="1227"/>
      <c r="TCV41" s="1225"/>
      <c r="TCX41" s="1223"/>
      <c r="TCY41" s="1224"/>
      <c r="TCZ41" s="1225"/>
      <c r="TDA41" s="1226"/>
      <c r="TDC41" s="1224"/>
      <c r="TDF41" s="1227"/>
      <c r="TDG41" s="1227"/>
      <c r="TDH41" s="1225"/>
      <c r="TDJ41" s="1223"/>
      <c r="TDK41" s="1224"/>
      <c r="TDL41" s="1225"/>
      <c r="TDM41" s="1226"/>
      <c r="TDO41" s="1224"/>
      <c r="TDR41" s="1227"/>
      <c r="TDS41" s="1227"/>
      <c r="TDT41" s="1225"/>
      <c r="TDV41" s="1223"/>
      <c r="TDW41" s="1224"/>
      <c r="TDX41" s="1225"/>
      <c r="TDY41" s="1226"/>
      <c r="TEA41" s="1224"/>
      <c r="TED41" s="1227"/>
      <c r="TEE41" s="1227"/>
      <c r="TEF41" s="1225"/>
      <c r="TEH41" s="1223"/>
      <c r="TEI41" s="1224"/>
      <c r="TEJ41" s="1225"/>
      <c r="TEK41" s="1226"/>
      <c r="TEM41" s="1224"/>
      <c r="TEP41" s="1227"/>
      <c r="TEQ41" s="1227"/>
      <c r="TER41" s="1225"/>
      <c r="TET41" s="1223"/>
      <c r="TEU41" s="1224"/>
      <c r="TEV41" s="1225"/>
      <c r="TEW41" s="1226"/>
      <c r="TEY41" s="1224"/>
      <c r="TFB41" s="1227"/>
      <c r="TFC41" s="1227"/>
      <c r="TFD41" s="1225"/>
      <c r="TFF41" s="1223"/>
      <c r="TFG41" s="1224"/>
      <c r="TFH41" s="1225"/>
      <c r="TFI41" s="1226"/>
      <c r="TFK41" s="1224"/>
      <c r="TFN41" s="1227"/>
      <c r="TFO41" s="1227"/>
      <c r="TFP41" s="1225"/>
      <c r="TFR41" s="1223"/>
      <c r="TFS41" s="1224"/>
      <c r="TFT41" s="1225"/>
      <c r="TFU41" s="1226"/>
      <c r="TFW41" s="1224"/>
      <c r="TFZ41" s="1227"/>
      <c r="TGA41" s="1227"/>
      <c r="TGB41" s="1225"/>
      <c r="TGD41" s="1223"/>
      <c r="TGE41" s="1224"/>
      <c r="TGF41" s="1225"/>
      <c r="TGG41" s="1226"/>
      <c r="TGI41" s="1224"/>
      <c r="TGL41" s="1227"/>
      <c r="TGM41" s="1227"/>
      <c r="TGN41" s="1225"/>
      <c r="TGP41" s="1223"/>
      <c r="TGQ41" s="1224"/>
      <c r="TGR41" s="1225"/>
      <c r="TGS41" s="1226"/>
      <c r="TGU41" s="1224"/>
      <c r="TGX41" s="1227"/>
      <c r="TGY41" s="1227"/>
      <c r="TGZ41" s="1225"/>
      <c r="THB41" s="1223"/>
      <c r="THC41" s="1224"/>
      <c r="THD41" s="1225"/>
      <c r="THE41" s="1226"/>
      <c r="THG41" s="1224"/>
      <c r="THJ41" s="1227"/>
      <c r="THK41" s="1227"/>
      <c r="THL41" s="1225"/>
      <c r="THN41" s="1223"/>
      <c r="THO41" s="1224"/>
      <c r="THP41" s="1225"/>
      <c r="THQ41" s="1226"/>
      <c r="THS41" s="1224"/>
      <c r="THV41" s="1227"/>
      <c r="THW41" s="1227"/>
      <c r="THX41" s="1225"/>
      <c r="THZ41" s="1223"/>
      <c r="TIA41" s="1224"/>
      <c r="TIB41" s="1225"/>
      <c r="TIC41" s="1226"/>
      <c r="TIE41" s="1224"/>
      <c r="TIH41" s="1227"/>
      <c r="TII41" s="1227"/>
      <c r="TIJ41" s="1225"/>
      <c r="TIL41" s="1223"/>
      <c r="TIM41" s="1224"/>
      <c r="TIN41" s="1225"/>
      <c r="TIO41" s="1226"/>
      <c r="TIQ41" s="1224"/>
      <c r="TIT41" s="1227"/>
      <c r="TIU41" s="1227"/>
      <c r="TIV41" s="1225"/>
      <c r="TIX41" s="1223"/>
      <c r="TIY41" s="1224"/>
      <c r="TIZ41" s="1225"/>
      <c r="TJA41" s="1226"/>
      <c r="TJC41" s="1224"/>
      <c r="TJF41" s="1227"/>
      <c r="TJG41" s="1227"/>
      <c r="TJH41" s="1225"/>
      <c r="TJJ41" s="1223"/>
      <c r="TJK41" s="1224"/>
      <c r="TJL41" s="1225"/>
      <c r="TJM41" s="1226"/>
      <c r="TJO41" s="1224"/>
      <c r="TJR41" s="1227"/>
      <c r="TJS41" s="1227"/>
      <c r="TJT41" s="1225"/>
      <c r="TJV41" s="1223"/>
      <c r="TJW41" s="1224"/>
      <c r="TJX41" s="1225"/>
      <c r="TJY41" s="1226"/>
      <c r="TKA41" s="1224"/>
      <c r="TKD41" s="1227"/>
      <c r="TKE41" s="1227"/>
      <c r="TKF41" s="1225"/>
      <c r="TKH41" s="1223"/>
      <c r="TKI41" s="1224"/>
      <c r="TKJ41" s="1225"/>
      <c r="TKK41" s="1226"/>
      <c r="TKM41" s="1224"/>
      <c r="TKP41" s="1227"/>
      <c r="TKQ41" s="1227"/>
      <c r="TKR41" s="1225"/>
      <c r="TKT41" s="1223"/>
      <c r="TKU41" s="1224"/>
      <c r="TKV41" s="1225"/>
      <c r="TKW41" s="1226"/>
      <c r="TKY41" s="1224"/>
      <c r="TLB41" s="1227"/>
      <c r="TLC41" s="1227"/>
      <c r="TLD41" s="1225"/>
      <c r="TLF41" s="1223"/>
      <c r="TLG41" s="1224"/>
      <c r="TLH41" s="1225"/>
      <c r="TLI41" s="1226"/>
      <c r="TLK41" s="1224"/>
      <c r="TLN41" s="1227"/>
      <c r="TLO41" s="1227"/>
      <c r="TLP41" s="1225"/>
      <c r="TLR41" s="1223"/>
      <c r="TLS41" s="1224"/>
      <c r="TLT41" s="1225"/>
      <c r="TLU41" s="1226"/>
      <c r="TLW41" s="1224"/>
      <c r="TLZ41" s="1227"/>
      <c r="TMA41" s="1227"/>
      <c r="TMB41" s="1225"/>
      <c r="TMD41" s="1223"/>
      <c r="TME41" s="1224"/>
      <c r="TMF41" s="1225"/>
      <c r="TMG41" s="1226"/>
      <c r="TMI41" s="1224"/>
      <c r="TML41" s="1227"/>
      <c r="TMM41" s="1227"/>
      <c r="TMN41" s="1225"/>
      <c r="TMP41" s="1223"/>
      <c r="TMQ41" s="1224"/>
      <c r="TMR41" s="1225"/>
      <c r="TMS41" s="1226"/>
      <c r="TMU41" s="1224"/>
      <c r="TMX41" s="1227"/>
      <c r="TMY41" s="1227"/>
      <c r="TMZ41" s="1225"/>
      <c r="TNB41" s="1223"/>
      <c r="TNC41" s="1224"/>
      <c r="TND41" s="1225"/>
      <c r="TNE41" s="1226"/>
      <c r="TNG41" s="1224"/>
      <c r="TNJ41" s="1227"/>
      <c r="TNK41" s="1227"/>
      <c r="TNL41" s="1225"/>
      <c r="TNN41" s="1223"/>
      <c r="TNO41" s="1224"/>
      <c r="TNP41" s="1225"/>
      <c r="TNQ41" s="1226"/>
      <c r="TNS41" s="1224"/>
      <c r="TNV41" s="1227"/>
      <c r="TNW41" s="1227"/>
      <c r="TNX41" s="1225"/>
      <c r="TNZ41" s="1223"/>
      <c r="TOA41" s="1224"/>
      <c r="TOB41" s="1225"/>
      <c r="TOC41" s="1226"/>
      <c r="TOE41" s="1224"/>
      <c r="TOH41" s="1227"/>
      <c r="TOI41" s="1227"/>
      <c r="TOJ41" s="1225"/>
      <c r="TOL41" s="1223"/>
      <c r="TOM41" s="1224"/>
      <c r="TON41" s="1225"/>
      <c r="TOO41" s="1226"/>
      <c r="TOQ41" s="1224"/>
      <c r="TOT41" s="1227"/>
      <c r="TOU41" s="1227"/>
      <c r="TOV41" s="1225"/>
      <c r="TOX41" s="1223"/>
      <c r="TOY41" s="1224"/>
      <c r="TOZ41" s="1225"/>
      <c r="TPA41" s="1226"/>
      <c r="TPC41" s="1224"/>
      <c r="TPF41" s="1227"/>
      <c r="TPG41" s="1227"/>
      <c r="TPH41" s="1225"/>
      <c r="TPJ41" s="1223"/>
      <c r="TPK41" s="1224"/>
      <c r="TPL41" s="1225"/>
      <c r="TPM41" s="1226"/>
      <c r="TPO41" s="1224"/>
      <c r="TPR41" s="1227"/>
      <c r="TPS41" s="1227"/>
      <c r="TPT41" s="1225"/>
      <c r="TPV41" s="1223"/>
      <c r="TPW41" s="1224"/>
      <c r="TPX41" s="1225"/>
      <c r="TPY41" s="1226"/>
      <c r="TQA41" s="1224"/>
      <c r="TQD41" s="1227"/>
      <c r="TQE41" s="1227"/>
      <c r="TQF41" s="1225"/>
      <c r="TQH41" s="1223"/>
      <c r="TQI41" s="1224"/>
      <c r="TQJ41" s="1225"/>
      <c r="TQK41" s="1226"/>
      <c r="TQM41" s="1224"/>
      <c r="TQP41" s="1227"/>
      <c r="TQQ41" s="1227"/>
      <c r="TQR41" s="1225"/>
      <c r="TQT41" s="1223"/>
      <c r="TQU41" s="1224"/>
      <c r="TQV41" s="1225"/>
      <c r="TQW41" s="1226"/>
      <c r="TQY41" s="1224"/>
      <c r="TRB41" s="1227"/>
      <c r="TRC41" s="1227"/>
      <c r="TRD41" s="1225"/>
      <c r="TRF41" s="1223"/>
      <c r="TRG41" s="1224"/>
      <c r="TRH41" s="1225"/>
      <c r="TRI41" s="1226"/>
      <c r="TRK41" s="1224"/>
      <c r="TRN41" s="1227"/>
      <c r="TRO41" s="1227"/>
      <c r="TRP41" s="1225"/>
      <c r="TRR41" s="1223"/>
      <c r="TRS41" s="1224"/>
      <c r="TRT41" s="1225"/>
      <c r="TRU41" s="1226"/>
      <c r="TRW41" s="1224"/>
      <c r="TRZ41" s="1227"/>
      <c r="TSA41" s="1227"/>
      <c r="TSB41" s="1225"/>
      <c r="TSD41" s="1223"/>
      <c r="TSE41" s="1224"/>
      <c r="TSF41" s="1225"/>
      <c r="TSG41" s="1226"/>
      <c r="TSI41" s="1224"/>
      <c r="TSL41" s="1227"/>
      <c r="TSM41" s="1227"/>
      <c r="TSN41" s="1225"/>
      <c r="TSP41" s="1223"/>
      <c r="TSQ41" s="1224"/>
      <c r="TSR41" s="1225"/>
      <c r="TSS41" s="1226"/>
      <c r="TSU41" s="1224"/>
      <c r="TSX41" s="1227"/>
      <c r="TSY41" s="1227"/>
      <c r="TSZ41" s="1225"/>
      <c r="TTB41" s="1223"/>
      <c r="TTC41" s="1224"/>
      <c r="TTD41" s="1225"/>
      <c r="TTE41" s="1226"/>
      <c r="TTG41" s="1224"/>
      <c r="TTJ41" s="1227"/>
      <c r="TTK41" s="1227"/>
      <c r="TTL41" s="1225"/>
      <c r="TTN41" s="1223"/>
      <c r="TTO41" s="1224"/>
      <c r="TTP41" s="1225"/>
      <c r="TTQ41" s="1226"/>
      <c r="TTS41" s="1224"/>
      <c r="TTV41" s="1227"/>
      <c r="TTW41" s="1227"/>
      <c r="TTX41" s="1225"/>
      <c r="TTZ41" s="1223"/>
      <c r="TUA41" s="1224"/>
      <c r="TUB41" s="1225"/>
      <c r="TUC41" s="1226"/>
      <c r="TUE41" s="1224"/>
      <c r="TUH41" s="1227"/>
      <c r="TUI41" s="1227"/>
      <c r="TUJ41" s="1225"/>
      <c r="TUL41" s="1223"/>
      <c r="TUM41" s="1224"/>
      <c r="TUN41" s="1225"/>
      <c r="TUO41" s="1226"/>
      <c r="TUQ41" s="1224"/>
      <c r="TUT41" s="1227"/>
      <c r="TUU41" s="1227"/>
      <c r="TUV41" s="1225"/>
      <c r="TUX41" s="1223"/>
      <c r="TUY41" s="1224"/>
      <c r="TUZ41" s="1225"/>
      <c r="TVA41" s="1226"/>
      <c r="TVC41" s="1224"/>
      <c r="TVF41" s="1227"/>
      <c r="TVG41" s="1227"/>
      <c r="TVH41" s="1225"/>
      <c r="TVJ41" s="1223"/>
      <c r="TVK41" s="1224"/>
      <c r="TVL41" s="1225"/>
      <c r="TVM41" s="1226"/>
      <c r="TVO41" s="1224"/>
      <c r="TVR41" s="1227"/>
      <c r="TVS41" s="1227"/>
      <c r="TVT41" s="1225"/>
      <c r="TVV41" s="1223"/>
      <c r="TVW41" s="1224"/>
      <c r="TVX41" s="1225"/>
      <c r="TVY41" s="1226"/>
      <c r="TWA41" s="1224"/>
      <c r="TWD41" s="1227"/>
      <c r="TWE41" s="1227"/>
      <c r="TWF41" s="1225"/>
      <c r="TWH41" s="1223"/>
      <c r="TWI41" s="1224"/>
      <c r="TWJ41" s="1225"/>
      <c r="TWK41" s="1226"/>
      <c r="TWM41" s="1224"/>
      <c r="TWP41" s="1227"/>
      <c r="TWQ41" s="1227"/>
      <c r="TWR41" s="1225"/>
      <c r="TWT41" s="1223"/>
      <c r="TWU41" s="1224"/>
      <c r="TWV41" s="1225"/>
      <c r="TWW41" s="1226"/>
      <c r="TWY41" s="1224"/>
      <c r="TXB41" s="1227"/>
      <c r="TXC41" s="1227"/>
      <c r="TXD41" s="1225"/>
      <c r="TXF41" s="1223"/>
      <c r="TXG41" s="1224"/>
      <c r="TXH41" s="1225"/>
      <c r="TXI41" s="1226"/>
      <c r="TXK41" s="1224"/>
      <c r="TXN41" s="1227"/>
      <c r="TXO41" s="1227"/>
      <c r="TXP41" s="1225"/>
      <c r="TXR41" s="1223"/>
      <c r="TXS41" s="1224"/>
      <c r="TXT41" s="1225"/>
      <c r="TXU41" s="1226"/>
      <c r="TXW41" s="1224"/>
      <c r="TXZ41" s="1227"/>
      <c r="TYA41" s="1227"/>
      <c r="TYB41" s="1225"/>
      <c r="TYD41" s="1223"/>
      <c r="TYE41" s="1224"/>
      <c r="TYF41" s="1225"/>
      <c r="TYG41" s="1226"/>
      <c r="TYI41" s="1224"/>
      <c r="TYL41" s="1227"/>
      <c r="TYM41" s="1227"/>
      <c r="TYN41" s="1225"/>
      <c r="TYP41" s="1223"/>
      <c r="TYQ41" s="1224"/>
      <c r="TYR41" s="1225"/>
      <c r="TYS41" s="1226"/>
      <c r="TYU41" s="1224"/>
      <c r="TYX41" s="1227"/>
      <c r="TYY41" s="1227"/>
      <c r="TYZ41" s="1225"/>
      <c r="TZB41" s="1223"/>
      <c r="TZC41" s="1224"/>
      <c r="TZD41" s="1225"/>
      <c r="TZE41" s="1226"/>
      <c r="TZG41" s="1224"/>
      <c r="TZJ41" s="1227"/>
      <c r="TZK41" s="1227"/>
      <c r="TZL41" s="1225"/>
      <c r="TZN41" s="1223"/>
      <c r="TZO41" s="1224"/>
      <c r="TZP41" s="1225"/>
      <c r="TZQ41" s="1226"/>
      <c r="TZS41" s="1224"/>
      <c r="TZV41" s="1227"/>
      <c r="TZW41" s="1227"/>
      <c r="TZX41" s="1225"/>
      <c r="TZZ41" s="1223"/>
      <c r="UAA41" s="1224"/>
      <c r="UAB41" s="1225"/>
      <c r="UAC41" s="1226"/>
      <c r="UAE41" s="1224"/>
      <c r="UAH41" s="1227"/>
      <c r="UAI41" s="1227"/>
      <c r="UAJ41" s="1225"/>
      <c r="UAL41" s="1223"/>
      <c r="UAM41" s="1224"/>
      <c r="UAN41" s="1225"/>
      <c r="UAO41" s="1226"/>
      <c r="UAQ41" s="1224"/>
      <c r="UAT41" s="1227"/>
      <c r="UAU41" s="1227"/>
      <c r="UAV41" s="1225"/>
      <c r="UAX41" s="1223"/>
      <c r="UAY41" s="1224"/>
      <c r="UAZ41" s="1225"/>
      <c r="UBA41" s="1226"/>
      <c r="UBC41" s="1224"/>
      <c r="UBF41" s="1227"/>
      <c r="UBG41" s="1227"/>
      <c r="UBH41" s="1225"/>
      <c r="UBJ41" s="1223"/>
      <c r="UBK41" s="1224"/>
      <c r="UBL41" s="1225"/>
      <c r="UBM41" s="1226"/>
      <c r="UBO41" s="1224"/>
      <c r="UBR41" s="1227"/>
      <c r="UBS41" s="1227"/>
      <c r="UBT41" s="1225"/>
      <c r="UBV41" s="1223"/>
      <c r="UBW41" s="1224"/>
      <c r="UBX41" s="1225"/>
      <c r="UBY41" s="1226"/>
      <c r="UCA41" s="1224"/>
      <c r="UCD41" s="1227"/>
      <c r="UCE41" s="1227"/>
      <c r="UCF41" s="1225"/>
      <c r="UCH41" s="1223"/>
      <c r="UCI41" s="1224"/>
      <c r="UCJ41" s="1225"/>
      <c r="UCK41" s="1226"/>
      <c r="UCM41" s="1224"/>
      <c r="UCP41" s="1227"/>
      <c r="UCQ41" s="1227"/>
      <c r="UCR41" s="1225"/>
      <c r="UCT41" s="1223"/>
      <c r="UCU41" s="1224"/>
      <c r="UCV41" s="1225"/>
      <c r="UCW41" s="1226"/>
      <c r="UCY41" s="1224"/>
      <c r="UDB41" s="1227"/>
      <c r="UDC41" s="1227"/>
      <c r="UDD41" s="1225"/>
      <c r="UDF41" s="1223"/>
      <c r="UDG41" s="1224"/>
      <c r="UDH41" s="1225"/>
      <c r="UDI41" s="1226"/>
      <c r="UDK41" s="1224"/>
      <c r="UDN41" s="1227"/>
      <c r="UDO41" s="1227"/>
      <c r="UDP41" s="1225"/>
      <c r="UDR41" s="1223"/>
      <c r="UDS41" s="1224"/>
      <c r="UDT41" s="1225"/>
      <c r="UDU41" s="1226"/>
      <c r="UDW41" s="1224"/>
      <c r="UDZ41" s="1227"/>
      <c r="UEA41" s="1227"/>
      <c r="UEB41" s="1225"/>
      <c r="UED41" s="1223"/>
      <c r="UEE41" s="1224"/>
      <c r="UEF41" s="1225"/>
      <c r="UEG41" s="1226"/>
      <c r="UEI41" s="1224"/>
      <c r="UEL41" s="1227"/>
      <c r="UEM41" s="1227"/>
      <c r="UEN41" s="1225"/>
      <c r="UEP41" s="1223"/>
      <c r="UEQ41" s="1224"/>
      <c r="UER41" s="1225"/>
      <c r="UES41" s="1226"/>
      <c r="UEU41" s="1224"/>
      <c r="UEX41" s="1227"/>
      <c r="UEY41" s="1227"/>
      <c r="UEZ41" s="1225"/>
      <c r="UFB41" s="1223"/>
      <c r="UFC41" s="1224"/>
      <c r="UFD41" s="1225"/>
      <c r="UFE41" s="1226"/>
      <c r="UFG41" s="1224"/>
      <c r="UFJ41" s="1227"/>
      <c r="UFK41" s="1227"/>
      <c r="UFL41" s="1225"/>
      <c r="UFN41" s="1223"/>
      <c r="UFO41" s="1224"/>
      <c r="UFP41" s="1225"/>
      <c r="UFQ41" s="1226"/>
      <c r="UFS41" s="1224"/>
      <c r="UFV41" s="1227"/>
      <c r="UFW41" s="1227"/>
      <c r="UFX41" s="1225"/>
      <c r="UFZ41" s="1223"/>
      <c r="UGA41" s="1224"/>
      <c r="UGB41" s="1225"/>
      <c r="UGC41" s="1226"/>
      <c r="UGE41" s="1224"/>
      <c r="UGH41" s="1227"/>
      <c r="UGI41" s="1227"/>
      <c r="UGJ41" s="1225"/>
      <c r="UGL41" s="1223"/>
      <c r="UGM41" s="1224"/>
      <c r="UGN41" s="1225"/>
      <c r="UGO41" s="1226"/>
      <c r="UGQ41" s="1224"/>
      <c r="UGT41" s="1227"/>
      <c r="UGU41" s="1227"/>
      <c r="UGV41" s="1225"/>
      <c r="UGX41" s="1223"/>
      <c r="UGY41" s="1224"/>
      <c r="UGZ41" s="1225"/>
      <c r="UHA41" s="1226"/>
      <c r="UHC41" s="1224"/>
      <c r="UHF41" s="1227"/>
      <c r="UHG41" s="1227"/>
      <c r="UHH41" s="1225"/>
      <c r="UHJ41" s="1223"/>
      <c r="UHK41" s="1224"/>
      <c r="UHL41" s="1225"/>
      <c r="UHM41" s="1226"/>
      <c r="UHO41" s="1224"/>
      <c r="UHR41" s="1227"/>
      <c r="UHS41" s="1227"/>
      <c r="UHT41" s="1225"/>
      <c r="UHV41" s="1223"/>
      <c r="UHW41" s="1224"/>
      <c r="UHX41" s="1225"/>
      <c r="UHY41" s="1226"/>
      <c r="UIA41" s="1224"/>
      <c r="UID41" s="1227"/>
      <c r="UIE41" s="1227"/>
      <c r="UIF41" s="1225"/>
      <c r="UIH41" s="1223"/>
      <c r="UII41" s="1224"/>
      <c r="UIJ41" s="1225"/>
      <c r="UIK41" s="1226"/>
      <c r="UIM41" s="1224"/>
      <c r="UIP41" s="1227"/>
      <c r="UIQ41" s="1227"/>
      <c r="UIR41" s="1225"/>
      <c r="UIT41" s="1223"/>
      <c r="UIU41" s="1224"/>
      <c r="UIV41" s="1225"/>
      <c r="UIW41" s="1226"/>
      <c r="UIY41" s="1224"/>
      <c r="UJB41" s="1227"/>
      <c r="UJC41" s="1227"/>
      <c r="UJD41" s="1225"/>
      <c r="UJF41" s="1223"/>
      <c r="UJG41" s="1224"/>
      <c r="UJH41" s="1225"/>
      <c r="UJI41" s="1226"/>
      <c r="UJK41" s="1224"/>
      <c r="UJN41" s="1227"/>
      <c r="UJO41" s="1227"/>
      <c r="UJP41" s="1225"/>
      <c r="UJR41" s="1223"/>
      <c r="UJS41" s="1224"/>
      <c r="UJT41" s="1225"/>
      <c r="UJU41" s="1226"/>
      <c r="UJW41" s="1224"/>
      <c r="UJZ41" s="1227"/>
      <c r="UKA41" s="1227"/>
      <c r="UKB41" s="1225"/>
      <c r="UKD41" s="1223"/>
      <c r="UKE41" s="1224"/>
      <c r="UKF41" s="1225"/>
      <c r="UKG41" s="1226"/>
      <c r="UKI41" s="1224"/>
      <c r="UKL41" s="1227"/>
      <c r="UKM41" s="1227"/>
      <c r="UKN41" s="1225"/>
      <c r="UKP41" s="1223"/>
      <c r="UKQ41" s="1224"/>
      <c r="UKR41" s="1225"/>
      <c r="UKS41" s="1226"/>
      <c r="UKU41" s="1224"/>
      <c r="UKX41" s="1227"/>
      <c r="UKY41" s="1227"/>
      <c r="UKZ41" s="1225"/>
      <c r="ULB41" s="1223"/>
      <c r="ULC41" s="1224"/>
      <c r="ULD41" s="1225"/>
      <c r="ULE41" s="1226"/>
      <c r="ULG41" s="1224"/>
      <c r="ULJ41" s="1227"/>
      <c r="ULK41" s="1227"/>
      <c r="ULL41" s="1225"/>
      <c r="ULN41" s="1223"/>
      <c r="ULO41" s="1224"/>
      <c r="ULP41" s="1225"/>
      <c r="ULQ41" s="1226"/>
      <c r="ULS41" s="1224"/>
      <c r="ULV41" s="1227"/>
      <c r="ULW41" s="1227"/>
      <c r="ULX41" s="1225"/>
      <c r="ULZ41" s="1223"/>
      <c r="UMA41" s="1224"/>
      <c r="UMB41" s="1225"/>
      <c r="UMC41" s="1226"/>
      <c r="UME41" s="1224"/>
      <c r="UMH41" s="1227"/>
      <c r="UMI41" s="1227"/>
      <c r="UMJ41" s="1225"/>
      <c r="UML41" s="1223"/>
      <c r="UMM41" s="1224"/>
      <c r="UMN41" s="1225"/>
      <c r="UMO41" s="1226"/>
      <c r="UMQ41" s="1224"/>
      <c r="UMT41" s="1227"/>
      <c r="UMU41" s="1227"/>
      <c r="UMV41" s="1225"/>
      <c r="UMX41" s="1223"/>
      <c r="UMY41" s="1224"/>
      <c r="UMZ41" s="1225"/>
      <c r="UNA41" s="1226"/>
      <c r="UNC41" s="1224"/>
      <c r="UNF41" s="1227"/>
      <c r="UNG41" s="1227"/>
      <c r="UNH41" s="1225"/>
      <c r="UNJ41" s="1223"/>
      <c r="UNK41" s="1224"/>
      <c r="UNL41" s="1225"/>
      <c r="UNM41" s="1226"/>
      <c r="UNO41" s="1224"/>
      <c r="UNR41" s="1227"/>
      <c r="UNS41" s="1227"/>
      <c r="UNT41" s="1225"/>
      <c r="UNV41" s="1223"/>
      <c r="UNW41" s="1224"/>
      <c r="UNX41" s="1225"/>
      <c r="UNY41" s="1226"/>
      <c r="UOA41" s="1224"/>
      <c r="UOD41" s="1227"/>
      <c r="UOE41" s="1227"/>
      <c r="UOF41" s="1225"/>
      <c r="UOH41" s="1223"/>
      <c r="UOI41" s="1224"/>
      <c r="UOJ41" s="1225"/>
      <c r="UOK41" s="1226"/>
      <c r="UOM41" s="1224"/>
      <c r="UOP41" s="1227"/>
      <c r="UOQ41" s="1227"/>
      <c r="UOR41" s="1225"/>
      <c r="UOT41" s="1223"/>
      <c r="UOU41" s="1224"/>
      <c r="UOV41" s="1225"/>
      <c r="UOW41" s="1226"/>
      <c r="UOY41" s="1224"/>
      <c r="UPB41" s="1227"/>
      <c r="UPC41" s="1227"/>
      <c r="UPD41" s="1225"/>
      <c r="UPF41" s="1223"/>
      <c r="UPG41" s="1224"/>
      <c r="UPH41" s="1225"/>
      <c r="UPI41" s="1226"/>
      <c r="UPK41" s="1224"/>
      <c r="UPN41" s="1227"/>
      <c r="UPO41" s="1227"/>
      <c r="UPP41" s="1225"/>
      <c r="UPR41" s="1223"/>
      <c r="UPS41" s="1224"/>
      <c r="UPT41" s="1225"/>
      <c r="UPU41" s="1226"/>
      <c r="UPW41" s="1224"/>
      <c r="UPZ41" s="1227"/>
      <c r="UQA41" s="1227"/>
      <c r="UQB41" s="1225"/>
      <c r="UQD41" s="1223"/>
      <c r="UQE41" s="1224"/>
      <c r="UQF41" s="1225"/>
      <c r="UQG41" s="1226"/>
      <c r="UQI41" s="1224"/>
      <c r="UQL41" s="1227"/>
      <c r="UQM41" s="1227"/>
      <c r="UQN41" s="1225"/>
      <c r="UQP41" s="1223"/>
      <c r="UQQ41" s="1224"/>
      <c r="UQR41" s="1225"/>
      <c r="UQS41" s="1226"/>
      <c r="UQU41" s="1224"/>
      <c r="UQX41" s="1227"/>
      <c r="UQY41" s="1227"/>
      <c r="UQZ41" s="1225"/>
      <c r="URB41" s="1223"/>
      <c r="URC41" s="1224"/>
      <c r="URD41" s="1225"/>
      <c r="URE41" s="1226"/>
      <c r="URG41" s="1224"/>
      <c r="URJ41" s="1227"/>
      <c r="URK41" s="1227"/>
      <c r="URL41" s="1225"/>
      <c r="URN41" s="1223"/>
      <c r="URO41" s="1224"/>
      <c r="URP41" s="1225"/>
      <c r="URQ41" s="1226"/>
      <c r="URS41" s="1224"/>
      <c r="URV41" s="1227"/>
      <c r="URW41" s="1227"/>
      <c r="URX41" s="1225"/>
      <c r="URZ41" s="1223"/>
      <c r="USA41" s="1224"/>
      <c r="USB41" s="1225"/>
      <c r="USC41" s="1226"/>
      <c r="USE41" s="1224"/>
      <c r="USH41" s="1227"/>
      <c r="USI41" s="1227"/>
      <c r="USJ41" s="1225"/>
      <c r="USL41" s="1223"/>
      <c r="USM41" s="1224"/>
      <c r="USN41" s="1225"/>
      <c r="USO41" s="1226"/>
      <c r="USQ41" s="1224"/>
      <c r="UST41" s="1227"/>
      <c r="USU41" s="1227"/>
      <c r="USV41" s="1225"/>
      <c r="USX41" s="1223"/>
      <c r="USY41" s="1224"/>
      <c r="USZ41" s="1225"/>
      <c r="UTA41" s="1226"/>
      <c r="UTC41" s="1224"/>
      <c r="UTF41" s="1227"/>
      <c r="UTG41" s="1227"/>
      <c r="UTH41" s="1225"/>
      <c r="UTJ41" s="1223"/>
      <c r="UTK41" s="1224"/>
      <c r="UTL41" s="1225"/>
      <c r="UTM41" s="1226"/>
      <c r="UTO41" s="1224"/>
      <c r="UTR41" s="1227"/>
      <c r="UTS41" s="1227"/>
      <c r="UTT41" s="1225"/>
      <c r="UTV41" s="1223"/>
      <c r="UTW41" s="1224"/>
      <c r="UTX41" s="1225"/>
      <c r="UTY41" s="1226"/>
      <c r="UUA41" s="1224"/>
      <c r="UUD41" s="1227"/>
      <c r="UUE41" s="1227"/>
      <c r="UUF41" s="1225"/>
      <c r="UUH41" s="1223"/>
      <c r="UUI41" s="1224"/>
      <c r="UUJ41" s="1225"/>
      <c r="UUK41" s="1226"/>
      <c r="UUM41" s="1224"/>
      <c r="UUP41" s="1227"/>
      <c r="UUQ41" s="1227"/>
      <c r="UUR41" s="1225"/>
      <c r="UUT41" s="1223"/>
      <c r="UUU41" s="1224"/>
      <c r="UUV41" s="1225"/>
      <c r="UUW41" s="1226"/>
      <c r="UUY41" s="1224"/>
      <c r="UVB41" s="1227"/>
      <c r="UVC41" s="1227"/>
      <c r="UVD41" s="1225"/>
      <c r="UVF41" s="1223"/>
      <c r="UVG41" s="1224"/>
      <c r="UVH41" s="1225"/>
      <c r="UVI41" s="1226"/>
      <c r="UVK41" s="1224"/>
      <c r="UVN41" s="1227"/>
      <c r="UVO41" s="1227"/>
      <c r="UVP41" s="1225"/>
      <c r="UVR41" s="1223"/>
      <c r="UVS41" s="1224"/>
      <c r="UVT41" s="1225"/>
      <c r="UVU41" s="1226"/>
      <c r="UVW41" s="1224"/>
      <c r="UVZ41" s="1227"/>
      <c r="UWA41" s="1227"/>
      <c r="UWB41" s="1225"/>
      <c r="UWD41" s="1223"/>
      <c r="UWE41" s="1224"/>
      <c r="UWF41" s="1225"/>
      <c r="UWG41" s="1226"/>
      <c r="UWI41" s="1224"/>
      <c r="UWL41" s="1227"/>
      <c r="UWM41" s="1227"/>
      <c r="UWN41" s="1225"/>
      <c r="UWP41" s="1223"/>
      <c r="UWQ41" s="1224"/>
      <c r="UWR41" s="1225"/>
      <c r="UWS41" s="1226"/>
      <c r="UWU41" s="1224"/>
      <c r="UWX41" s="1227"/>
      <c r="UWY41" s="1227"/>
      <c r="UWZ41" s="1225"/>
      <c r="UXB41" s="1223"/>
      <c r="UXC41" s="1224"/>
      <c r="UXD41" s="1225"/>
      <c r="UXE41" s="1226"/>
      <c r="UXG41" s="1224"/>
      <c r="UXJ41" s="1227"/>
      <c r="UXK41" s="1227"/>
      <c r="UXL41" s="1225"/>
      <c r="UXN41" s="1223"/>
      <c r="UXO41" s="1224"/>
      <c r="UXP41" s="1225"/>
      <c r="UXQ41" s="1226"/>
      <c r="UXS41" s="1224"/>
      <c r="UXV41" s="1227"/>
      <c r="UXW41" s="1227"/>
      <c r="UXX41" s="1225"/>
      <c r="UXZ41" s="1223"/>
      <c r="UYA41" s="1224"/>
      <c r="UYB41" s="1225"/>
      <c r="UYC41" s="1226"/>
      <c r="UYE41" s="1224"/>
      <c r="UYH41" s="1227"/>
      <c r="UYI41" s="1227"/>
      <c r="UYJ41" s="1225"/>
      <c r="UYL41" s="1223"/>
      <c r="UYM41" s="1224"/>
      <c r="UYN41" s="1225"/>
      <c r="UYO41" s="1226"/>
      <c r="UYQ41" s="1224"/>
      <c r="UYT41" s="1227"/>
      <c r="UYU41" s="1227"/>
      <c r="UYV41" s="1225"/>
      <c r="UYX41" s="1223"/>
      <c r="UYY41" s="1224"/>
      <c r="UYZ41" s="1225"/>
      <c r="UZA41" s="1226"/>
      <c r="UZC41" s="1224"/>
      <c r="UZF41" s="1227"/>
      <c r="UZG41" s="1227"/>
      <c r="UZH41" s="1225"/>
      <c r="UZJ41" s="1223"/>
      <c r="UZK41" s="1224"/>
      <c r="UZL41" s="1225"/>
      <c r="UZM41" s="1226"/>
      <c r="UZO41" s="1224"/>
      <c r="UZR41" s="1227"/>
      <c r="UZS41" s="1227"/>
      <c r="UZT41" s="1225"/>
      <c r="UZV41" s="1223"/>
      <c r="UZW41" s="1224"/>
      <c r="UZX41" s="1225"/>
      <c r="UZY41" s="1226"/>
      <c r="VAA41" s="1224"/>
      <c r="VAD41" s="1227"/>
      <c r="VAE41" s="1227"/>
      <c r="VAF41" s="1225"/>
      <c r="VAH41" s="1223"/>
      <c r="VAI41" s="1224"/>
      <c r="VAJ41" s="1225"/>
      <c r="VAK41" s="1226"/>
      <c r="VAM41" s="1224"/>
      <c r="VAP41" s="1227"/>
      <c r="VAQ41" s="1227"/>
      <c r="VAR41" s="1225"/>
      <c r="VAT41" s="1223"/>
      <c r="VAU41" s="1224"/>
      <c r="VAV41" s="1225"/>
      <c r="VAW41" s="1226"/>
      <c r="VAY41" s="1224"/>
      <c r="VBB41" s="1227"/>
      <c r="VBC41" s="1227"/>
      <c r="VBD41" s="1225"/>
      <c r="VBF41" s="1223"/>
      <c r="VBG41" s="1224"/>
      <c r="VBH41" s="1225"/>
      <c r="VBI41" s="1226"/>
      <c r="VBK41" s="1224"/>
      <c r="VBN41" s="1227"/>
      <c r="VBO41" s="1227"/>
      <c r="VBP41" s="1225"/>
      <c r="VBR41" s="1223"/>
      <c r="VBS41" s="1224"/>
      <c r="VBT41" s="1225"/>
      <c r="VBU41" s="1226"/>
      <c r="VBW41" s="1224"/>
      <c r="VBZ41" s="1227"/>
      <c r="VCA41" s="1227"/>
      <c r="VCB41" s="1225"/>
      <c r="VCD41" s="1223"/>
      <c r="VCE41" s="1224"/>
      <c r="VCF41" s="1225"/>
      <c r="VCG41" s="1226"/>
      <c r="VCI41" s="1224"/>
      <c r="VCL41" s="1227"/>
      <c r="VCM41" s="1227"/>
      <c r="VCN41" s="1225"/>
      <c r="VCP41" s="1223"/>
      <c r="VCQ41" s="1224"/>
      <c r="VCR41" s="1225"/>
      <c r="VCS41" s="1226"/>
      <c r="VCU41" s="1224"/>
      <c r="VCX41" s="1227"/>
      <c r="VCY41" s="1227"/>
      <c r="VCZ41" s="1225"/>
      <c r="VDB41" s="1223"/>
      <c r="VDC41" s="1224"/>
      <c r="VDD41" s="1225"/>
      <c r="VDE41" s="1226"/>
      <c r="VDG41" s="1224"/>
      <c r="VDJ41" s="1227"/>
      <c r="VDK41" s="1227"/>
      <c r="VDL41" s="1225"/>
      <c r="VDN41" s="1223"/>
      <c r="VDO41" s="1224"/>
      <c r="VDP41" s="1225"/>
      <c r="VDQ41" s="1226"/>
      <c r="VDS41" s="1224"/>
      <c r="VDV41" s="1227"/>
      <c r="VDW41" s="1227"/>
      <c r="VDX41" s="1225"/>
      <c r="VDZ41" s="1223"/>
      <c r="VEA41" s="1224"/>
      <c r="VEB41" s="1225"/>
      <c r="VEC41" s="1226"/>
      <c r="VEE41" s="1224"/>
      <c r="VEH41" s="1227"/>
      <c r="VEI41" s="1227"/>
      <c r="VEJ41" s="1225"/>
      <c r="VEL41" s="1223"/>
      <c r="VEM41" s="1224"/>
      <c r="VEN41" s="1225"/>
      <c r="VEO41" s="1226"/>
      <c r="VEQ41" s="1224"/>
      <c r="VET41" s="1227"/>
      <c r="VEU41" s="1227"/>
      <c r="VEV41" s="1225"/>
      <c r="VEX41" s="1223"/>
      <c r="VEY41" s="1224"/>
      <c r="VEZ41" s="1225"/>
      <c r="VFA41" s="1226"/>
      <c r="VFC41" s="1224"/>
      <c r="VFF41" s="1227"/>
      <c r="VFG41" s="1227"/>
      <c r="VFH41" s="1225"/>
      <c r="VFJ41" s="1223"/>
      <c r="VFK41" s="1224"/>
      <c r="VFL41" s="1225"/>
      <c r="VFM41" s="1226"/>
      <c r="VFO41" s="1224"/>
      <c r="VFR41" s="1227"/>
      <c r="VFS41" s="1227"/>
      <c r="VFT41" s="1225"/>
      <c r="VFV41" s="1223"/>
      <c r="VFW41" s="1224"/>
      <c r="VFX41" s="1225"/>
      <c r="VFY41" s="1226"/>
      <c r="VGA41" s="1224"/>
      <c r="VGD41" s="1227"/>
      <c r="VGE41" s="1227"/>
      <c r="VGF41" s="1225"/>
      <c r="VGH41" s="1223"/>
      <c r="VGI41" s="1224"/>
      <c r="VGJ41" s="1225"/>
      <c r="VGK41" s="1226"/>
      <c r="VGM41" s="1224"/>
      <c r="VGP41" s="1227"/>
      <c r="VGQ41" s="1227"/>
      <c r="VGR41" s="1225"/>
      <c r="VGT41" s="1223"/>
      <c r="VGU41" s="1224"/>
      <c r="VGV41" s="1225"/>
      <c r="VGW41" s="1226"/>
      <c r="VGY41" s="1224"/>
      <c r="VHB41" s="1227"/>
      <c r="VHC41" s="1227"/>
      <c r="VHD41" s="1225"/>
      <c r="VHF41" s="1223"/>
      <c r="VHG41" s="1224"/>
      <c r="VHH41" s="1225"/>
      <c r="VHI41" s="1226"/>
      <c r="VHK41" s="1224"/>
      <c r="VHN41" s="1227"/>
      <c r="VHO41" s="1227"/>
      <c r="VHP41" s="1225"/>
      <c r="VHR41" s="1223"/>
      <c r="VHS41" s="1224"/>
      <c r="VHT41" s="1225"/>
      <c r="VHU41" s="1226"/>
      <c r="VHW41" s="1224"/>
      <c r="VHZ41" s="1227"/>
      <c r="VIA41" s="1227"/>
      <c r="VIB41" s="1225"/>
      <c r="VID41" s="1223"/>
      <c r="VIE41" s="1224"/>
      <c r="VIF41" s="1225"/>
      <c r="VIG41" s="1226"/>
      <c r="VII41" s="1224"/>
      <c r="VIL41" s="1227"/>
      <c r="VIM41" s="1227"/>
      <c r="VIN41" s="1225"/>
      <c r="VIP41" s="1223"/>
      <c r="VIQ41" s="1224"/>
      <c r="VIR41" s="1225"/>
      <c r="VIS41" s="1226"/>
      <c r="VIU41" s="1224"/>
      <c r="VIX41" s="1227"/>
      <c r="VIY41" s="1227"/>
      <c r="VIZ41" s="1225"/>
      <c r="VJB41" s="1223"/>
      <c r="VJC41" s="1224"/>
      <c r="VJD41" s="1225"/>
      <c r="VJE41" s="1226"/>
      <c r="VJG41" s="1224"/>
      <c r="VJJ41" s="1227"/>
      <c r="VJK41" s="1227"/>
      <c r="VJL41" s="1225"/>
      <c r="VJN41" s="1223"/>
      <c r="VJO41" s="1224"/>
      <c r="VJP41" s="1225"/>
      <c r="VJQ41" s="1226"/>
      <c r="VJS41" s="1224"/>
      <c r="VJV41" s="1227"/>
      <c r="VJW41" s="1227"/>
      <c r="VJX41" s="1225"/>
      <c r="VJZ41" s="1223"/>
      <c r="VKA41" s="1224"/>
      <c r="VKB41" s="1225"/>
      <c r="VKC41" s="1226"/>
      <c r="VKE41" s="1224"/>
      <c r="VKH41" s="1227"/>
      <c r="VKI41" s="1227"/>
      <c r="VKJ41" s="1225"/>
      <c r="VKL41" s="1223"/>
      <c r="VKM41" s="1224"/>
      <c r="VKN41" s="1225"/>
      <c r="VKO41" s="1226"/>
      <c r="VKQ41" s="1224"/>
      <c r="VKT41" s="1227"/>
      <c r="VKU41" s="1227"/>
      <c r="VKV41" s="1225"/>
      <c r="VKX41" s="1223"/>
      <c r="VKY41" s="1224"/>
      <c r="VKZ41" s="1225"/>
      <c r="VLA41" s="1226"/>
      <c r="VLC41" s="1224"/>
      <c r="VLF41" s="1227"/>
      <c r="VLG41" s="1227"/>
      <c r="VLH41" s="1225"/>
      <c r="VLJ41" s="1223"/>
      <c r="VLK41" s="1224"/>
      <c r="VLL41" s="1225"/>
      <c r="VLM41" s="1226"/>
      <c r="VLO41" s="1224"/>
      <c r="VLR41" s="1227"/>
      <c r="VLS41" s="1227"/>
      <c r="VLT41" s="1225"/>
      <c r="VLV41" s="1223"/>
      <c r="VLW41" s="1224"/>
      <c r="VLX41" s="1225"/>
      <c r="VLY41" s="1226"/>
      <c r="VMA41" s="1224"/>
      <c r="VMD41" s="1227"/>
      <c r="VME41" s="1227"/>
      <c r="VMF41" s="1225"/>
      <c r="VMH41" s="1223"/>
      <c r="VMI41" s="1224"/>
      <c r="VMJ41" s="1225"/>
      <c r="VMK41" s="1226"/>
      <c r="VMM41" s="1224"/>
      <c r="VMP41" s="1227"/>
      <c r="VMQ41" s="1227"/>
      <c r="VMR41" s="1225"/>
      <c r="VMT41" s="1223"/>
      <c r="VMU41" s="1224"/>
      <c r="VMV41" s="1225"/>
      <c r="VMW41" s="1226"/>
      <c r="VMY41" s="1224"/>
      <c r="VNB41" s="1227"/>
      <c r="VNC41" s="1227"/>
      <c r="VND41" s="1225"/>
      <c r="VNF41" s="1223"/>
      <c r="VNG41" s="1224"/>
      <c r="VNH41" s="1225"/>
      <c r="VNI41" s="1226"/>
      <c r="VNK41" s="1224"/>
      <c r="VNN41" s="1227"/>
      <c r="VNO41" s="1227"/>
      <c r="VNP41" s="1225"/>
      <c r="VNR41" s="1223"/>
      <c r="VNS41" s="1224"/>
      <c r="VNT41" s="1225"/>
      <c r="VNU41" s="1226"/>
      <c r="VNW41" s="1224"/>
      <c r="VNZ41" s="1227"/>
      <c r="VOA41" s="1227"/>
      <c r="VOB41" s="1225"/>
      <c r="VOD41" s="1223"/>
      <c r="VOE41" s="1224"/>
      <c r="VOF41" s="1225"/>
      <c r="VOG41" s="1226"/>
      <c r="VOI41" s="1224"/>
      <c r="VOL41" s="1227"/>
      <c r="VOM41" s="1227"/>
      <c r="VON41" s="1225"/>
      <c r="VOP41" s="1223"/>
      <c r="VOQ41" s="1224"/>
      <c r="VOR41" s="1225"/>
      <c r="VOS41" s="1226"/>
      <c r="VOU41" s="1224"/>
      <c r="VOX41" s="1227"/>
      <c r="VOY41" s="1227"/>
      <c r="VOZ41" s="1225"/>
      <c r="VPB41" s="1223"/>
      <c r="VPC41" s="1224"/>
      <c r="VPD41" s="1225"/>
      <c r="VPE41" s="1226"/>
      <c r="VPG41" s="1224"/>
      <c r="VPJ41" s="1227"/>
      <c r="VPK41" s="1227"/>
      <c r="VPL41" s="1225"/>
      <c r="VPN41" s="1223"/>
      <c r="VPO41" s="1224"/>
      <c r="VPP41" s="1225"/>
      <c r="VPQ41" s="1226"/>
      <c r="VPS41" s="1224"/>
      <c r="VPV41" s="1227"/>
      <c r="VPW41" s="1227"/>
      <c r="VPX41" s="1225"/>
      <c r="VPZ41" s="1223"/>
      <c r="VQA41" s="1224"/>
      <c r="VQB41" s="1225"/>
      <c r="VQC41" s="1226"/>
      <c r="VQE41" s="1224"/>
      <c r="VQH41" s="1227"/>
      <c r="VQI41" s="1227"/>
      <c r="VQJ41" s="1225"/>
      <c r="VQL41" s="1223"/>
      <c r="VQM41" s="1224"/>
      <c r="VQN41" s="1225"/>
      <c r="VQO41" s="1226"/>
      <c r="VQQ41" s="1224"/>
      <c r="VQT41" s="1227"/>
      <c r="VQU41" s="1227"/>
      <c r="VQV41" s="1225"/>
      <c r="VQX41" s="1223"/>
      <c r="VQY41" s="1224"/>
      <c r="VQZ41" s="1225"/>
      <c r="VRA41" s="1226"/>
      <c r="VRC41" s="1224"/>
      <c r="VRF41" s="1227"/>
      <c r="VRG41" s="1227"/>
      <c r="VRH41" s="1225"/>
      <c r="VRJ41" s="1223"/>
      <c r="VRK41" s="1224"/>
      <c r="VRL41" s="1225"/>
      <c r="VRM41" s="1226"/>
      <c r="VRO41" s="1224"/>
      <c r="VRR41" s="1227"/>
      <c r="VRS41" s="1227"/>
      <c r="VRT41" s="1225"/>
      <c r="VRV41" s="1223"/>
      <c r="VRW41" s="1224"/>
      <c r="VRX41" s="1225"/>
      <c r="VRY41" s="1226"/>
      <c r="VSA41" s="1224"/>
      <c r="VSD41" s="1227"/>
      <c r="VSE41" s="1227"/>
      <c r="VSF41" s="1225"/>
      <c r="VSH41" s="1223"/>
      <c r="VSI41" s="1224"/>
      <c r="VSJ41" s="1225"/>
      <c r="VSK41" s="1226"/>
      <c r="VSM41" s="1224"/>
      <c r="VSP41" s="1227"/>
      <c r="VSQ41" s="1227"/>
      <c r="VSR41" s="1225"/>
      <c r="VST41" s="1223"/>
      <c r="VSU41" s="1224"/>
      <c r="VSV41" s="1225"/>
      <c r="VSW41" s="1226"/>
      <c r="VSY41" s="1224"/>
      <c r="VTB41" s="1227"/>
      <c r="VTC41" s="1227"/>
      <c r="VTD41" s="1225"/>
      <c r="VTF41" s="1223"/>
      <c r="VTG41" s="1224"/>
      <c r="VTH41" s="1225"/>
      <c r="VTI41" s="1226"/>
      <c r="VTK41" s="1224"/>
      <c r="VTN41" s="1227"/>
      <c r="VTO41" s="1227"/>
      <c r="VTP41" s="1225"/>
      <c r="VTR41" s="1223"/>
      <c r="VTS41" s="1224"/>
      <c r="VTT41" s="1225"/>
      <c r="VTU41" s="1226"/>
      <c r="VTW41" s="1224"/>
      <c r="VTZ41" s="1227"/>
      <c r="VUA41" s="1227"/>
      <c r="VUB41" s="1225"/>
      <c r="VUD41" s="1223"/>
      <c r="VUE41" s="1224"/>
      <c r="VUF41" s="1225"/>
      <c r="VUG41" s="1226"/>
      <c r="VUI41" s="1224"/>
      <c r="VUL41" s="1227"/>
      <c r="VUM41" s="1227"/>
      <c r="VUN41" s="1225"/>
      <c r="VUP41" s="1223"/>
      <c r="VUQ41" s="1224"/>
      <c r="VUR41" s="1225"/>
      <c r="VUS41" s="1226"/>
      <c r="VUU41" s="1224"/>
      <c r="VUX41" s="1227"/>
      <c r="VUY41" s="1227"/>
      <c r="VUZ41" s="1225"/>
      <c r="VVB41" s="1223"/>
      <c r="VVC41" s="1224"/>
      <c r="VVD41" s="1225"/>
      <c r="VVE41" s="1226"/>
      <c r="VVG41" s="1224"/>
      <c r="VVJ41" s="1227"/>
      <c r="VVK41" s="1227"/>
      <c r="VVL41" s="1225"/>
      <c r="VVN41" s="1223"/>
      <c r="VVO41" s="1224"/>
      <c r="VVP41" s="1225"/>
      <c r="VVQ41" s="1226"/>
      <c r="VVS41" s="1224"/>
      <c r="VVV41" s="1227"/>
      <c r="VVW41" s="1227"/>
      <c r="VVX41" s="1225"/>
      <c r="VVZ41" s="1223"/>
      <c r="VWA41" s="1224"/>
      <c r="VWB41" s="1225"/>
      <c r="VWC41" s="1226"/>
      <c r="VWE41" s="1224"/>
      <c r="VWH41" s="1227"/>
      <c r="VWI41" s="1227"/>
      <c r="VWJ41" s="1225"/>
      <c r="VWL41" s="1223"/>
      <c r="VWM41" s="1224"/>
      <c r="VWN41" s="1225"/>
      <c r="VWO41" s="1226"/>
      <c r="VWQ41" s="1224"/>
      <c r="VWT41" s="1227"/>
      <c r="VWU41" s="1227"/>
      <c r="VWV41" s="1225"/>
      <c r="VWX41" s="1223"/>
      <c r="VWY41" s="1224"/>
      <c r="VWZ41" s="1225"/>
      <c r="VXA41" s="1226"/>
      <c r="VXC41" s="1224"/>
      <c r="VXF41" s="1227"/>
      <c r="VXG41" s="1227"/>
      <c r="VXH41" s="1225"/>
      <c r="VXJ41" s="1223"/>
      <c r="VXK41" s="1224"/>
      <c r="VXL41" s="1225"/>
      <c r="VXM41" s="1226"/>
      <c r="VXO41" s="1224"/>
      <c r="VXR41" s="1227"/>
      <c r="VXS41" s="1227"/>
      <c r="VXT41" s="1225"/>
      <c r="VXV41" s="1223"/>
      <c r="VXW41" s="1224"/>
      <c r="VXX41" s="1225"/>
      <c r="VXY41" s="1226"/>
      <c r="VYA41" s="1224"/>
      <c r="VYD41" s="1227"/>
      <c r="VYE41" s="1227"/>
      <c r="VYF41" s="1225"/>
      <c r="VYH41" s="1223"/>
      <c r="VYI41" s="1224"/>
      <c r="VYJ41" s="1225"/>
      <c r="VYK41" s="1226"/>
      <c r="VYM41" s="1224"/>
      <c r="VYP41" s="1227"/>
      <c r="VYQ41" s="1227"/>
      <c r="VYR41" s="1225"/>
      <c r="VYT41" s="1223"/>
      <c r="VYU41" s="1224"/>
      <c r="VYV41" s="1225"/>
      <c r="VYW41" s="1226"/>
      <c r="VYY41" s="1224"/>
      <c r="VZB41" s="1227"/>
      <c r="VZC41" s="1227"/>
      <c r="VZD41" s="1225"/>
      <c r="VZF41" s="1223"/>
      <c r="VZG41" s="1224"/>
      <c r="VZH41" s="1225"/>
      <c r="VZI41" s="1226"/>
      <c r="VZK41" s="1224"/>
      <c r="VZN41" s="1227"/>
      <c r="VZO41" s="1227"/>
      <c r="VZP41" s="1225"/>
      <c r="VZR41" s="1223"/>
      <c r="VZS41" s="1224"/>
      <c r="VZT41" s="1225"/>
      <c r="VZU41" s="1226"/>
      <c r="VZW41" s="1224"/>
      <c r="VZZ41" s="1227"/>
      <c r="WAA41" s="1227"/>
      <c r="WAB41" s="1225"/>
      <c r="WAD41" s="1223"/>
      <c r="WAE41" s="1224"/>
      <c r="WAF41" s="1225"/>
      <c r="WAG41" s="1226"/>
      <c r="WAI41" s="1224"/>
      <c r="WAL41" s="1227"/>
      <c r="WAM41" s="1227"/>
      <c r="WAN41" s="1225"/>
      <c r="WAP41" s="1223"/>
      <c r="WAQ41" s="1224"/>
      <c r="WAR41" s="1225"/>
      <c r="WAS41" s="1226"/>
      <c r="WAU41" s="1224"/>
      <c r="WAX41" s="1227"/>
      <c r="WAY41" s="1227"/>
      <c r="WAZ41" s="1225"/>
      <c r="WBB41" s="1223"/>
      <c r="WBC41" s="1224"/>
      <c r="WBD41" s="1225"/>
      <c r="WBE41" s="1226"/>
      <c r="WBG41" s="1224"/>
      <c r="WBJ41" s="1227"/>
      <c r="WBK41" s="1227"/>
      <c r="WBL41" s="1225"/>
      <c r="WBN41" s="1223"/>
      <c r="WBO41" s="1224"/>
      <c r="WBP41" s="1225"/>
      <c r="WBQ41" s="1226"/>
      <c r="WBS41" s="1224"/>
      <c r="WBV41" s="1227"/>
      <c r="WBW41" s="1227"/>
      <c r="WBX41" s="1225"/>
      <c r="WBZ41" s="1223"/>
      <c r="WCA41" s="1224"/>
      <c r="WCB41" s="1225"/>
      <c r="WCC41" s="1226"/>
      <c r="WCE41" s="1224"/>
      <c r="WCH41" s="1227"/>
      <c r="WCI41" s="1227"/>
      <c r="WCJ41" s="1225"/>
      <c r="WCL41" s="1223"/>
      <c r="WCM41" s="1224"/>
      <c r="WCN41" s="1225"/>
      <c r="WCO41" s="1226"/>
      <c r="WCQ41" s="1224"/>
      <c r="WCT41" s="1227"/>
      <c r="WCU41" s="1227"/>
      <c r="WCV41" s="1225"/>
      <c r="WCX41" s="1223"/>
      <c r="WCY41" s="1224"/>
      <c r="WCZ41" s="1225"/>
      <c r="WDA41" s="1226"/>
      <c r="WDC41" s="1224"/>
      <c r="WDF41" s="1227"/>
      <c r="WDG41" s="1227"/>
      <c r="WDH41" s="1225"/>
      <c r="WDJ41" s="1223"/>
      <c r="WDK41" s="1224"/>
      <c r="WDL41" s="1225"/>
      <c r="WDM41" s="1226"/>
      <c r="WDO41" s="1224"/>
      <c r="WDR41" s="1227"/>
      <c r="WDS41" s="1227"/>
      <c r="WDT41" s="1225"/>
      <c r="WDV41" s="1223"/>
      <c r="WDW41" s="1224"/>
      <c r="WDX41" s="1225"/>
      <c r="WDY41" s="1226"/>
      <c r="WEA41" s="1224"/>
      <c r="WED41" s="1227"/>
      <c r="WEE41" s="1227"/>
      <c r="WEF41" s="1225"/>
      <c r="WEH41" s="1223"/>
      <c r="WEI41" s="1224"/>
      <c r="WEJ41" s="1225"/>
      <c r="WEK41" s="1226"/>
      <c r="WEM41" s="1224"/>
      <c r="WEP41" s="1227"/>
      <c r="WEQ41" s="1227"/>
      <c r="WER41" s="1225"/>
      <c r="WET41" s="1223"/>
      <c r="WEU41" s="1224"/>
      <c r="WEV41" s="1225"/>
      <c r="WEW41" s="1226"/>
      <c r="WEY41" s="1224"/>
      <c r="WFB41" s="1227"/>
      <c r="WFC41" s="1227"/>
      <c r="WFD41" s="1225"/>
      <c r="WFF41" s="1223"/>
      <c r="WFG41" s="1224"/>
      <c r="WFH41" s="1225"/>
      <c r="WFI41" s="1226"/>
      <c r="WFK41" s="1224"/>
      <c r="WFN41" s="1227"/>
      <c r="WFO41" s="1227"/>
      <c r="WFP41" s="1225"/>
      <c r="WFR41" s="1223"/>
      <c r="WFS41" s="1224"/>
      <c r="WFT41" s="1225"/>
      <c r="WFU41" s="1226"/>
      <c r="WFW41" s="1224"/>
      <c r="WFZ41" s="1227"/>
      <c r="WGA41" s="1227"/>
      <c r="WGB41" s="1225"/>
      <c r="WGD41" s="1223"/>
      <c r="WGE41" s="1224"/>
      <c r="WGF41" s="1225"/>
      <c r="WGG41" s="1226"/>
      <c r="WGI41" s="1224"/>
      <c r="WGL41" s="1227"/>
      <c r="WGM41" s="1227"/>
      <c r="WGN41" s="1225"/>
      <c r="WGP41" s="1223"/>
      <c r="WGQ41" s="1224"/>
      <c r="WGR41" s="1225"/>
      <c r="WGS41" s="1226"/>
      <c r="WGU41" s="1224"/>
      <c r="WGX41" s="1227"/>
      <c r="WGY41" s="1227"/>
      <c r="WGZ41" s="1225"/>
      <c r="WHB41" s="1223"/>
      <c r="WHC41" s="1224"/>
      <c r="WHD41" s="1225"/>
      <c r="WHE41" s="1226"/>
      <c r="WHG41" s="1224"/>
      <c r="WHJ41" s="1227"/>
      <c r="WHK41" s="1227"/>
      <c r="WHL41" s="1225"/>
      <c r="WHN41" s="1223"/>
      <c r="WHO41" s="1224"/>
      <c r="WHP41" s="1225"/>
      <c r="WHQ41" s="1226"/>
      <c r="WHS41" s="1224"/>
      <c r="WHV41" s="1227"/>
      <c r="WHW41" s="1227"/>
      <c r="WHX41" s="1225"/>
      <c r="WHZ41" s="1223"/>
      <c r="WIA41" s="1224"/>
      <c r="WIB41" s="1225"/>
      <c r="WIC41" s="1226"/>
      <c r="WIE41" s="1224"/>
      <c r="WIH41" s="1227"/>
      <c r="WII41" s="1227"/>
      <c r="WIJ41" s="1225"/>
      <c r="WIL41" s="1223"/>
      <c r="WIM41" s="1224"/>
      <c r="WIN41" s="1225"/>
      <c r="WIO41" s="1226"/>
      <c r="WIQ41" s="1224"/>
      <c r="WIT41" s="1227"/>
      <c r="WIU41" s="1227"/>
      <c r="WIV41" s="1225"/>
      <c r="WIX41" s="1223"/>
      <c r="WIY41" s="1224"/>
      <c r="WIZ41" s="1225"/>
      <c r="WJA41" s="1226"/>
      <c r="WJC41" s="1224"/>
      <c r="WJF41" s="1227"/>
      <c r="WJG41" s="1227"/>
      <c r="WJH41" s="1225"/>
      <c r="WJJ41" s="1223"/>
      <c r="WJK41" s="1224"/>
      <c r="WJL41" s="1225"/>
      <c r="WJM41" s="1226"/>
      <c r="WJO41" s="1224"/>
      <c r="WJR41" s="1227"/>
      <c r="WJS41" s="1227"/>
      <c r="WJT41" s="1225"/>
      <c r="WJV41" s="1223"/>
      <c r="WJW41" s="1224"/>
      <c r="WJX41" s="1225"/>
      <c r="WJY41" s="1226"/>
      <c r="WKA41" s="1224"/>
      <c r="WKD41" s="1227"/>
      <c r="WKE41" s="1227"/>
      <c r="WKF41" s="1225"/>
      <c r="WKH41" s="1223"/>
      <c r="WKI41" s="1224"/>
      <c r="WKJ41" s="1225"/>
      <c r="WKK41" s="1226"/>
      <c r="WKM41" s="1224"/>
      <c r="WKP41" s="1227"/>
      <c r="WKQ41" s="1227"/>
      <c r="WKR41" s="1225"/>
      <c r="WKT41" s="1223"/>
      <c r="WKU41" s="1224"/>
      <c r="WKV41" s="1225"/>
      <c r="WKW41" s="1226"/>
      <c r="WKY41" s="1224"/>
      <c r="WLB41" s="1227"/>
      <c r="WLC41" s="1227"/>
      <c r="WLD41" s="1225"/>
      <c r="WLF41" s="1223"/>
      <c r="WLG41" s="1224"/>
      <c r="WLH41" s="1225"/>
      <c r="WLI41" s="1226"/>
      <c r="WLK41" s="1224"/>
      <c r="WLN41" s="1227"/>
      <c r="WLO41" s="1227"/>
      <c r="WLP41" s="1225"/>
      <c r="WLR41" s="1223"/>
      <c r="WLS41" s="1224"/>
      <c r="WLT41" s="1225"/>
      <c r="WLU41" s="1226"/>
      <c r="WLW41" s="1224"/>
      <c r="WLZ41" s="1227"/>
      <c r="WMA41" s="1227"/>
      <c r="WMB41" s="1225"/>
      <c r="WMD41" s="1223"/>
      <c r="WME41" s="1224"/>
      <c r="WMF41" s="1225"/>
      <c r="WMG41" s="1226"/>
      <c r="WMI41" s="1224"/>
      <c r="WML41" s="1227"/>
      <c r="WMM41" s="1227"/>
      <c r="WMN41" s="1225"/>
      <c r="WMP41" s="1223"/>
      <c r="WMQ41" s="1224"/>
      <c r="WMR41" s="1225"/>
      <c r="WMS41" s="1226"/>
      <c r="WMU41" s="1224"/>
      <c r="WMX41" s="1227"/>
      <c r="WMY41" s="1227"/>
      <c r="WMZ41" s="1225"/>
      <c r="WNB41" s="1223"/>
      <c r="WNC41" s="1224"/>
      <c r="WND41" s="1225"/>
      <c r="WNE41" s="1226"/>
      <c r="WNG41" s="1224"/>
      <c r="WNJ41" s="1227"/>
      <c r="WNK41" s="1227"/>
      <c r="WNL41" s="1225"/>
      <c r="WNN41" s="1223"/>
      <c r="WNO41" s="1224"/>
      <c r="WNP41" s="1225"/>
      <c r="WNQ41" s="1226"/>
      <c r="WNS41" s="1224"/>
      <c r="WNV41" s="1227"/>
      <c r="WNW41" s="1227"/>
      <c r="WNX41" s="1225"/>
      <c r="WNZ41" s="1223"/>
      <c r="WOA41" s="1224"/>
      <c r="WOB41" s="1225"/>
      <c r="WOC41" s="1226"/>
      <c r="WOE41" s="1224"/>
      <c r="WOH41" s="1227"/>
      <c r="WOI41" s="1227"/>
      <c r="WOJ41" s="1225"/>
      <c r="WOL41" s="1223"/>
      <c r="WOM41" s="1224"/>
      <c r="WON41" s="1225"/>
      <c r="WOO41" s="1226"/>
      <c r="WOQ41" s="1224"/>
      <c r="WOT41" s="1227"/>
      <c r="WOU41" s="1227"/>
      <c r="WOV41" s="1225"/>
      <c r="WOX41" s="1223"/>
      <c r="WOY41" s="1224"/>
      <c r="WOZ41" s="1225"/>
      <c r="WPA41" s="1226"/>
      <c r="WPC41" s="1224"/>
      <c r="WPF41" s="1227"/>
      <c r="WPG41" s="1227"/>
      <c r="WPH41" s="1225"/>
      <c r="WPJ41" s="1223"/>
      <c r="WPK41" s="1224"/>
      <c r="WPL41" s="1225"/>
      <c r="WPM41" s="1226"/>
      <c r="WPO41" s="1224"/>
      <c r="WPR41" s="1227"/>
      <c r="WPS41" s="1227"/>
      <c r="WPT41" s="1225"/>
      <c r="WPV41" s="1223"/>
      <c r="WPW41" s="1224"/>
      <c r="WPX41" s="1225"/>
      <c r="WPY41" s="1226"/>
      <c r="WQA41" s="1224"/>
      <c r="WQD41" s="1227"/>
      <c r="WQE41" s="1227"/>
      <c r="WQF41" s="1225"/>
      <c r="WQH41" s="1223"/>
      <c r="WQI41" s="1224"/>
      <c r="WQJ41" s="1225"/>
      <c r="WQK41" s="1226"/>
      <c r="WQM41" s="1224"/>
      <c r="WQP41" s="1227"/>
      <c r="WQQ41" s="1227"/>
      <c r="WQR41" s="1225"/>
      <c r="WQT41" s="1223"/>
      <c r="WQU41" s="1224"/>
      <c r="WQV41" s="1225"/>
      <c r="WQW41" s="1226"/>
      <c r="WQY41" s="1224"/>
      <c r="WRB41" s="1227"/>
      <c r="WRC41" s="1227"/>
      <c r="WRD41" s="1225"/>
      <c r="WRF41" s="1223"/>
      <c r="WRG41" s="1224"/>
      <c r="WRH41" s="1225"/>
      <c r="WRI41" s="1226"/>
      <c r="WRK41" s="1224"/>
      <c r="WRN41" s="1227"/>
      <c r="WRO41" s="1227"/>
      <c r="WRP41" s="1225"/>
      <c r="WRR41" s="1223"/>
      <c r="WRS41" s="1224"/>
      <c r="WRT41" s="1225"/>
      <c r="WRU41" s="1226"/>
      <c r="WRW41" s="1224"/>
      <c r="WRZ41" s="1227"/>
      <c r="WSA41" s="1227"/>
      <c r="WSB41" s="1225"/>
      <c r="WSD41" s="1223"/>
      <c r="WSE41" s="1224"/>
      <c r="WSF41" s="1225"/>
      <c r="WSG41" s="1226"/>
      <c r="WSI41" s="1224"/>
      <c r="WSL41" s="1227"/>
      <c r="WSM41" s="1227"/>
      <c r="WSN41" s="1225"/>
      <c r="WSP41" s="1223"/>
      <c r="WSQ41" s="1224"/>
      <c r="WSR41" s="1225"/>
      <c r="WSS41" s="1226"/>
      <c r="WSU41" s="1224"/>
      <c r="WSX41" s="1227"/>
      <c r="WSY41" s="1227"/>
      <c r="WSZ41" s="1225"/>
      <c r="WTB41" s="1223"/>
      <c r="WTC41" s="1224"/>
      <c r="WTD41" s="1225"/>
      <c r="WTE41" s="1226"/>
      <c r="WTG41" s="1224"/>
      <c r="WTJ41" s="1227"/>
      <c r="WTK41" s="1227"/>
      <c r="WTL41" s="1225"/>
      <c r="WTN41" s="1223"/>
      <c r="WTO41" s="1224"/>
      <c r="WTP41" s="1225"/>
      <c r="WTQ41" s="1226"/>
      <c r="WTS41" s="1224"/>
      <c r="WTV41" s="1227"/>
      <c r="WTW41" s="1227"/>
      <c r="WTX41" s="1225"/>
      <c r="WTZ41" s="1223"/>
      <c r="WUA41" s="1224"/>
      <c r="WUB41" s="1225"/>
      <c r="WUC41" s="1226"/>
      <c r="WUE41" s="1224"/>
      <c r="WUH41" s="1227"/>
      <c r="WUI41" s="1227"/>
      <c r="WUJ41" s="1225"/>
      <c r="WUL41" s="1223"/>
      <c r="WUM41" s="1224"/>
      <c r="WUN41" s="1225"/>
      <c r="WUO41" s="1226"/>
      <c r="WUQ41" s="1224"/>
      <c r="WUT41" s="1227"/>
      <c r="WUU41" s="1227"/>
      <c r="WUV41" s="1225"/>
      <c r="WUX41" s="1223"/>
      <c r="WUY41" s="1224"/>
      <c r="WUZ41" s="1225"/>
      <c r="WVA41" s="1226"/>
      <c r="WVC41" s="1224"/>
      <c r="WVF41" s="1227"/>
      <c r="WVG41" s="1227"/>
      <c r="WVH41" s="1225"/>
      <c r="WVJ41" s="1223"/>
      <c r="WVK41" s="1224"/>
      <c r="WVL41" s="1225"/>
      <c r="WVM41" s="1226"/>
      <c r="WVO41" s="1224"/>
      <c r="WVR41" s="1227"/>
      <c r="WVS41" s="1227"/>
      <c r="WVT41" s="1225"/>
      <c r="WVV41" s="1223"/>
      <c r="WVW41" s="1224"/>
      <c r="WVX41" s="1225"/>
      <c r="WVY41" s="1226"/>
      <c r="WWA41" s="1224"/>
      <c r="WWD41" s="1227"/>
      <c r="WWE41" s="1227"/>
      <c r="WWF41" s="1225"/>
      <c r="WWH41" s="1223"/>
      <c r="WWI41" s="1224"/>
      <c r="WWJ41" s="1225"/>
      <c r="WWK41" s="1226"/>
      <c r="WWM41" s="1224"/>
      <c r="WWP41" s="1227"/>
      <c r="WWQ41" s="1227"/>
      <c r="WWR41" s="1225"/>
      <c r="WWT41" s="1223"/>
      <c r="WWU41" s="1224"/>
      <c r="WWV41" s="1225"/>
      <c r="WWW41" s="1226"/>
      <c r="WWY41" s="1224"/>
      <c r="WXB41" s="1227"/>
      <c r="WXC41" s="1227"/>
      <c r="WXD41" s="1225"/>
      <c r="WXF41" s="1223"/>
      <c r="WXG41" s="1224"/>
      <c r="WXH41" s="1225"/>
      <c r="WXI41" s="1226"/>
      <c r="WXK41" s="1224"/>
      <c r="WXN41" s="1227"/>
      <c r="WXO41" s="1227"/>
      <c r="WXP41" s="1225"/>
      <c r="WXR41" s="1223"/>
      <c r="WXS41" s="1224"/>
      <c r="WXT41" s="1225"/>
      <c r="WXU41" s="1226"/>
      <c r="WXW41" s="1224"/>
      <c r="WXZ41" s="1227"/>
      <c r="WYA41" s="1227"/>
      <c r="WYB41" s="1225"/>
      <c r="WYD41" s="1223"/>
      <c r="WYE41" s="1224"/>
      <c r="WYF41" s="1225"/>
      <c r="WYG41" s="1226"/>
      <c r="WYI41" s="1224"/>
      <c r="WYL41" s="1227"/>
      <c r="WYM41" s="1227"/>
      <c r="WYN41" s="1225"/>
      <c r="WYP41" s="1223"/>
      <c r="WYQ41" s="1224"/>
      <c r="WYR41" s="1225"/>
      <c r="WYS41" s="1226"/>
      <c r="WYU41" s="1224"/>
      <c r="WYX41" s="1227"/>
      <c r="WYY41" s="1227"/>
      <c r="WYZ41" s="1225"/>
      <c r="WZB41" s="1223"/>
      <c r="WZC41" s="1224"/>
      <c r="WZD41" s="1225"/>
      <c r="WZE41" s="1226"/>
      <c r="WZG41" s="1224"/>
      <c r="WZJ41" s="1227"/>
      <c r="WZK41" s="1227"/>
      <c r="WZL41" s="1225"/>
      <c r="WZN41" s="1223"/>
      <c r="WZO41" s="1224"/>
      <c r="WZP41" s="1225"/>
      <c r="WZQ41" s="1226"/>
      <c r="WZS41" s="1224"/>
      <c r="WZV41" s="1227"/>
      <c r="WZW41" s="1227"/>
      <c r="WZX41" s="1225"/>
      <c r="WZZ41" s="1223"/>
      <c r="XAA41" s="1224"/>
      <c r="XAB41" s="1225"/>
      <c r="XAC41" s="1226"/>
      <c r="XAE41" s="1224"/>
      <c r="XAH41" s="1227"/>
      <c r="XAI41" s="1227"/>
      <c r="XAJ41" s="1225"/>
      <c r="XAL41" s="1223"/>
      <c r="XAM41" s="1224"/>
      <c r="XAN41" s="1225"/>
      <c r="XAO41" s="1226"/>
      <c r="XAQ41" s="1224"/>
      <c r="XAT41" s="1227"/>
      <c r="XAU41" s="1227"/>
      <c r="XAV41" s="1225"/>
      <c r="XAX41" s="1223"/>
      <c r="XAY41" s="1224"/>
      <c r="XAZ41" s="1225"/>
      <c r="XBA41" s="1226"/>
      <c r="XBC41" s="1224"/>
      <c r="XBF41" s="1227"/>
      <c r="XBG41" s="1227"/>
      <c r="XBH41" s="1225"/>
      <c r="XBJ41" s="1223"/>
      <c r="XBK41" s="1224"/>
      <c r="XBL41" s="1225"/>
      <c r="XBM41" s="1226"/>
      <c r="XBO41" s="1224"/>
      <c r="XBR41" s="1227"/>
      <c r="XBS41" s="1227"/>
      <c r="XBT41" s="1225"/>
      <c r="XBV41" s="1223"/>
      <c r="XBW41" s="1224"/>
      <c r="XBX41" s="1225"/>
      <c r="XBY41" s="1226"/>
      <c r="XCA41" s="1224"/>
      <c r="XCD41" s="1227"/>
      <c r="XCE41" s="1227"/>
      <c r="XCF41" s="1225"/>
      <c r="XCH41" s="1223"/>
      <c r="XCI41" s="1224"/>
      <c r="XCJ41" s="1225"/>
      <c r="XCK41" s="1226"/>
      <c r="XCM41" s="1224"/>
      <c r="XCP41" s="1227"/>
      <c r="XCQ41" s="1227"/>
      <c r="XCR41" s="1225"/>
      <c r="XCT41" s="1223"/>
      <c r="XCU41" s="1224"/>
      <c r="XCV41" s="1225"/>
      <c r="XCW41" s="1226"/>
      <c r="XCY41" s="1224"/>
      <c r="XDB41" s="1227"/>
      <c r="XDC41" s="1227"/>
      <c r="XDD41" s="1225"/>
      <c r="XDF41" s="1223"/>
      <c r="XDG41" s="1224"/>
      <c r="XDH41" s="1225"/>
      <c r="XDI41" s="1226"/>
      <c r="XDK41" s="1224"/>
      <c r="XDN41" s="1227"/>
      <c r="XDO41" s="1227"/>
      <c r="XDP41" s="1225"/>
      <c r="XDR41" s="1223"/>
      <c r="XDS41" s="1224"/>
      <c r="XDT41" s="1225"/>
      <c r="XDU41" s="1226"/>
      <c r="XDW41" s="1224"/>
      <c r="XDZ41" s="1227"/>
      <c r="XEA41" s="1227"/>
      <c r="XEB41" s="1225"/>
      <c r="XED41" s="1223"/>
      <c r="XEE41" s="1224"/>
      <c r="XEF41" s="1225"/>
      <c r="XEG41" s="1226"/>
      <c r="XEI41" s="1224"/>
      <c r="XEL41" s="1227"/>
      <c r="XEM41" s="1227"/>
      <c r="XEN41" s="1225"/>
      <c r="XEP41" s="1223"/>
      <c r="XEQ41" s="1224"/>
      <c r="XER41" s="1225"/>
      <c r="XES41" s="1226"/>
      <c r="XEU41" s="1224"/>
      <c r="XEX41" s="1227"/>
      <c r="XEY41" s="1227"/>
      <c r="XEZ41" s="1225"/>
      <c r="XFB41" s="1223"/>
      <c r="XFC41" s="1224"/>
    </row>
    <row r="42" spans="1:2047 2050:3072 3074:5119 5122:6144 6146:8191 8194:9216 9218:11263 11266:12288 12290:14335 14338:15360 15362:16383" ht="14.25" customHeight="1" x14ac:dyDescent="0.3">
      <c r="A42" s="1214">
        <f t="shared" si="0"/>
        <v>31</v>
      </c>
      <c r="B42" s="1215"/>
      <c r="C42" s="1216" t="str">
        <f t="shared" si="3"/>
        <v/>
      </c>
      <c r="D42" s="1217"/>
      <c r="E42" s="1218"/>
      <c r="F42" s="1219"/>
      <c r="G42" s="1219" t="str">
        <f t="shared" si="4"/>
        <v/>
      </c>
      <c r="H42" s="1220"/>
      <c r="I42" s="1221" t="str">
        <f t="shared" si="1"/>
        <v/>
      </c>
      <c r="J42" s="1220" t="str">
        <f t="shared" si="2"/>
        <v/>
      </c>
      <c r="K42" s="1214" t="str">
        <f>IF($B42="","",IF($B42=[6]Dashboard!$B$3,COUNTIF($B$12:$B42,[6]Dashboard!$B$3),""))</f>
        <v/>
      </c>
      <c r="L42" s="1198"/>
    </row>
    <row r="43" spans="1:2047 2050:3072 3074:5119 5122:6144 6146:8191 8194:9216 9218:11263 11266:12288 12290:14335 14338:15360 15362:16383" ht="14.25" customHeight="1" x14ac:dyDescent="0.3">
      <c r="A43" s="1214">
        <f t="shared" si="0"/>
        <v>32</v>
      </c>
      <c r="B43" s="1215"/>
      <c r="C43" s="1216" t="str">
        <f t="shared" si="3"/>
        <v/>
      </c>
      <c r="D43" s="1217"/>
      <c r="E43" s="1218"/>
      <c r="F43" s="1219"/>
      <c r="G43" s="1219" t="str">
        <f t="shared" si="4"/>
        <v/>
      </c>
      <c r="H43" s="1220"/>
      <c r="I43" s="1221" t="str">
        <f t="shared" si="1"/>
        <v/>
      </c>
      <c r="J43" s="1220" t="str">
        <f t="shared" si="2"/>
        <v/>
      </c>
      <c r="K43" s="1214" t="str">
        <f>IF($B43="","",IF($B43=[6]Dashboard!$B$3,COUNTIF($B$12:$B43,[6]Dashboard!$B$3),""))</f>
        <v/>
      </c>
      <c r="L43" s="1198"/>
    </row>
    <row r="44" spans="1:2047 2050:3072 3074:5119 5122:6144 6146:8191 8194:9216 9218:11263 11266:12288 12290:14335 14338:15360 15362:16383" ht="14.25" customHeight="1" x14ac:dyDescent="0.3">
      <c r="A44" s="1214">
        <f t="shared" si="0"/>
        <v>33</v>
      </c>
      <c r="B44" s="1215"/>
      <c r="C44" s="1216" t="str">
        <f t="shared" si="3"/>
        <v/>
      </c>
      <c r="D44" s="1217"/>
      <c r="E44" s="1218"/>
      <c r="F44" s="1219"/>
      <c r="G44" s="1219" t="str">
        <f t="shared" si="4"/>
        <v/>
      </c>
      <c r="H44" s="1220"/>
      <c r="I44" s="1221" t="str">
        <f t="shared" si="1"/>
        <v/>
      </c>
      <c r="J44" s="1220" t="str">
        <f t="shared" si="2"/>
        <v/>
      </c>
      <c r="K44" s="1214" t="str">
        <f>IF($B44="","",IF($B44=[6]Dashboard!$B$3,COUNTIF($B$12:$B44,[6]Dashboard!$B$3),""))</f>
        <v/>
      </c>
      <c r="L44" s="1198"/>
    </row>
    <row r="45" spans="1:2047 2050:3072 3074:5119 5122:6144 6146:8191 8194:9216 9218:11263 11266:12288 12290:14335 14338:15360 15362:16383" ht="14.25" customHeight="1" x14ac:dyDescent="0.3">
      <c r="A45" s="1214">
        <f t="shared" si="0"/>
        <v>34</v>
      </c>
      <c r="B45" s="1215"/>
      <c r="C45" s="1216" t="str">
        <f t="shared" si="3"/>
        <v/>
      </c>
      <c r="D45" s="1217"/>
      <c r="E45" s="1218"/>
      <c r="F45" s="1219"/>
      <c r="G45" s="1219" t="str">
        <f t="shared" si="4"/>
        <v/>
      </c>
      <c r="H45" s="1220"/>
      <c r="I45" s="1221" t="str">
        <f t="shared" si="1"/>
        <v/>
      </c>
      <c r="J45" s="1220" t="str">
        <f t="shared" si="2"/>
        <v/>
      </c>
      <c r="K45" s="1214" t="str">
        <f>IF($B45="","",IF($B45=[6]Dashboard!$B$3,COUNTIF($B$12:$B45,[6]Dashboard!$B$3),""))</f>
        <v/>
      </c>
      <c r="L45" s="1198"/>
    </row>
    <row r="46" spans="1:2047 2050:3072 3074:5119 5122:6144 6146:8191 8194:9216 9218:11263 11266:12288 12290:14335 14338:15360 15362:16383" ht="14.25" customHeight="1" x14ac:dyDescent="0.3">
      <c r="A46" s="1214">
        <f t="shared" si="0"/>
        <v>35</v>
      </c>
      <c r="B46" s="1215"/>
      <c r="C46" s="1216" t="str">
        <f t="shared" si="3"/>
        <v/>
      </c>
      <c r="D46" s="1217"/>
      <c r="E46" s="1218"/>
      <c r="F46" s="1219"/>
      <c r="G46" s="1219" t="str">
        <f t="shared" si="4"/>
        <v/>
      </c>
      <c r="H46" s="1220"/>
      <c r="I46" s="1221" t="str">
        <f t="shared" si="1"/>
        <v/>
      </c>
      <c r="J46" s="1220" t="str">
        <f t="shared" si="2"/>
        <v/>
      </c>
      <c r="K46" s="1214" t="str">
        <f>IF($B46="","",IF($B46=[6]Dashboard!$B$3,COUNTIF($B$12:$B46,[6]Dashboard!$B$3),""))</f>
        <v/>
      </c>
      <c r="L46" s="1198"/>
    </row>
    <row r="47" spans="1:2047 2050:3072 3074:5119 5122:6144 6146:8191 8194:9216 9218:11263 11266:12288 12290:14335 14338:15360 15362:16383" ht="14.25" customHeight="1" x14ac:dyDescent="0.3">
      <c r="A47" s="1214">
        <f t="shared" si="0"/>
        <v>36</v>
      </c>
      <c r="B47" s="1215"/>
      <c r="C47" s="1216" t="str">
        <f t="shared" si="3"/>
        <v/>
      </c>
      <c r="D47" s="1217"/>
      <c r="E47" s="1218"/>
      <c r="F47" s="1219"/>
      <c r="G47" s="1219" t="str">
        <f t="shared" si="4"/>
        <v/>
      </c>
      <c r="H47" s="1220"/>
      <c r="I47" s="1221" t="str">
        <f t="shared" si="1"/>
        <v/>
      </c>
      <c r="J47" s="1220" t="str">
        <f t="shared" si="2"/>
        <v/>
      </c>
      <c r="K47" s="1214" t="str">
        <f>IF($B47="","",IF($B47=[6]Dashboard!$B$3,COUNTIF($B$12:$B47,[6]Dashboard!$B$3),""))</f>
        <v/>
      </c>
      <c r="L47" s="1198"/>
    </row>
    <row r="48" spans="1:2047 2050:3072 3074:5119 5122:6144 6146:8191 8194:9216 9218:11263 11266:12288 12290:14335 14338:15360 15362:16383" ht="14.25" customHeight="1" x14ac:dyDescent="0.3">
      <c r="A48" s="1214">
        <f t="shared" si="0"/>
        <v>37</v>
      </c>
      <c r="B48" s="1215"/>
      <c r="C48" s="1216" t="str">
        <f t="shared" si="3"/>
        <v/>
      </c>
      <c r="D48" s="1217"/>
      <c r="E48" s="1218"/>
      <c r="F48" s="1219"/>
      <c r="G48" s="1219" t="str">
        <f t="shared" si="4"/>
        <v/>
      </c>
      <c r="H48" s="1220"/>
      <c r="I48" s="1221" t="str">
        <f t="shared" si="1"/>
        <v/>
      </c>
      <c r="J48" s="1220" t="str">
        <f t="shared" si="2"/>
        <v/>
      </c>
      <c r="K48" s="1214" t="str">
        <f>IF($B48="","",IF($B48=[6]Dashboard!$B$3,COUNTIF($B$12:$B48,[6]Dashboard!$B$3),""))</f>
        <v/>
      </c>
      <c r="L48" s="1198"/>
    </row>
    <row r="49" spans="1:12" ht="14.25" customHeight="1" x14ac:dyDescent="0.3">
      <c r="A49" s="1214">
        <f t="shared" si="0"/>
        <v>38</v>
      </c>
      <c r="B49" s="1215"/>
      <c r="C49" s="1216" t="str">
        <f t="shared" si="3"/>
        <v/>
      </c>
      <c r="D49" s="1217"/>
      <c r="E49" s="1218"/>
      <c r="F49" s="1219"/>
      <c r="G49" s="1219" t="str">
        <f t="shared" si="4"/>
        <v/>
      </c>
      <c r="H49" s="1220"/>
      <c r="I49" s="1221" t="str">
        <f t="shared" si="1"/>
        <v/>
      </c>
      <c r="J49" s="1220" t="str">
        <f t="shared" si="2"/>
        <v/>
      </c>
      <c r="K49" s="1214" t="str">
        <f>IF($B49="","",IF($B49=[6]Dashboard!$B$3,COUNTIF($B$12:$B49,[6]Dashboard!$B$3),""))</f>
        <v/>
      </c>
      <c r="L49" s="1198"/>
    </row>
    <row r="50" spans="1:12" ht="14.25" customHeight="1" x14ac:dyDescent="0.3">
      <c r="A50" s="1214">
        <f t="shared" si="0"/>
        <v>39</v>
      </c>
      <c r="B50" s="1215"/>
      <c r="C50" s="1216" t="str">
        <f t="shared" si="3"/>
        <v/>
      </c>
      <c r="D50" s="1217"/>
      <c r="E50" s="1218"/>
      <c r="F50" s="1219"/>
      <c r="G50" s="1219" t="str">
        <f t="shared" si="4"/>
        <v/>
      </c>
      <c r="H50" s="1220"/>
      <c r="I50" s="1221" t="str">
        <f t="shared" si="1"/>
        <v/>
      </c>
      <c r="J50" s="1220" t="str">
        <f t="shared" si="2"/>
        <v/>
      </c>
      <c r="K50" s="1214" t="str">
        <f>IF($B50="","",IF($B50=[6]Dashboard!$B$3,COUNTIF($B$12:$B50,[6]Dashboard!$B$3),""))</f>
        <v/>
      </c>
      <c r="L50" s="1198"/>
    </row>
    <row r="51" spans="1:12" ht="14.25" customHeight="1" x14ac:dyDescent="0.3">
      <c r="A51" s="1214">
        <f t="shared" si="0"/>
        <v>40</v>
      </c>
      <c r="B51" s="1215"/>
      <c r="C51" s="1216" t="str">
        <f t="shared" si="3"/>
        <v/>
      </c>
      <c r="D51" s="1217"/>
      <c r="E51" s="1218"/>
      <c r="F51" s="1219"/>
      <c r="G51" s="1219" t="str">
        <f t="shared" si="4"/>
        <v/>
      </c>
      <c r="H51" s="1220"/>
      <c r="I51" s="1221" t="str">
        <f t="shared" si="1"/>
        <v/>
      </c>
      <c r="J51" s="1220" t="str">
        <f t="shared" si="2"/>
        <v/>
      </c>
      <c r="K51" s="1214" t="str">
        <f>IF($B51="","",IF($B51=[6]Dashboard!$B$3,COUNTIF($B$12:$B51,[6]Dashboard!$B$3),""))</f>
        <v/>
      </c>
      <c r="L51" s="1198"/>
    </row>
    <row r="52" spans="1:12" ht="14.25" customHeight="1" x14ac:dyDescent="0.3">
      <c r="A52" s="1214">
        <f t="shared" si="0"/>
        <v>41</v>
      </c>
      <c r="B52" s="1215"/>
      <c r="C52" s="1216" t="str">
        <f t="shared" si="3"/>
        <v/>
      </c>
      <c r="D52" s="1217"/>
      <c r="E52" s="1218"/>
      <c r="F52" s="1219"/>
      <c r="G52" s="1219" t="str">
        <f t="shared" si="4"/>
        <v/>
      </c>
      <c r="H52" s="1220"/>
      <c r="I52" s="1221" t="str">
        <f t="shared" si="1"/>
        <v/>
      </c>
      <c r="J52" s="1220" t="str">
        <f t="shared" si="2"/>
        <v/>
      </c>
      <c r="K52" s="1214" t="str">
        <f>IF($B52="","",IF($B52=[6]Dashboard!$B$3,COUNTIF($B$12:$B52,[6]Dashboard!$B$3),""))</f>
        <v/>
      </c>
      <c r="L52" s="1198"/>
    </row>
    <row r="53" spans="1:12" ht="14.25" customHeight="1" x14ac:dyDescent="0.3">
      <c r="A53" s="1214">
        <f t="shared" si="0"/>
        <v>42</v>
      </c>
      <c r="B53" s="1215"/>
      <c r="C53" s="1216" t="str">
        <f t="shared" si="3"/>
        <v/>
      </c>
      <c r="D53" s="1217"/>
      <c r="E53" s="1218"/>
      <c r="F53" s="1219"/>
      <c r="G53" s="1219" t="str">
        <f t="shared" si="4"/>
        <v/>
      </c>
      <c r="H53" s="1220"/>
      <c r="I53" s="1221" t="str">
        <f t="shared" si="1"/>
        <v/>
      </c>
      <c r="J53" s="1220" t="str">
        <f t="shared" si="2"/>
        <v/>
      </c>
      <c r="K53" s="1214" t="str">
        <f>IF($B53="","",IF($B53=[6]Dashboard!$B$3,COUNTIF($B$12:$B53,[6]Dashboard!$B$3),""))</f>
        <v/>
      </c>
      <c r="L53" s="1198"/>
    </row>
    <row r="54" spans="1:12" ht="14.25" customHeight="1" x14ac:dyDescent="0.3">
      <c r="A54" s="1214">
        <f t="shared" si="0"/>
        <v>43</v>
      </c>
      <c r="B54" s="1215"/>
      <c r="C54" s="1216" t="str">
        <f t="shared" si="3"/>
        <v/>
      </c>
      <c r="D54" s="1217"/>
      <c r="E54" s="1218"/>
      <c r="F54" s="1219"/>
      <c r="G54" s="1219" t="str">
        <f t="shared" si="4"/>
        <v/>
      </c>
      <c r="H54" s="1220"/>
      <c r="I54" s="1221" t="str">
        <f t="shared" si="1"/>
        <v/>
      </c>
      <c r="J54" s="1220" t="str">
        <f t="shared" si="2"/>
        <v/>
      </c>
      <c r="K54" s="1214" t="str">
        <f>IF($B54="","",IF($B54=[6]Dashboard!$B$3,COUNTIF($B$12:$B54,[6]Dashboard!$B$3),""))</f>
        <v/>
      </c>
      <c r="L54" s="1198"/>
    </row>
    <row r="55" spans="1:12" ht="14.25" customHeight="1" x14ac:dyDescent="0.3">
      <c r="A55" s="1214">
        <f t="shared" si="0"/>
        <v>44</v>
      </c>
      <c r="B55" s="1215"/>
      <c r="C55" s="1216" t="str">
        <f t="shared" si="3"/>
        <v/>
      </c>
      <c r="D55" s="1217"/>
      <c r="E55" s="1218"/>
      <c r="F55" s="1219"/>
      <c r="G55" s="1219" t="str">
        <f t="shared" si="4"/>
        <v/>
      </c>
      <c r="H55" s="1220"/>
      <c r="I55" s="1221" t="str">
        <f t="shared" si="1"/>
        <v/>
      </c>
      <c r="J55" s="1220" t="str">
        <f t="shared" si="2"/>
        <v/>
      </c>
      <c r="K55" s="1214" t="str">
        <f>IF($B55="","",IF($B55=[6]Dashboard!$B$3,COUNTIF($B$12:$B55,[6]Dashboard!$B$3),""))</f>
        <v/>
      </c>
      <c r="L55" s="1198"/>
    </row>
    <row r="56" spans="1:12" ht="14.25" customHeight="1" x14ac:dyDescent="0.3">
      <c r="A56" s="1214">
        <f t="shared" si="0"/>
        <v>45</v>
      </c>
      <c r="B56" s="1215"/>
      <c r="C56" s="1216" t="str">
        <f t="shared" si="3"/>
        <v/>
      </c>
      <c r="D56" s="1217"/>
      <c r="E56" s="1218"/>
      <c r="F56" s="1219"/>
      <c r="G56" s="1219" t="str">
        <f t="shared" si="4"/>
        <v/>
      </c>
      <c r="H56" s="1220"/>
      <c r="I56" s="1221" t="str">
        <f t="shared" si="1"/>
        <v/>
      </c>
      <c r="J56" s="1220" t="str">
        <f t="shared" si="2"/>
        <v/>
      </c>
      <c r="K56" s="1214" t="str">
        <f>IF($B56="","",IF($B56=[6]Dashboard!$B$3,COUNTIF($B$12:$B56,[6]Dashboard!$B$3),""))</f>
        <v/>
      </c>
      <c r="L56" s="1198"/>
    </row>
    <row r="57" spans="1:12" ht="14.25" customHeight="1" x14ac:dyDescent="0.3">
      <c r="A57" s="1214">
        <f t="shared" si="0"/>
        <v>46</v>
      </c>
      <c r="B57" s="1215"/>
      <c r="C57" s="1216" t="str">
        <f t="shared" si="3"/>
        <v/>
      </c>
      <c r="D57" s="1217"/>
      <c r="E57" s="1218"/>
      <c r="F57" s="1219"/>
      <c r="G57" s="1219" t="str">
        <f t="shared" si="4"/>
        <v/>
      </c>
      <c r="H57" s="1220"/>
      <c r="I57" s="1221" t="str">
        <f t="shared" si="1"/>
        <v/>
      </c>
      <c r="J57" s="1220" t="str">
        <f t="shared" si="2"/>
        <v/>
      </c>
      <c r="K57" s="1214" t="str">
        <f>IF($B57="","",IF($B57=[6]Dashboard!$B$3,COUNTIF($B$12:$B57,[6]Dashboard!$B$3),""))</f>
        <v/>
      </c>
      <c r="L57" s="1198"/>
    </row>
    <row r="58" spans="1:12" ht="14.25" customHeight="1" x14ac:dyDescent="0.3">
      <c r="A58" s="1214">
        <f t="shared" si="0"/>
        <v>47</v>
      </c>
      <c r="B58" s="1215"/>
      <c r="C58" s="1216" t="str">
        <f t="shared" si="3"/>
        <v/>
      </c>
      <c r="D58" s="1217"/>
      <c r="E58" s="1218"/>
      <c r="F58" s="1219"/>
      <c r="G58" s="1219" t="str">
        <f t="shared" si="4"/>
        <v/>
      </c>
      <c r="H58" s="1220"/>
      <c r="I58" s="1221" t="str">
        <f t="shared" si="1"/>
        <v/>
      </c>
      <c r="J58" s="1220" t="str">
        <f t="shared" si="2"/>
        <v/>
      </c>
      <c r="K58" s="1214" t="str">
        <f>IF($B58="","",IF($B58=[6]Dashboard!$B$3,COUNTIF($B$12:$B58,[6]Dashboard!$B$3),""))</f>
        <v/>
      </c>
      <c r="L58" s="1198"/>
    </row>
    <row r="59" spans="1:12" ht="14.25" customHeight="1" x14ac:dyDescent="0.3">
      <c r="A59" s="1214">
        <f t="shared" si="0"/>
        <v>48</v>
      </c>
      <c r="B59" s="1215"/>
      <c r="C59" s="1216" t="str">
        <f t="shared" si="3"/>
        <v/>
      </c>
      <c r="D59" s="1217"/>
      <c r="E59" s="1218"/>
      <c r="F59" s="1219"/>
      <c r="G59" s="1219" t="str">
        <f t="shared" si="4"/>
        <v/>
      </c>
      <c r="H59" s="1220"/>
      <c r="I59" s="1221" t="str">
        <f t="shared" si="1"/>
        <v/>
      </c>
      <c r="J59" s="1220" t="str">
        <f t="shared" si="2"/>
        <v/>
      </c>
      <c r="K59" s="1214" t="str">
        <f>IF($B59="","",IF($B59=[6]Dashboard!$B$3,COUNTIF($B$12:$B59,[6]Dashboard!$B$3),""))</f>
        <v/>
      </c>
      <c r="L59" s="1198"/>
    </row>
    <row r="60" spans="1:12" ht="14.25" customHeight="1" x14ac:dyDescent="0.3">
      <c r="A60" s="1214">
        <f t="shared" si="0"/>
        <v>49</v>
      </c>
      <c r="B60" s="1215"/>
      <c r="C60" s="1216" t="str">
        <f t="shared" si="3"/>
        <v/>
      </c>
      <c r="D60" s="1217"/>
      <c r="E60" s="1218"/>
      <c r="F60" s="1219"/>
      <c r="G60" s="1219" t="str">
        <f t="shared" si="4"/>
        <v/>
      </c>
      <c r="H60" s="1220"/>
      <c r="I60" s="1221" t="str">
        <f t="shared" si="1"/>
        <v/>
      </c>
      <c r="J60" s="1220" t="str">
        <f t="shared" si="2"/>
        <v/>
      </c>
      <c r="K60" s="1214" t="str">
        <f>IF($B60="","",IF($B60=[6]Dashboard!$B$3,COUNTIF($B$12:$B60,[6]Dashboard!$B$3),""))</f>
        <v/>
      </c>
      <c r="L60" s="1198"/>
    </row>
    <row r="61" spans="1:12" ht="14.25" customHeight="1" x14ac:dyDescent="0.3">
      <c r="A61" s="1214">
        <f t="shared" si="0"/>
        <v>50</v>
      </c>
      <c r="B61" s="1215"/>
      <c r="C61" s="1216" t="str">
        <f t="shared" si="3"/>
        <v/>
      </c>
      <c r="D61" s="1217"/>
      <c r="E61" s="1218"/>
      <c r="F61" s="1219"/>
      <c r="G61" s="1219" t="str">
        <f t="shared" si="4"/>
        <v/>
      </c>
      <c r="H61" s="1220"/>
      <c r="I61" s="1221" t="str">
        <f t="shared" si="1"/>
        <v/>
      </c>
      <c r="J61" s="1220" t="str">
        <f t="shared" si="2"/>
        <v/>
      </c>
      <c r="K61" s="1214" t="str">
        <f>IF($B61="","",IF($B61=[6]Dashboard!$B$3,COUNTIF($B$12:$B61,[6]Dashboard!$B$3),""))</f>
        <v/>
      </c>
      <c r="L61" s="1198"/>
    </row>
    <row r="62" spans="1:12" ht="14.25" customHeight="1" x14ac:dyDescent="0.3">
      <c r="A62" s="1214">
        <f t="shared" si="0"/>
        <v>51</v>
      </c>
      <c r="B62" s="1215"/>
      <c r="C62" s="1216" t="str">
        <f t="shared" si="3"/>
        <v/>
      </c>
      <c r="D62" s="1217"/>
      <c r="E62" s="1218"/>
      <c r="F62" s="1219"/>
      <c r="G62" s="1219" t="str">
        <f t="shared" si="4"/>
        <v/>
      </c>
      <c r="H62" s="1220"/>
      <c r="I62" s="1221" t="str">
        <f t="shared" si="1"/>
        <v/>
      </c>
      <c r="J62" s="1220" t="str">
        <f t="shared" si="2"/>
        <v/>
      </c>
      <c r="K62" s="1214" t="str">
        <f>IF($B62="","",IF($B62=[6]Dashboard!$B$3,COUNTIF($B$12:$B62,[6]Dashboard!$B$3),""))</f>
        <v/>
      </c>
      <c r="L62" s="1198"/>
    </row>
    <row r="63" spans="1:12" ht="14.25" customHeight="1" x14ac:dyDescent="0.3">
      <c r="A63" s="1214">
        <f t="shared" si="0"/>
        <v>52</v>
      </c>
      <c r="B63" s="1215"/>
      <c r="C63" s="1216" t="str">
        <f t="shared" si="3"/>
        <v/>
      </c>
      <c r="D63" s="1217"/>
      <c r="E63" s="1218"/>
      <c r="F63" s="1219"/>
      <c r="G63" s="1219" t="str">
        <f t="shared" si="4"/>
        <v/>
      </c>
      <c r="H63" s="1220"/>
      <c r="I63" s="1221" t="str">
        <f t="shared" si="1"/>
        <v/>
      </c>
      <c r="J63" s="1220" t="str">
        <f t="shared" si="2"/>
        <v/>
      </c>
      <c r="K63" s="1214" t="str">
        <f>IF($B63="","",IF($B63=[6]Dashboard!$B$3,COUNTIF($B$12:$B63,[6]Dashboard!$B$3),""))</f>
        <v/>
      </c>
      <c r="L63" s="1198"/>
    </row>
    <row r="64" spans="1:12" ht="14.25" customHeight="1" x14ac:dyDescent="0.3">
      <c r="A64" s="1214">
        <f t="shared" si="0"/>
        <v>53</v>
      </c>
      <c r="B64" s="1215"/>
      <c r="C64" s="1216" t="str">
        <f t="shared" si="3"/>
        <v/>
      </c>
      <c r="D64" s="1217"/>
      <c r="E64" s="1218"/>
      <c r="F64" s="1219"/>
      <c r="G64" s="1219" t="str">
        <f t="shared" si="4"/>
        <v/>
      </c>
      <c r="H64" s="1220"/>
      <c r="I64" s="1221" t="str">
        <f t="shared" si="1"/>
        <v/>
      </c>
      <c r="J64" s="1220" t="str">
        <f t="shared" si="2"/>
        <v/>
      </c>
      <c r="K64" s="1214" t="str">
        <f>IF($B64="","",IF($B64=[6]Dashboard!$B$3,COUNTIF($B$12:$B64,[6]Dashboard!$B$3),""))</f>
        <v/>
      </c>
      <c r="L64" s="1198"/>
    </row>
    <row r="65" spans="1:12" ht="14.25" customHeight="1" x14ac:dyDescent="0.3">
      <c r="A65" s="1214">
        <f t="shared" si="0"/>
        <v>54</v>
      </c>
      <c r="B65" s="1215"/>
      <c r="C65" s="1216" t="str">
        <f t="shared" si="3"/>
        <v/>
      </c>
      <c r="D65" s="1217"/>
      <c r="E65" s="1218"/>
      <c r="F65" s="1219"/>
      <c r="G65" s="1219" t="str">
        <f t="shared" si="4"/>
        <v/>
      </c>
      <c r="H65" s="1220"/>
      <c r="I65" s="1221" t="str">
        <f t="shared" si="1"/>
        <v/>
      </c>
      <c r="J65" s="1220" t="str">
        <f t="shared" si="2"/>
        <v/>
      </c>
      <c r="K65" s="1214" t="str">
        <f>IF($B65="","",IF($B65=[6]Dashboard!$B$3,COUNTIF($B$12:$B65,[6]Dashboard!$B$3),""))</f>
        <v/>
      </c>
      <c r="L65" s="1198"/>
    </row>
    <row r="66" spans="1:12" ht="14.25" customHeight="1" x14ac:dyDescent="0.3">
      <c r="A66" s="1214">
        <f t="shared" si="0"/>
        <v>55</v>
      </c>
      <c r="B66" s="1215"/>
      <c r="C66" s="1216" t="str">
        <f t="shared" si="3"/>
        <v/>
      </c>
      <c r="D66" s="1217"/>
      <c r="E66" s="1218"/>
      <c r="F66" s="1219"/>
      <c r="G66" s="1219" t="str">
        <f t="shared" si="4"/>
        <v/>
      </c>
      <c r="H66" s="1220"/>
      <c r="I66" s="1221" t="str">
        <f t="shared" si="1"/>
        <v/>
      </c>
      <c r="J66" s="1220" t="str">
        <f t="shared" si="2"/>
        <v/>
      </c>
      <c r="K66" s="1214" t="str">
        <f>IF($B66="","",IF($B66=[6]Dashboard!$B$3,COUNTIF($B$12:$B66,[6]Dashboard!$B$3),""))</f>
        <v/>
      </c>
      <c r="L66" s="1198"/>
    </row>
    <row r="67" spans="1:12" ht="14.25" customHeight="1" x14ac:dyDescent="0.3">
      <c r="A67" s="1214">
        <f t="shared" si="0"/>
        <v>56</v>
      </c>
      <c r="B67" s="1215"/>
      <c r="C67" s="1216" t="str">
        <f t="shared" si="3"/>
        <v/>
      </c>
      <c r="D67" s="1217"/>
      <c r="E67" s="1218"/>
      <c r="F67" s="1219"/>
      <c r="G67" s="1219" t="str">
        <f t="shared" si="4"/>
        <v/>
      </c>
      <c r="H67" s="1220"/>
      <c r="I67" s="1221" t="str">
        <f t="shared" si="1"/>
        <v/>
      </c>
      <c r="J67" s="1220" t="str">
        <f t="shared" si="2"/>
        <v/>
      </c>
      <c r="K67" s="1214" t="str">
        <f>IF($B67="","",IF($B67=[6]Dashboard!$B$3,COUNTIF($B$12:$B67,[6]Dashboard!$B$3),""))</f>
        <v/>
      </c>
      <c r="L67" s="1198"/>
    </row>
    <row r="68" spans="1:12" ht="14.25" customHeight="1" x14ac:dyDescent="0.3">
      <c r="A68" s="1214">
        <f t="shared" si="0"/>
        <v>57</v>
      </c>
      <c r="B68" s="1215"/>
      <c r="C68" s="1216" t="str">
        <f t="shared" si="3"/>
        <v/>
      </c>
      <c r="D68" s="1217"/>
      <c r="E68" s="1218"/>
      <c r="F68" s="1219"/>
      <c r="G68" s="1219" t="str">
        <f t="shared" si="4"/>
        <v/>
      </c>
      <c r="H68" s="1220"/>
      <c r="I68" s="1221" t="str">
        <f t="shared" si="1"/>
        <v/>
      </c>
      <c r="J68" s="1220" t="str">
        <f t="shared" si="2"/>
        <v/>
      </c>
      <c r="K68" s="1214" t="str">
        <f>IF($B68="","",IF($B68=[6]Dashboard!$B$3,COUNTIF($B$12:$B68,[6]Dashboard!$B$3),""))</f>
        <v/>
      </c>
      <c r="L68" s="1198"/>
    </row>
    <row r="69" spans="1:12" ht="14.25" customHeight="1" x14ac:dyDescent="0.3">
      <c r="A69" s="1214">
        <f t="shared" si="0"/>
        <v>58</v>
      </c>
      <c r="B69" s="1215"/>
      <c r="C69" s="1216" t="str">
        <f t="shared" si="3"/>
        <v/>
      </c>
      <c r="D69" s="1217"/>
      <c r="E69" s="1218"/>
      <c r="F69" s="1219"/>
      <c r="G69" s="1219" t="str">
        <f t="shared" si="4"/>
        <v/>
      </c>
      <c r="H69" s="1220"/>
      <c r="I69" s="1221" t="str">
        <f t="shared" si="1"/>
        <v/>
      </c>
      <c r="J69" s="1220" t="str">
        <f t="shared" si="2"/>
        <v/>
      </c>
      <c r="K69" s="1214" t="str">
        <f>IF($B69="","",IF($B69=[6]Dashboard!$B$3,COUNTIF($B$12:$B69,[6]Dashboard!$B$3),""))</f>
        <v/>
      </c>
      <c r="L69" s="1198"/>
    </row>
    <row r="70" spans="1:12" ht="14.25" customHeight="1" x14ac:dyDescent="0.3">
      <c r="A70" s="1214">
        <f t="shared" si="0"/>
        <v>59</v>
      </c>
      <c r="B70" s="1215"/>
      <c r="C70" s="1216" t="str">
        <f t="shared" si="3"/>
        <v/>
      </c>
      <c r="D70" s="1217"/>
      <c r="E70" s="1218"/>
      <c r="F70" s="1219"/>
      <c r="G70" s="1219" t="str">
        <f t="shared" si="4"/>
        <v/>
      </c>
      <c r="H70" s="1220"/>
      <c r="I70" s="1221" t="str">
        <f t="shared" si="1"/>
        <v/>
      </c>
      <c r="J70" s="1220" t="str">
        <f t="shared" si="2"/>
        <v/>
      </c>
      <c r="K70" s="1214" t="str">
        <f>IF($B70="","",IF($B70=[6]Dashboard!$B$3,COUNTIF($B$12:$B70,[6]Dashboard!$B$3),""))</f>
        <v/>
      </c>
      <c r="L70" s="1198"/>
    </row>
    <row r="71" spans="1:12" ht="14.25" customHeight="1" x14ac:dyDescent="0.3">
      <c r="A71" s="1214">
        <f t="shared" si="0"/>
        <v>60</v>
      </c>
      <c r="B71" s="1215"/>
      <c r="C71" s="1216" t="str">
        <f t="shared" si="3"/>
        <v/>
      </c>
      <c r="D71" s="1217"/>
      <c r="E71" s="1218"/>
      <c r="F71" s="1219"/>
      <c r="G71" s="1219" t="str">
        <f t="shared" si="4"/>
        <v/>
      </c>
      <c r="H71" s="1220"/>
      <c r="I71" s="1221" t="str">
        <f t="shared" si="1"/>
        <v/>
      </c>
      <c r="J71" s="1220" t="str">
        <f t="shared" si="2"/>
        <v/>
      </c>
      <c r="K71" s="1214" t="str">
        <f>IF($B71="","",IF($B71=[6]Dashboard!$B$3,COUNTIF($B$12:$B71,[6]Dashboard!$B$3),""))</f>
        <v/>
      </c>
      <c r="L71" s="1198"/>
    </row>
    <row r="72" spans="1:12" ht="14.25" customHeight="1" x14ac:dyDescent="0.3">
      <c r="A72" s="1214">
        <f t="shared" si="0"/>
        <v>61</v>
      </c>
      <c r="B72" s="1215"/>
      <c r="C72" s="1216" t="str">
        <f t="shared" si="3"/>
        <v/>
      </c>
      <c r="D72" s="1217"/>
      <c r="E72" s="1218"/>
      <c r="F72" s="1219"/>
      <c r="G72" s="1219" t="str">
        <f t="shared" si="4"/>
        <v/>
      </c>
      <c r="H72" s="1220"/>
      <c r="I72" s="1221" t="str">
        <f t="shared" si="1"/>
        <v/>
      </c>
      <c r="J72" s="1220" t="str">
        <f t="shared" si="2"/>
        <v/>
      </c>
      <c r="K72" s="1214" t="str">
        <f>IF($B72="","",IF($B72=[6]Dashboard!$B$3,COUNTIF($B$12:$B72,[6]Dashboard!$B$3),""))</f>
        <v/>
      </c>
      <c r="L72" s="1198"/>
    </row>
    <row r="73" spans="1:12" ht="14.25" customHeight="1" x14ac:dyDescent="0.3">
      <c r="A73" s="1214">
        <f t="shared" si="0"/>
        <v>62</v>
      </c>
      <c r="B73" s="1215"/>
      <c r="C73" s="1216" t="str">
        <f t="shared" si="3"/>
        <v/>
      </c>
      <c r="D73" s="1217"/>
      <c r="E73" s="1218"/>
      <c r="F73" s="1219"/>
      <c r="G73" s="1219" t="str">
        <f t="shared" si="4"/>
        <v/>
      </c>
      <c r="H73" s="1220"/>
      <c r="I73" s="1221" t="str">
        <f t="shared" si="1"/>
        <v/>
      </c>
      <c r="J73" s="1220" t="str">
        <f t="shared" si="2"/>
        <v/>
      </c>
      <c r="K73" s="1214" t="str">
        <f>IF($B73="","",IF($B73=[6]Dashboard!$B$3,COUNTIF($B$12:$B73,[6]Dashboard!$B$3),""))</f>
        <v/>
      </c>
      <c r="L73" s="1198"/>
    </row>
    <row r="74" spans="1:12" ht="14.25" customHeight="1" x14ac:dyDescent="0.3">
      <c r="A74" s="1214">
        <f t="shared" si="0"/>
        <v>63</v>
      </c>
      <c r="B74" s="1215"/>
      <c r="C74" s="1216" t="str">
        <f t="shared" si="3"/>
        <v/>
      </c>
      <c r="D74" s="1217"/>
      <c r="E74" s="1218"/>
      <c r="F74" s="1219"/>
      <c r="G74" s="1219" t="str">
        <f t="shared" si="4"/>
        <v/>
      </c>
      <c r="H74" s="1220"/>
      <c r="I74" s="1221" t="str">
        <f t="shared" si="1"/>
        <v/>
      </c>
      <c r="J74" s="1220" t="str">
        <f t="shared" si="2"/>
        <v/>
      </c>
      <c r="K74" s="1214" t="str">
        <f>IF($B74="","",IF($B74=[6]Dashboard!$B$3,COUNTIF($B$12:$B74,[6]Dashboard!$B$3),""))</f>
        <v/>
      </c>
      <c r="L74" s="1198"/>
    </row>
    <row r="75" spans="1:12" ht="14.25" customHeight="1" x14ac:dyDescent="0.3">
      <c r="A75" s="1214">
        <f t="shared" si="0"/>
        <v>64</v>
      </c>
      <c r="B75" s="1215"/>
      <c r="C75" s="1216" t="str">
        <f t="shared" si="3"/>
        <v/>
      </c>
      <c r="D75" s="1217"/>
      <c r="E75" s="1218"/>
      <c r="F75" s="1219"/>
      <c r="G75" s="1219" t="str">
        <f t="shared" si="4"/>
        <v/>
      </c>
      <c r="H75" s="1220"/>
      <c r="I75" s="1221" t="str">
        <f t="shared" si="1"/>
        <v/>
      </c>
      <c r="J75" s="1220" t="str">
        <f t="shared" si="2"/>
        <v/>
      </c>
      <c r="K75" s="1214" t="str">
        <f>IF($B75="","",IF($B75=[6]Dashboard!$B$3,COUNTIF($B$12:$B75,[6]Dashboard!$B$3),""))</f>
        <v/>
      </c>
      <c r="L75" s="1198"/>
    </row>
    <row r="76" spans="1:12" ht="14.25" customHeight="1" x14ac:dyDescent="0.3">
      <c r="A76" s="1214">
        <f t="shared" ref="A76:A139" si="5">ROW()-11</f>
        <v>65</v>
      </c>
      <c r="B76" s="1215"/>
      <c r="C76" s="1216" t="str">
        <f t="shared" si="3"/>
        <v/>
      </c>
      <c r="D76" s="1217"/>
      <c r="E76" s="1218"/>
      <c r="F76" s="1219"/>
      <c r="G76" s="1219" t="str">
        <f t="shared" si="4"/>
        <v/>
      </c>
      <c r="H76" s="1220"/>
      <c r="I76" s="1221" t="str">
        <f t="shared" ref="I76:I139" si="6">IF(D76="","",D76*H76)</f>
        <v/>
      </c>
      <c r="J76" s="1220" t="str">
        <f t="shared" ref="J76:J139" si="7">IF(F76="","",F76*H76)</f>
        <v/>
      </c>
      <c r="K76" s="1214" t="str">
        <f>IF($B76="","",IF($B76=[6]Dashboard!$B$3,COUNTIF($B$12:$B76,[6]Dashboard!$B$3),""))</f>
        <v/>
      </c>
      <c r="L76" s="1198"/>
    </row>
    <row r="77" spans="1:12" ht="14.25" customHeight="1" x14ac:dyDescent="0.3">
      <c r="A77" s="1214">
        <f t="shared" si="5"/>
        <v>66</v>
      </c>
      <c r="B77" s="1215"/>
      <c r="C77" s="1216" t="str">
        <f t="shared" ref="C77:C140" si="8">IF(B77="","",IF(B77=B76,"",G76))</f>
        <v/>
      </c>
      <c r="D77" s="1217"/>
      <c r="E77" s="1218"/>
      <c r="F77" s="1219"/>
      <c r="G77" s="1219" t="str">
        <f t="shared" ref="G77:G140" si="9">IF(B77="","",G76-F77+D77)</f>
        <v/>
      </c>
      <c r="H77" s="1220"/>
      <c r="I77" s="1221" t="str">
        <f t="shared" si="6"/>
        <v/>
      </c>
      <c r="J77" s="1220" t="str">
        <f t="shared" si="7"/>
        <v/>
      </c>
      <c r="K77" s="1214" t="str">
        <f>IF($B77="","",IF($B77=[6]Dashboard!$B$3,COUNTIF($B$12:$B77,[6]Dashboard!$B$3),""))</f>
        <v/>
      </c>
      <c r="L77" s="1198"/>
    </row>
    <row r="78" spans="1:12" ht="14.25" customHeight="1" x14ac:dyDescent="0.3">
      <c r="A78" s="1214">
        <f t="shared" si="5"/>
        <v>67</v>
      </c>
      <c r="B78" s="1215"/>
      <c r="C78" s="1216" t="str">
        <f t="shared" si="8"/>
        <v/>
      </c>
      <c r="D78" s="1217"/>
      <c r="E78" s="1218"/>
      <c r="F78" s="1219"/>
      <c r="G78" s="1219" t="str">
        <f t="shared" si="9"/>
        <v/>
      </c>
      <c r="H78" s="1220"/>
      <c r="I78" s="1221" t="str">
        <f t="shared" si="6"/>
        <v/>
      </c>
      <c r="J78" s="1220" t="str">
        <f t="shared" si="7"/>
        <v/>
      </c>
      <c r="K78" s="1214" t="str">
        <f>IF($B78="","",IF($B78=[6]Dashboard!$B$3,COUNTIF($B$12:$B78,[6]Dashboard!$B$3),""))</f>
        <v/>
      </c>
      <c r="L78" s="1198"/>
    </row>
    <row r="79" spans="1:12" ht="14.25" customHeight="1" x14ac:dyDescent="0.3">
      <c r="A79" s="1214">
        <f t="shared" si="5"/>
        <v>68</v>
      </c>
      <c r="B79" s="1215"/>
      <c r="C79" s="1216" t="str">
        <f t="shared" si="8"/>
        <v/>
      </c>
      <c r="D79" s="1217"/>
      <c r="E79" s="1218"/>
      <c r="F79" s="1219"/>
      <c r="G79" s="1219" t="str">
        <f t="shared" si="9"/>
        <v/>
      </c>
      <c r="H79" s="1220"/>
      <c r="I79" s="1221" t="str">
        <f t="shared" si="6"/>
        <v/>
      </c>
      <c r="J79" s="1220" t="str">
        <f t="shared" si="7"/>
        <v/>
      </c>
      <c r="K79" s="1214" t="str">
        <f>IF($B79="","",IF($B79=[6]Dashboard!$B$3,COUNTIF($B$12:$B79,[6]Dashboard!$B$3),""))</f>
        <v/>
      </c>
      <c r="L79" s="1198"/>
    </row>
    <row r="80" spans="1:12" ht="14.25" customHeight="1" x14ac:dyDescent="0.3">
      <c r="A80" s="1214">
        <f t="shared" si="5"/>
        <v>69</v>
      </c>
      <c r="B80" s="1215"/>
      <c r="C80" s="1216" t="str">
        <f t="shared" si="8"/>
        <v/>
      </c>
      <c r="D80" s="1217"/>
      <c r="E80" s="1218"/>
      <c r="F80" s="1219"/>
      <c r="G80" s="1219" t="str">
        <f t="shared" si="9"/>
        <v/>
      </c>
      <c r="H80" s="1220"/>
      <c r="I80" s="1221" t="str">
        <f t="shared" si="6"/>
        <v/>
      </c>
      <c r="J80" s="1220" t="str">
        <f t="shared" si="7"/>
        <v/>
      </c>
      <c r="K80" s="1214" t="str">
        <f>IF($B80="","",IF($B80=[6]Dashboard!$B$3,COUNTIF($B$12:$B80,[6]Dashboard!$B$3),""))</f>
        <v/>
      </c>
      <c r="L80" s="1198"/>
    </row>
    <row r="81" spans="1:12" ht="14.25" customHeight="1" x14ac:dyDescent="0.3">
      <c r="A81" s="1214">
        <f t="shared" si="5"/>
        <v>70</v>
      </c>
      <c r="B81" s="1215"/>
      <c r="C81" s="1216" t="str">
        <f t="shared" si="8"/>
        <v/>
      </c>
      <c r="D81" s="1217"/>
      <c r="E81" s="1218"/>
      <c r="F81" s="1219"/>
      <c r="G81" s="1219" t="str">
        <f t="shared" si="9"/>
        <v/>
      </c>
      <c r="H81" s="1220"/>
      <c r="I81" s="1221" t="str">
        <f t="shared" si="6"/>
        <v/>
      </c>
      <c r="J81" s="1220" t="str">
        <f t="shared" si="7"/>
        <v/>
      </c>
      <c r="K81" s="1214" t="str">
        <f>IF($B81="","",IF($B81=[6]Dashboard!$B$3,COUNTIF($B$12:$B81,[6]Dashboard!$B$3),""))</f>
        <v/>
      </c>
      <c r="L81" s="1198"/>
    </row>
    <row r="82" spans="1:12" ht="14.25" customHeight="1" x14ac:dyDescent="0.3">
      <c r="A82" s="1214">
        <f t="shared" si="5"/>
        <v>71</v>
      </c>
      <c r="B82" s="1215"/>
      <c r="C82" s="1216" t="str">
        <f t="shared" si="8"/>
        <v/>
      </c>
      <c r="D82" s="1217"/>
      <c r="E82" s="1218"/>
      <c r="F82" s="1219"/>
      <c r="G82" s="1219" t="str">
        <f t="shared" si="9"/>
        <v/>
      </c>
      <c r="H82" s="1220"/>
      <c r="I82" s="1221" t="str">
        <f t="shared" si="6"/>
        <v/>
      </c>
      <c r="J82" s="1220" t="str">
        <f t="shared" si="7"/>
        <v/>
      </c>
      <c r="K82" s="1214" t="str">
        <f>IF($B82="","",IF($B82=[6]Dashboard!$B$3,COUNTIF($B$12:$B82,[6]Dashboard!$B$3),""))</f>
        <v/>
      </c>
      <c r="L82" s="1198"/>
    </row>
    <row r="83" spans="1:12" ht="14.25" customHeight="1" x14ac:dyDescent="0.3">
      <c r="A83" s="1214">
        <f t="shared" si="5"/>
        <v>72</v>
      </c>
      <c r="B83" s="1215"/>
      <c r="C83" s="1216" t="str">
        <f t="shared" si="8"/>
        <v/>
      </c>
      <c r="D83" s="1217"/>
      <c r="E83" s="1218"/>
      <c r="F83" s="1219"/>
      <c r="G83" s="1219" t="str">
        <f t="shared" si="9"/>
        <v/>
      </c>
      <c r="H83" s="1220"/>
      <c r="I83" s="1221" t="str">
        <f t="shared" si="6"/>
        <v/>
      </c>
      <c r="J83" s="1220" t="str">
        <f t="shared" si="7"/>
        <v/>
      </c>
      <c r="K83" s="1214" t="str">
        <f>IF($B83="","",IF($B83=[6]Dashboard!$B$3,COUNTIF($B$12:$B83,[6]Dashboard!$B$3),""))</f>
        <v/>
      </c>
      <c r="L83" s="1198"/>
    </row>
    <row r="84" spans="1:12" ht="14.25" customHeight="1" x14ac:dyDescent="0.3">
      <c r="A84" s="1214">
        <f t="shared" si="5"/>
        <v>73</v>
      </c>
      <c r="B84" s="1215"/>
      <c r="C84" s="1216" t="str">
        <f t="shared" si="8"/>
        <v/>
      </c>
      <c r="D84" s="1217"/>
      <c r="E84" s="1218"/>
      <c r="F84" s="1219"/>
      <c r="G84" s="1219" t="str">
        <f t="shared" si="9"/>
        <v/>
      </c>
      <c r="H84" s="1220"/>
      <c r="I84" s="1221" t="str">
        <f t="shared" si="6"/>
        <v/>
      </c>
      <c r="J84" s="1220" t="str">
        <f t="shared" si="7"/>
        <v/>
      </c>
      <c r="K84" s="1214" t="str">
        <f>IF($B84="","",IF($B84=[6]Dashboard!$B$3,COUNTIF($B$12:$B84,[6]Dashboard!$B$3),""))</f>
        <v/>
      </c>
      <c r="L84" s="1198"/>
    </row>
    <row r="85" spans="1:12" ht="14.25" customHeight="1" x14ac:dyDescent="0.3">
      <c r="A85" s="1214">
        <f t="shared" si="5"/>
        <v>74</v>
      </c>
      <c r="B85" s="1215"/>
      <c r="C85" s="1216" t="str">
        <f t="shared" si="8"/>
        <v/>
      </c>
      <c r="D85" s="1217"/>
      <c r="E85" s="1218"/>
      <c r="F85" s="1219"/>
      <c r="G85" s="1219" t="str">
        <f t="shared" si="9"/>
        <v/>
      </c>
      <c r="H85" s="1220"/>
      <c r="I85" s="1221" t="str">
        <f t="shared" si="6"/>
        <v/>
      </c>
      <c r="J85" s="1220" t="str">
        <f t="shared" si="7"/>
        <v/>
      </c>
      <c r="K85" s="1214" t="str">
        <f>IF($B85="","",IF($B85=[6]Dashboard!$B$3,COUNTIF($B$12:$B85,[6]Dashboard!$B$3),""))</f>
        <v/>
      </c>
      <c r="L85" s="1198"/>
    </row>
    <row r="86" spans="1:12" ht="14.25" customHeight="1" x14ac:dyDescent="0.3">
      <c r="A86" s="1214">
        <f t="shared" si="5"/>
        <v>75</v>
      </c>
      <c r="B86" s="1215"/>
      <c r="C86" s="1216" t="str">
        <f t="shared" si="8"/>
        <v/>
      </c>
      <c r="D86" s="1217"/>
      <c r="E86" s="1218"/>
      <c r="F86" s="1219"/>
      <c r="G86" s="1219" t="str">
        <f t="shared" si="9"/>
        <v/>
      </c>
      <c r="H86" s="1220"/>
      <c r="I86" s="1221" t="str">
        <f t="shared" si="6"/>
        <v/>
      </c>
      <c r="J86" s="1220" t="str">
        <f t="shared" si="7"/>
        <v/>
      </c>
      <c r="K86" s="1214" t="str">
        <f>IF($B86="","",IF($B86=[6]Dashboard!$B$3,COUNTIF($B$12:$B86,[6]Dashboard!$B$3),""))</f>
        <v/>
      </c>
      <c r="L86" s="1198"/>
    </row>
    <row r="87" spans="1:12" ht="14.25" customHeight="1" x14ac:dyDescent="0.3">
      <c r="A87" s="1214">
        <f t="shared" si="5"/>
        <v>76</v>
      </c>
      <c r="B87" s="1215"/>
      <c r="C87" s="1216" t="str">
        <f t="shared" si="8"/>
        <v/>
      </c>
      <c r="D87" s="1217"/>
      <c r="E87" s="1218"/>
      <c r="F87" s="1219"/>
      <c r="G87" s="1219" t="str">
        <f t="shared" si="9"/>
        <v/>
      </c>
      <c r="H87" s="1220"/>
      <c r="I87" s="1221" t="str">
        <f t="shared" si="6"/>
        <v/>
      </c>
      <c r="J87" s="1220" t="str">
        <f t="shared" si="7"/>
        <v/>
      </c>
      <c r="K87" s="1214" t="str">
        <f>IF($B87="","",IF($B87=[6]Dashboard!$B$3,COUNTIF($B$12:$B87,[6]Dashboard!$B$3),""))</f>
        <v/>
      </c>
      <c r="L87" s="1198"/>
    </row>
    <row r="88" spans="1:12" ht="14.25" customHeight="1" x14ac:dyDescent="0.3">
      <c r="A88" s="1214">
        <f t="shared" si="5"/>
        <v>77</v>
      </c>
      <c r="B88" s="1215"/>
      <c r="C88" s="1216" t="str">
        <f t="shared" si="8"/>
        <v/>
      </c>
      <c r="D88" s="1217"/>
      <c r="E88" s="1218"/>
      <c r="F88" s="1219"/>
      <c r="G88" s="1219" t="str">
        <f t="shared" si="9"/>
        <v/>
      </c>
      <c r="H88" s="1220"/>
      <c r="I88" s="1221" t="str">
        <f t="shared" si="6"/>
        <v/>
      </c>
      <c r="J88" s="1220" t="str">
        <f t="shared" si="7"/>
        <v/>
      </c>
      <c r="K88" s="1214" t="str">
        <f>IF($B88="","",IF($B88=[6]Dashboard!$B$3,COUNTIF($B$12:$B88,[6]Dashboard!$B$3),""))</f>
        <v/>
      </c>
      <c r="L88" s="1198"/>
    </row>
    <row r="89" spans="1:12" ht="14.25" customHeight="1" x14ac:dyDescent="0.3">
      <c r="A89" s="1214">
        <f t="shared" si="5"/>
        <v>78</v>
      </c>
      <c r="B89" s="1215"/>
      <c r="C89" s="1216" t="str">
        <f t="shared" si="8"/>
        <v/>
      </c>
      <c r="D89" s="1217"/>
      <c r="E89" s="1218"/>
      <c r="F89" s="1219"/>
      <c r="G89" s="1219" t="str">
        <f t="shared" si="9"/>
        <v/>
      </c>
      <c r="H89" s="1220"/>
      <c r="I89" s="1221" t="str">
        <f t="shared" si="6"/>
        <v/>
      </c>
      <c r="J89" s="1220" t="str">
        <f t="shared" si="7"/>
        <v/>
      </c>
      <c r="K89" s="1214" t="str">
        <f>IF($B89="","",IF($B89=[6]Dashboard!$B$3,COUNTIF($B$12:$B89,[6]Dashboard!$B$3),""))</f>
        <v/>
      </c>
      <c r="L89" s="1198"/>
    </row>
    <row r="90" spans="1:12" ht="14.25" customHeight="1" x14ac:dyDescent="0.3">
      <c r="A90" s="1214">
        <f t="shared" si="5"/>
        <v>79</v>
      </c>
      <c r="B90" s="1215"/>
      <c r="C90" s="1216" t="str">
        <f t="shared" si="8"/>
        <v/>
      </c>
      <c r="D90" s="1217"/>
      <c r="E90" s="1218"/>
      <c r="F90" s="1219"/>
      <c r="G90" s="1219" t="str">
        <f t="shared" si="9"/>
        <v/>
      </c>
      <c r="H90" s="1220"/>
      <c r="I90" s="1221" t="str">
        <f t="shared" si="6"/>
        <v/>
      </c>
      <c r="J90" s="1220" t="str">
        <f t="shared" si="7"/>
        <v/>
      </c>
      <c r="K90" s="1214" t="str">
        <f>IF($B90="","",IF($B90=[6]Dashboard!$B$3,COUNTIF($B$12:$B90,[6]Dashboard!$B$3),""))</f>
        <v/>
      </c>
      <c r="L90" s="1198"/>
    </row>
    <row r="91" spans="1:12" ht="14.25" customHeight="1" x14ac:dyDescent="0.3">
      <c r="A91" s="1214">
        <f t="shared" si="5"/>
        <v>80</v>
      </c>
      <c r="B91" s="1215"/>
      <c r="C91" s="1216" t="str">
        <f t="shared" si="8"/>
        <v/>
      </c>
      <c r="D91" s="1217"/>
      <c r="E91" s="1218"/>
      <c r="F91" s="1219"/>
      <c r="G91" s="1219" t="str">
        <f t="shared" si="9"/>
        <v/>
      </c>
      <c r="H91" s="1220"/>
      <c r="I91" s="1221" t="str">
        <f t="shared" si="6"/>
        <v/>
      </c>
      <c r="J91" s="1220" t="str">
        <f t="shared" si="7"/>
        <v/>
      </c>
      <c r="K91" s="1214" t="str">
        <f>IF($B91="","",IF($B91=[6]Dashboard!$B$3,COUNTIF($B$12:$B91,[6]Dashboard!$B$3),""))</f>
        <v/>
      </c>
      <c r="L91" s="1198"/>
    </row>
    <row r="92" spans="1:12" ht="14.25" customHeight="1" x14ac:dyDescent="0.3">
      <c r="A92" s="1214">
        <f t="shared" si="5"/>
        <v>81</v>
      </c>
      <c r="B92" s="1215"/>
      <c r="C92" s="1216" t="str">
        <f t="shared" si="8"/>
        <v/>
      </c>
      <c r="D92" s="1217"/>
      <c r="E92" s="1218"/>
      <c r="F92" s="1219"/>
      <c r="G92" s="1219" t="str">
        <f t="shared" si="9"/>
        <v/>
      </c>
      <c r="H92" s="1220"/>
      <c r="I92" s="1221" t="str">
        <f t="shared" si="6"/>
        <v/>
      </c>
      <c r="J92" s="1220" t="str">
        <f t="shared" si="7"/>
        <v/>
      </c>
      <c r="K92" s="1214" t="str">
        <f>IF($B92="","",IF($B92=[6]Dashboard!$B$3,COUNTIF($B$12:$B92,[6]Dashboard!$B$3),""))</f>
        <v/>
      </c>
      <c r="L92" s="1198"/>
    </row>
    <row r="93" spans="1:12" ht="14.25" customHeight="1" x14ac:dyDescent="0.3">
      <c r="A93" s="1214">
        <f t="shared" si="5"/>
        <v>82</v>
      </c>
      <c r="B93" s="1215"/>
      <c r="C93" s="1216" t="str">
        <f t="shared" si="8"/>
        <v/>
      </c>
      <c r="D93" s="1217"/>
      <c r="E93" s="1218"/>
      <c r="F93" s="1219"/>
      <c r="G93" s="1219" t="str">
        <f t="shared" si="9"/>
        <v/>
      </c>
      <c r="H93" s="1220"/>
      <c r="I93" s="1221" t="str">
        <f t="shared" si="6"/>
        <v/>
      </c>
      <c r="J93" s="1220" t="str">
        <f t="shared" si="7"/>
        <v/>
      </c>
      <c r="K93" s="1214" t="str">
        <f>IF($B93="","",IF($B93=[6]Dashboard!$B$3,COUNTIF($B$12:$B93,[6]Dashboard!$B$3),""))</f>
        <v/>
      </c>
      <c r="L93" s="1198"/>
    </row>
    <row r="94" spans="1:12" ht="14.25" customHeight="1" x14ac:dyDescent="0.3">
      <c r="A94" s="1214">
        <f t="shared" si="5"/>
        <v>83</v>
      </c>
      <c r="B94" s="1215"/>
      <c r="C94" s="1216" t="str">
        <f t="shared" si="8"/>
        <v/>
      </c>
      <c r="D94" s="1217"/>
      <c r="E94" s="1218"/>
      <c r="F94" s="1219"/>
      <c r="G94" s="1219" t="str">
        <f t="shared" si="9"/>
        <v/>
      </c>
      <c r="H94" s="1220"/>
      <c r="I94" s="1221" t="str">
        <f t="shared" si="6"/>
        <v/>
      </c>
      <c r="J94" s="1220" t="str">
        <f t="shared" si="7"/>
        <v/>
      </c>
      <c r="K94" s="1214" t="str">
        <f>IF($B94="","",IF($B94=[6]Dashboard!$B$3,COUNTIF($B$12:$B94,[6]Dashboard!$B$3),""))</f>
        <v/>
      </c>
      <c r="L94" s="1198"/>
    </row>
    <row r="95" spans="1:12" ht="14.25" customHeight="1" x14ac:dyDescent="0.3">
      <c r="A95" s="1214">
        <f t="shared" si="5"/>
        <v>84</v>
      </c>
      <c r="B95" s="1215"/>
      <c r="C95" s="1216" t="str">
        <f t="shared" si="8"/>
        <v/>
      </c>
      <c r="D95" s="1217"/>
      <c r="E95" s="1218"/>
      <c r="F95" s="1219"/>
      <c r="G95" s="1219" t="str">
        <f t="shared" si="9"/>
        <v/>
      </c>
      <c r="H95" s="1220"/>
      <c r="I95" s="1221" t="str">
        <f t="shared" si="6"/>
        <v/>
      </c>
      <c r="J95" s="1220" t="str">
        <f t="shared" si="7"/>
        <v/>
      </c>
      <c r="K95" s="1214" t="str">
        <f>IF($B95="","",IF($B95=[6]Dashboard!$B$3,COUNTIF($B$12:$B95,[6]Dashboard!$B$3),""))</f>
        <v/>
      </c>
      <c r="L95" s="1198"/>
    </row>
    <row r="96" spans="1:12" ht="14.25" customHeight="1" x14ac:dyDescent="0.3">
      <c r="A96" s="1214">
        <f t="shared" si="5"/>
        <v>85</v>
      </c>
      <c r="B96" s="1215"/>
      <c r="C96" s="1216" t="str">
        <f t="shared" si="8"/>
        <v/>
      </c>
      <c r="D96" s="1217"/>
      <c r="E96" s="1218"/>
      <c r="F96" s="1219"/>
      <c r="G96" s="1219" t="str">
        <f t="shared" si="9"/>
        <v/>
      </c>
      <c r="H96" s="1220"/>
      <c r="I96" s="1221" t="str">
        <f t="shared" si="6"/>
        <v/>
      </c>
      <c r="J96" s="1220" t="str">
        <f t="shared" si="7"/>
        <v/>
      </c>
      <c r="K96" s="1214" t="str">
        <f>IF($B96="","",IF($B96=[6]Dashboard!$B$3,COUNTIF($B$12:$B96,[6]Dashboard!$B$3),""))</f>
        <v/>
      </c>
      <c r="L96" s="1198"/>
    </row>
    <row r="97" spans="1:12" ht="14.25" customHeight="1" x14ac:dyDescent="0.3">
      <c r="A97" s="1214">
        <f t="shared" si="5"/>
        <v>86</v>
      </c>
      <c r="B97" s="1215"/>
      <c r="C97" s="1216" t="str">
        <f t="shared" si="8"/>
        <v/>
      </c>
      <c r="D97" s="1217"/>
      <c r="E97" s="1218"/>
      <c r="F97" s="1219"/>
      <c r="G97" s="1219" t="str">
        <f t="shared" si="9"/>
        <v/>
      </c>
      <c r="H97" s="1220"/>
      <c r="I97" s="1221" t="str">
        <f t="shared" si="6"/>
        <v/>
      </c>
      <c r="J97" s="1220" t="str">
        <f t="shared" si="7"/>
        <v/>
      </c>
      <c r="K97" s="1214" t="str">
        <f>IF($B97="","",IF($B97=[6]Dashboard!$B$3,COUNTIF($B$12:$B97,[6]Dashboard!$B$3),""))</f>
        <v/>
      </c>
      <c r="L97" s="1198"/>
    </row>
    <row r="98" spans="1:12" ht="14.25" customHeight="1" x14ac:dyDescent="0.3">
      <c r="A98" s="1214">
        <f t="shared" si="5"/>
        <v>87</v>
      </c>
      <c r="B98" s="1215"/>
      <c r="C98" s="1216" t="str">
        <f t="shared" si="8"/>
        <v/>
      </c>
      <c r="D98" s="1217"/>
      <c r="E98" s="1218"/>
      <c r="F98" s="1219"/>
      <c r="G98" s="1219" t="str">
        <f t="shared" si="9"/>
        <v/>
      </c>
      <c r="H98" s="1220"/>
      <c r="I98" s="1221" t="str">
        <f t="shared" si="6"/>
        <v/>
      </c>
      <c r="J98" s="1220" t="str">
        <f t="shared" si="7"/>
        <v/>
      </c>
      <c r="K98" s="1214" t="str">
        <f>IF($B98="","",IF($B98=[6]Dashboard!$B$3,COUNTIF($B$12:$B98,[6]Dashboard!$B$3),""))</f>
        <v/>
      </c>
      <c r="L98" s="1198"/>
    </row>
    <row r="99" spans="1:12" ht="14.25" customHeight="1" x14ac:dyDescent="0.3">
      <c r="A99" s="1214">
        <f t="shared" si="5"/>
        <v>88</v>
      </c>
      <c r="B99" s="1215"/>
      <c r="C99" s="1216" t="str">
        <f t="shared" si="8"/>
        <v/>
      </c>
      <c r="D99" s="1217"/>
      <c r="E99" s="1218"/>
      <c r="F99" s="1219"/>
      <c r="G99" s="1219" t="str">
        <f t="shared" si="9"/>
        <v/>
      </c>
      <c r="H99" s="1220"/>
      <c r="I99" s="1221" t="str">
        <f t="shared" si="6"/>
        <v/>
      </c>
      <c r="J99" s="1220" t="str">
        <f t="shared" si="7"/>
        <v/>
      </c>
      <c r="K99" s="1214" t="str">
        <f>IF($B99="","",IF($B99=[6]Dashboard!$B$3,COUNTIF($B$12:$B99,[6]Dashboard!$B$3),""))</f>
        <v/>
      </c>
      <c r="L99" s="1198"/>
    </row>
    <row r="100" spans="1:12" ht="14.25" customHeight="1" x14ac:dyDescent="0.3">
      <c r="A100" s="1214">
        <f t="shared" si="5"/>
        <v>89</v>
      </c>
      <c r="B100" s="1215"/>
      <c r="C100" s="1216" t="str">
        <f t="shared" si="8"/>
        <v/>
      </c>
      <c r="D100" s="1217"/>
      <c r="E100" s="1218"/>
      <c r="F100" s="1219"/>
      <c r="G100" s="1219" t="str">
        <f t="shared" si="9"/>
        <v/>
      </c>
      <c r="H100" s="1220"/>
      <c r="I100" s="1221" t="str">
        <f t="shared" si="6"/>
        <v/>
      </c>
      <c r="J100" s="1220" t="str">
        <f t="shared" si="7"/>
        <v/>
      </c>
      <c r="K100" s="1214" t="str">
        <f>IF($B100="","",IF($B100=[6]Dashboard!$B$3,COUNTIF($B$12:$B100,[6]Dashboard!$B$3),""))</f>
        <v/>
      </c>
      <c r="L100" s="1198"/>
    </row>
    <row r="101" spans="1:12" ht="14.25" customHeight="1" x14ac:dyDescent="0.3">
      <c r="A101" s="1214">
        <f t="shared" si="5"/>
        <v>90</v>
      </c>
      <c r="B101" s="1215"/>
      <c r="C101" s="1216" t="str">
        <f t="shared" si="8"/>
        <v/>
      </c>
      <c r="D101" s="1217"/>
      <c r="E101" s="1218"/>
      <c r="F101" s="1219"/>
      <c r="G101" s="1219" t="str">
        <f t="shared" si="9"/>
        <v/>
      </c>
      <c r="H101" s="1220"/>
      <c r="I101" s="1221" t="str">
        <f t="shared" si="6"/>
        <v/>
      </c>
      <c r="J101" s="1220" t="str">
        <f t="shared" si="7"/>
        <v/>
      </c>
      <c r="K101" s="1214" t="str">
        <f>IF($B101="","",IF($B101=[6]Dashboard!$B$3,COUNTIF($B$12:$B101,[6]Dashboard!$B$3),""))</f>
        <v/>
      </c>
      <c r="L101" s="1198"/>
    </row>
    <row r="102" spans="1:12" ht="14.25" customHeight="1" x14ac:dyDescent="0.3">
      <c r="A102" s="1214">
        <f t="shared" si="5"/>
        <v>91</v>
      </c>
      <c r="B102" s="1215"/>
      <c r="C102" s="1216" t="str">
        <f t="shared" si="8"/>
        <v/>
      </c>
      <c r="D102" s="1217"/>
      <c r="E102" s="1218"/>
      <c r="F102" s="1219"/>
      <c r="G102" s="1219" t="str">
        <f t="shared" si="9"/>
        <v/>
      </c>
      <c r="H102" s="1220"/>
      <c r="I102" s="1221" t="str">
        <f t="shared" si="6"/>
        <v/>
      </c>
      <c r="J102" s="1220" t="str">
        <f t="shared" si="7"/>
        <v/>
      </c>
      <c r="K102" s="1214" t="str">
        <f>IF($B102="","",IF($B102=[6]Dashboard!$B$3,COUNTIF($B$12:$B102,[6]Dashboard!$B$3),""))</f>
        <v/>
      </c>
      <c r="L102" s="1198"/>
    </row>
    <row r="103" spans="1:12" ht="14.25" customHeight="1" x14ac:dyDescent="0.3">
      <c r="A103" s="1214">
        <f t="shared" si="5"/>
        <v>92</v>
      </c>
      <c r="B103" s="1215"/>
      <c r="C103" s="1216" t="str">
        <f t="shared" si="8"/>
        <v/>
      </c>
      <c r="D103" s="1217"/>
      <c r="E103" s="1218"/>
      <c r="F103" s="1219"/>
      <c r="G103" s="1219" t="str">
        <f t="shared" si="9"/>
        <v/>
      </c>
      <c r="H103" s="1220"/>
      <c r="I103" s="1221" t="str">
        <f t="shared" si="6"/>
        <v/>
      </c>
      <c r="J103" s="1220" t="str">
        <f t="shared" si="7"/>
        <v/>
      </c>
      <c r="K103" s="1214" t="str">
        <f>IF($B103="","",IF($B103=[6]Dashboard!$B$3,COUNTIF($B$12:$B103,[6]Dashboard!$B$3),""))</f>
        <v/>
      </c>
      <c r="L103" s="1198"/>
    </row>
    <row r="104" spans="1:12" ht="14.25" customHeight="1" x14ac:dyDescent="0.3">
      <c r="A104" s="1214">
        <f t="shared" si="5"/>
        <v>93</v>
      </c>
      <c r="B104" s="1215"/>
      <c r="C104" s="1216" t="str">
        <f t="shared" si="8"/>
        <v/>
      </c>
      <c r="D104" s="1217"/>
      <c r="E104" s="1218"/>
      <c r="F104" s="1219"/>
      <c r="G104" s="1219" t="str">
        <f t="shared" si="9"/>
        <v/>
      </c>
      <c r="H104" s="1220"/>
      <c r="I104" s="1221" t="str">
        <f t="shared" si="6"/>
        <v/>
      </c>
      <c r="J104" s="1220" t="str">
        <f t="shared" si="7"/>
        <v/>
      </c>
      <c r="K104" s="1214" t="str">
        <f>IF($B104="","",IF($B104=[6]Dashboard!$B$3,COUNTIF($B$12:$B104,[6]Dashboard!$B$3),""))</f>
        <v/>
      </c>
      <c r="L104" s="1198"/>
    </row>
    <row r="105" spans="1:12" ht="14.25" customHeight="1" x14ac:dyDescent="0.3">
      <c r="A105" s="1214">
        <f t="shared" si="5"/>
        <v>94</v>
      </c>
      <c r="B105" s="1215"/>
      <c r="C105" s="1216" t="str">
        <f t="shared" si="8"/>
        <v/>
      </c>
      <c r="D105" s="1217"/>
      <c r="E105" s="1218"/>
      <c r="F105" s="1219"/>
      <c r="G105" s="1219" t="str">
        <f t="shared" si="9"/>
        <v/>
      </c>
      <c r="H105" s="1220"/>
      <c r="I105" s="1221" t="str">
        <f t="shared" si="6"/>
        <v/>
      </c>
      <c r="J105" s="1220" t="str">
        <f t="shared" si="7"/>
        <v/>
      </c>
      <c r="K105" s="1214" t="str">
        <f>IF($B105="","",IF($B105=[6]Dashboard!$B$3,COUNTIF($B$12:$B105,[6]Dashboard!$B$3),""))</f>
        <v/>
      </c>
      <c r="L105" s="1198"/>
    </row>
    <row r="106" spans="1:12" ht="14.25" customHeight="1" x14ac:dyDescent="0.3">
      <c r="A106" s="1214">
        <f t="shared" si="5"/>
        <v>95</v>
      </c>
      <c r="B106" s="1215"/>
      <c r="C106" s="1216" t="str">
        <f t="shared" si="8"/>
        <v/>
      </c>
      <c r="D106" s="1217"/>
      <c r="E106" s="1218"/>
      <c r="F106" s="1219"/>
      <c r="G106" s="1219" t="str">
        <f t="shared" si="9"/>
        <v/>
      </c>
      <c r="H106" s="1220"/>
      <c r="I106" s="1221" t="str">
        <f t="shared" si="6"/>
        <v/>
      </c>
      <c r="J106" s="1220" t="str">
        <f t="shared" si="7"/>
        <v/>
      </c>
      <c r="K106" s="1214" t="str">
        <f>IF($B106="","",IF($B106=[6]Dashboard!$B$3,COUNTIF($B$12:$B106,[6]Dashboard!$B$3),""))</f>
        <v/>
      </c>
      <c r="L106" s="1198"/>
    </row>
    <row r="107" spans="1:12" ht="14.25" customHeight="1" x14ac:dyDescent="0.3">
      <c r="A107" s="1214">
        <f t="shared" si="5"/>
        <v>96</v>
      </c>
      <c r="B107" s="1215"/>
      <c r="C107" s="1216" t="str">
        <f t="shared" si="8"/>
        <v/>
      </c>
      <c r="D107" s="1217"/>
      <c r="E107" s="1218"/>
      <c r="F107" s="1219"/>
      <c r="G107" s="1219" t="str">
        <f t="shared" si="9"/>
        <v/>
      </c>
      <c r="H107" s="1220"/>
      <c r="I107" s="1221" t="str">
        <f t="shared" si="6"/>
        <v/>
      </c>
      <c r="J107" s="1220" t="str">
        <f t="shared" si="7"/>
        <v/>
      </c>
      <c r="K107" s="1214" t="str">
        <f>IF($B107="","",IF($B107=[6]Dashboard!$B$3,COUNTIF($B$12:$B107,[6]Dashboard!$B$3),""))</f>
        <v/>
      </c>
      <c r="L107" s="1198"/>
    </row>
    <row r="108" spans="1:12" ht="14.25" customHeight="1" x14ac:dyDescent="0.3">
      <c r="A108" s="1214">
        <f t="shared" si="5"/>
        <v>97</v>
      </c>
      <c r="B108" s="1215"/>
      <c r="C108" s="1216" t="str">
        <f t="shared" si="8"/>
        <v/>
      </c>
      <c r="D108" s="1217"/>
      <c r="E108" s="1218"/>
      <c r="F108" s="1219"/>
      <c r="G108" s="1219" t="str">
        <f t="shared" si="9"/>
        <v/>
      </c>
      <c r="H108" s="1220"/>
      <c r="I108" s="1221" t="str">
        <f t="shared" si="6"/>
        <v/>
      </c>
      <c r="J108" s="1220" t="str">
        <f t="shared" si="7"/>
        <v/>
      </c>
      <c r="K108" s="1214" t="str">
        <f>IF($B108="","",IF($B108=[6]Dashboard!$B$3,COUNTIF($B$12:$B108,[6]Dashboard!$B$3),""))</f>
        <v/>
      </c>
      <c r="L108" s="1198"/>
    </row>
    <row r="109" spans="1:12" ht="14.25" customHeight="1" x14ac:dyDescent="0.3">
      <c r="A109" s="1214">
        <f t="shared" si="5"/>
        <v>98</v>
      </c>
      <c r="B109" s="1215"/>
      <c r="C109" s="1216" t="str">
        <f t="shared" si="8"/>
        <v/>
      </c>
      <c r="D109" s="1217"/>
      <c r="E109" s="1218"/>
      <c r="F109" s="1219"/>
      <c r="G109" s="1219" t="str">
        <f t="shared" si="9"/>
        <v/>
      </c>
      <c r="H109" s="1220"/>
      <c r="I109" s="1221" t="str">
        <f t="shared" si="6"/>
        <v/>
      </c>
      <c r="J109" s="1220" t="str">
        <f t="shared" si="7"/>
        <v/>
      </c>
      <c r="K109" s="1214" t="str">
        <f>IF($B109="","",IF($B109=[6]Dashboard!$B$3,COUNTIF($B$12:$B109,[6]Dashboard!$B$3),""))</f>
        <v/>
      </c>
      <c r="L109" s="1198"/>
    </row>
    <row r="110" spans="1:12" ht="14.25" customHeight="1" x14ac:dyDescent="0.3">
      <c r="A110" s="1214">
        <f t="shared" si="5"/>
        <v>99</v>
      </c>
      <c r="B110" s="1215"/>
      <c r="C110" s="1216" t="str">
        <f t="shared" si="8"/>
        <v/>
      </c>
      <c r="D110" s="1217"/>
      <c r="E110" s="1218"/>
      <c r="F110" s="1219"/>
      <c r="G110" s="1219" t="str">
        <f t="shared" si="9"/>
        <v/>
      </c>
      <c r="H110" s="1220"/>
      <c r="I110" s="1221" t="str">
        <f t="shared" si="6"/>
        <v/>
      </c>
      <c r="J110" s="1220" t="str">
        <f t="shared" si="7"/>
        <v/>
      </c>
      <c r="K110" s="1214" t="str">
        <f>IF($B110="","",IF($B110=[6]Dashboard!$B$3,COUNTIF($B$12:$B110,[6]Dashboard!$B$3),""))</f>
        <v/>
      </c>
      <c r="L110" s="1198"/>
    </row>
    <row r="111" spans="1:12" ht="14.25" customHeight="1" x14ac:dyDescent="0.3">
      <c r="A111" s="1214">
        <f t="shared" si="5"/>
        <v>100</v>
      </c>
      <c r="B111" s="1215"/>
      <c r="C111" s="1216" t="str">
        <f t="shared" si="8"/>
        <v/>
      </c>
      <c r="D111" s="1217"/>
      <c r="E111" s="1218"/>
      <c r="F111" s="1219"/>
      <c r="G111" s="1219" t="str">
        <f t="shared" si="9"/>
        <v/>
      </c>
      <c r="H111" s="1220"/>
      <c r="I111" s="1221" t="str">
        <f t="shared" si="6"/>
        <v/>
      </c>
      <c r="J111" s="1220" t="str">
        <f t="shared" si="7"/>
        <v/>
      </c>
      <c r="K111" s="1214" t="str">
        <f>IF($B111="","",IF($B111=[6]Dashboard!$B$3,COUNTIF($B$12:$B111,[6]Dashboard!$B$3),""))</f>
        <v/>
      </c>
      <c r="L111" s="1198"/>
    </row>
    <row r="112" spans="1:12" ht="14.25" customHeight="1" x14ac:dyDescent="0.3">
      <c r="A112" s="1214">
        <f t="shared" si="5"/>
        <v>101</v>
      </c>
      <c r="B112" s="1215"/>
      <c r="C112" s="1216" t="str">
        <f t="shared" si="8"/>
        <v/>
      </c>
      <c r="D112" s="1217"/>
      <c r="E112" s="1218"/>
      <c r="F112" s="1219"/>
      <c r="G112" s="1219" t="str">
        <f t="shared" si="9"/>
        <v/>
      </c>
      <c r="H112" s="1220"/>
      <c r="I112" s="1221" t="str">
        <f t="shared" si="6"/>
        <v/>
      </c>
      <c r="J112" s="1220" t="str">
        <f t="shared" si="7"/>
        <v/>
      </c>
      <c r="K112" s="1214" t="str">
        <f>IF($B112="","",IF($B112=[6]Dashboard!$B$3,COUNTIF($B$12:$B112,[6]Dashboard!$B$3),""))</f>
        <v/>
      </c>
      <c r="L112" s="1198"/>
    </row>
    <row r="113" spans="1:12" ht="14.25" customHeight="1" x14ac:dyDescent="0.3">
      <c r="A113" s="1214">
        <f t="shared" si="5"/>
        <v>102</v>
      </c>
      <c r="B113" s="1215"/>
      <c r="C113" s="1216" t="str">
        <f t="shared" si="8"/>
        <v/>
      </c>
      <c r="D113" s="1217"/>
      <c r="E113" s="1218"/>
      <c r="F113" s="1219"/>
      <c r="G113" s="1219" t="str">
        <f t="shared" si="9"/>
        <v/>
      </c>
      <c r="H113" s="1220"/>
      <c r="I113" s="1221" t="str">
        <f t="shared" si="6"/>
        <v/>
      </c>
      <c r="J113" s="1220" t="str">
        <f t="shared" si="7"/>
        <v/>
      </c>
      <c r="K113" s="1214" t="str">
        <f>IF($B113="","",IF($B113=[6]Dashboard!$B$3,COUNTIF($B$12:$B113,[6]Dashboard!$B$3),""))</f>
        <v/>
      </c>
      <c r="L113" s="1198"/>
    </row>
    <row r="114" spans="1:12" ht="14.25" customHeight="1" x14ac:dyDescent="0.3">
      <c r="A114" s="1214">
        <f t="shared" si="5"/>
        <v>103</v>
      </c>
      <c r="B114" s="1215"/>
      <c r="C114" s="1216" t="str">
        <f t="shared" si="8"/>
        <v/>
      </c>
      <c r="D114" s="1217"/>
      <c r="E114" s="1218"/>
      <c r="F114" s="1219"/>
      <c r="G114" s="1219" t="str">
        <f t="shared" si="9"/>
        <v/>
      </c>
      <c r="H114" s="1220"/>
      <c r="I114" s="1221" t="str">
        <f t="shared" si="6"/>
        <v/>
      </c>
      <c r="J114" s="1220" t="str">
        <f t="shared" si="7"/>
        <v/>
      </c>
      <c r="K114" s="1214" t="str">
        <f>IF($B114="","",IF($B114=[6]Dashboard!$B$3,COUNTIF($B$12:$B114,[6]Dashboard!$B$3),""))</f>
        <v/>
      </c>
      <c r="L114" s="1198"/>
    </row>
    <row r="115" spans="1:12" ht="14.25" customHeight="1" x14ac:dyDescent="0.3">
      <c r="A115" s="1214">
        <f t="shared" si="5"/>
        <v>104</v>
      </c>
      <c r="B115" s="1215"/>
      <c r="C115" s="1216" t="str">
        <f t="shared" si="8"/>
        <v/>
      </c>
      <c r="D115" s="1217"/>
      <c r="E115" s="1218"/>
      <c r="F115" s="1219"/>
      <c r="G115" s="1219" t="str">
        <f t="shared" si="9"/>
        <v/>
      </c>
      <c r="H115" s="1220"/>
      <c r="I115" s="1221" t="str">
        <f t="shared" si="6"/>
        <v/>
      </c>
      <c r="J115" s="1220" t="str">
        <f t="shared" si="7"/>
        <v/>
      </c>
      <c r="K115" s="1214" t="str">
        <f>IF($B115="","",IF($B115=[6]Dashboard!$B$3,COUNTIF($B$12:$B115,[6]Dashboard!$B$3),""))</f>
        <v/>
      </c>
      <c r="L115" s="1198"/>
    </row>
    <row r="116" spans="1:12" ht="14.25" customHeight="1" x14ac:dyDescent="0.3">
      <c r="A116" s="1214">
        <f t="shared" si="5"/>
        <v>105</v>
      </c>
      <c r="B116" s="1215"/>
      <c r="C116" s="1216" t="str">
        <f t="shared" si="8"/>
        <v/>
      </c>
      <c r="D116" s="1217"/>
      <c r="E116" s="1218"/>
      <c r="F116" s="1219"/>
      <c r="G116" s="1219" t="str">
        <f t="shared" si="9"/>
        <v/>
      </c>
      <c r="H116" s="1220"/>
      <c r="I116" s="1221" t="str">
        <f t="shared" si="6"/>
        <v/>
      </c>
      <c r="J116" s="1220" t="str">
        <f t="shared" si="7"/>
        <v/>
      </c>
      <c r="K116" s="1214" t="str">
        <f>IF($B116="","",IF($B116=[6]Dashboard!$B$3,COUNTIF($B$12:$B116,[6]Dashboard!$B$3),""))</f>
        <v/>
      </c>
      <c r="L116" s="1198"/>
    </row>
    <row r="117" spans="1:12" ht="14.25" customHeight="1" x14ac:dyDescent="0.3">
      <c r="A117" s="1214">
        <f t="shared" si="5"/>
        <v>106</v>
      </c>
      <c r="B117" s="1215"/>
      <c r="C117" s="1216" t="str">
        <f t="shared" si="8"/>
        <v/>
      </c>
      <c r="D117" s="1217"/>
      <c r="E117" s="1218"/>
      <c r="F117" s="1219"/>
      <c r="G117" s="1219" t="str">
        <f t="shared" si="9"/>
        <v/>
      </c>
      <c r="H117" s="1220"/>
      <c r="I117" s="1221" t="str">
        <f t="shared" si="6"/>
        <v/>
      </c>
      <c r="J117" s="1220" t="str">
        <f t="shared" si="7"/>
        <v/>
      </c>
      <c r="K117" s="1214" t="str">
        <f>IF($B117="","",IF($B117=[6]Dashboard!$B$3,COUNTIF($B$12:$B117,[6]Dashboard!$B$3),""))</f>
        <v/>
      </c>
      <c r="L117" s="1198"/>
    </row>
    <row r="118" spans="1:12" ht="14.25" customHeight="1" x14ac:dyDescent="0.3">
      <c r="A118" s="1214">
        <f t="shared" si="5"/>
        <v>107</v>
      </c>
      <c r="B118" s="1215"/>
      <c r="C118" s="1216" t="str">
        <f t="shared" si="8"/>
        <v/>
      </c>
      <c r="D118" s="1217"/>
      <c r="E118" s="1218"/>
      <c r="F118" s="1219"/>
      <c r="G118" s="1219" t="str">
        <f t="shared" si="9"/>
        <v/>
      </c>
      <c r="H118" s="1220"/>
      <c r="I118" s="1221" t="str">
        <f t="shared" si="6"/>
        <v/>
      </c>
      <c r="J118" s="1220" t="str">
        <f t="shared" si="7"/>
        <v/>
      </c>
      <c r="K118" s="1214" t="str">
        <f>IF($B118="","",IF($B118=[6]Dashboard!$B$3,COUNTIF($B$12:$B118,[6]Dashboard!$B$3),""))</f>
        <v/>
      </c>
      <c r="L118" s="1198"/>
    </row>
    <row r="119" spans="1:12" ht="14.25" customHeight="1" x14ac:dyDescent="0.3">
      <c r="A119" s="1214">
        <f t="shared" si="5"/>
        <v>108</v>
      </c>
      <c r="B119" s="1215"/>
      <c r="C119" s="1216" t="str">
        <f t="shared" si="8"/>
        <v/>
      </c>
      <c r="D119" s="1217"/>
      <c r="E119" s="1218"/>
      <c r="F119" s="1219"/>
      <c r="G119" s="1219" t="str">
        <f t="shared" si="9"/>
        <v/>
      </c>
      <c r="H119" s="1220"/>
      <c r="I119" s="1221" t="str">
        <f t="shared" si="6"/>
        <v/>
      </c>
      <c r="J119" s="1220" t="str">
        <f t="shared" si="7"/>
        <v/>
      </c>
      <c r="K119" s="1214" t="str">
        <f>IF($B119="","",IF($B119=[6]Dashboard!$B$3,COUNTIF($B$12:$B119,[6]Dashboard!$B$3),""))</f>
        <v/>
      </c>
      <c r="L119" s="1198"/>
    </row>
    <row r="120" spans="1:12" ht="14.25" customHeight="1" x14ac:dyDescent="0.3">
      <c r="A120" s="1214">
        <f t="shared" si="5"/>
        <v>109</v>
      </c>
      <c r="B120" s="1215"/>
      <c r="C120" s="1216" t="str">
        <f t="shared" si="8"/>
        <v/>
      </c>
      <c r="D120" s="1217"/>
      <c r="E120" s="1218"/>
      <c r="F120" s="1219"/>
      <c r="G120" s="1219" t="str">
        <f t="shared" si="9"/>
        <v/>
      </c>
      <c r="H120" s="1220"/>
      <c r="I120" s="1221" t="str">
        <f t="shared" si="6"/>
        <v/>
      </c>
      <c r="J120" s="1220" t="str">
        <f t="shared" si="7"/>
        <v/>
      </c>
      <c r="K120" s="1214" t="str">
        <f>IF($B120="","",IF($B120=[6]Dashboard!$B$3,COUNTIF($B$12:$B120,[6]Dashboard!$B$3),""))</f>
        <v/>
      </c>
      <c r="L120" s="1198"/>
    </row>
    <row r="121" spans="1:12" ht="14.25" customHeight="1" x14ac:dyDescent="0.3">
      <c r="A121" s="1214">
        <f t="shared" si="5"/>
        <v>110</v>
      </c>
      <c r="B121" s="1215"/>
      <c r="C121" s="1216" t="str">
        <f t="shared" si="8"/>
        <v/>
      </c>
      <c r="D121" s="1217"/>
      <c r="E121" s="1218"/>
      <c r="F121" s="1219"/>
      <c r="G121" s="1219" t="str">
        <f t="shared" si="9"/>
        <v/>
      </c>
      <c r="H121" s="1220"/>
      <c r="I121" s="1221" t="str">
        <f t="shared" si="6"/>
        <v/>
      </c>
      <c r="J121" s="1220" t="str">
        <f t="shared" si="7"/>
        <v/>
      </c>
      <c r="K121" s="1214" t="str">
        <f>IF($B121="","",IF($B121=[6]Dashboard!$B$3,COUNTIF($B$12:$B121,[6]Dashboard!$B$3),""))</f>
        <v/>
      </c>
      <c r="L121" s="1198"/>
    </row>
    <row r="122" spans="1:12" ht="14.25" customHeight="1" x14ac:dyDescent="0.3">
      <c r="A122" s="1214">
        <f t="shared" si="5"/>
        <v>111</v>
      </c>
      <c r="B122" s="1215"/>
      <c r="C122" s="1216" t="str">
        <f t="shared" si="8"/>
        <v/>
      </c>
      <c r="D122" s="1217"/>
      <c r="E122" s="1218"/>
      <c r="F122" s="1219"/>
      <c r="G122" s="1219" t="str">
        <f t="shared" si="9"/>
        <v/>
      </c>
      <c r="H122" s="1220"/>
      <c r="I122" s="1221" t="str">
        <f t="shared" si="6"/>
        <v/>
      </c>
      <c r="J122" s="1220" t="str">
        <f t="shared" si="7"/>
        <v/>
      </c>
      <c r="K122" s="1214" t="str">
        <f>IF($B122="","",IF($B122=[6]Dashboard!$B$3,COUNTIF($B$12:$B122,[6]Dashboard!$B$3),""))</f>
        <v/>
      </c>
      <c r="L122" s="1198"/>
    </row>
    <row r="123" spans="1:12" ht="14.25" customHeight="1" x14ac:dyDescent="0.3">
      <c r="A123" s="1214">
        <f t="shared" si="5"/>
        <v>112</v>
      </c>
      <c r="B123" s="1215"/>
      <c r="C123" s="1216" t="str">
        <f t="shared" si="8"/>
        <v/>
      </c>
      <c r="D123" s="1217"/>
      <c r="E123" s="1218"/>
      <c r="F123" s="1219"/>
      <c r="G123" s="1219" t="str">
        <f t="shared" si="9"/>
        <v/>
      </c>
      <c r="H123" s="1220"/>
      <c r="I123" s="1221" t="str">
        <f t="shared" si="6"/>
        <v/>
      </c>
      <c r="J123" s="1220" t="str">
        <f t="shared" si="7"/>
        <v/>
      </c>
      <c r="K123" s="1214" t="str">
        <f>IF($B123="","",IF($B123=[6]Dashboard!$B$3,COUNTIF($B$12:$B123,[6]Dashboard!$B$3),""))</f>
        <v/>
      </c>
      <c r="L123" s="1198"/>
    </row>
    <row r="124" spans="1:12" ht="14.25" customHeight="1" x14ac:dyDescent="0.3">
      <c r="A124" s="1214">
        <f t="shared" si="5"/>
        <v>113</v>
      </c>
      <c r="B124" s="1215"/>
      <c r="C124" s="1216" t="str">
        <f t="shared" si="8"/>
        <v/>
      </c>
      <c r="D124" s="1217"/>
      <c r="E124" s="1218"/>
      <c r="F124" s="1219"/>
      <c r="G124" s="1219" t="str">
        <f t="shared" si="9"/>
        <v/>
      </c>
      <c r="H124" s="1220"/>
      <c r="I124" s="1221" t="str">
        <f t="shared" si="6"/>
        <v/>
      </c>
      <c r="J124" s="1220" t="str">
        <f t="shared" si="7"/>
        <v/>
      </c>
      <c r="K124" s="1214" t="str">
        <f>IF($B124="","",IF($B124=[6]Dashboard!$B$3,COUNTIF($B$12:$B124,[6]Dashboard!$B$3),""))</f>
        <v/>
      </c>
      <c r="L124" s="1198"/>
    </row>
    <row r="125" spans="1:12" ht="14.25" customHeight="1" x14ac:dyDescent="0.3">
      <c r="A125" s="1214">
        <f t="shared" si="5"/>
        <v>114</v>
      </c>
      <c r="B125" s="1215"/>
      <c r="C125" s="1216" t="str">
        <f t="shared" si="8"/>
        <v/>
      </c>
      <c r="D125" s="1217"/>
      <c r="E125" s="1218"/>
      <c r="F125" s="1219"/>
      <c r="G125" s="1219" t="str">
        <f t="shared" si="9"/>
        <v/>
      </c>
      <c r="H125" s="1220"/>
      <c r="I125" s="1221" t="str">
        <f t="shared" si="6"/>
        <v/>
      </c>
      <c r="J125" s="1220" t="str">
        <f t="shared" si="7"/>
        <v/>
      </c>
      <c r="K125" s="1214" t="str">
        <f>IF($B125="","",IF($B125=[6]Dashboard!$B$3,COUNTIF($B$12:$B125,[6]Dashboard!$B$3),""))</f>
        <v/>
      </c>
      <c r="L125" s="1198"/>
    </row>
    <row r="126" spans="1:12" ht="14.25" customHeight="1" x14ac:dyDescent="0.3">
      <c r="A126" s="1214">
        <f t="shared" si="5"/>
        <v>115</v>
      </c>
      <c r="B126" s="1215"/>
      <c r="C126" s="1216" t="str">
        <f t="shared" si="8"/>
        <v/>
      </c>
      <c r="D126" s="1217"/>
      <c r="E126" s="1218"/>
      <c r="F126" s="1219"/>
      <c r="G126" s="1219" t="str">
        <f t="shared" si="9"/>
        <v/>
      </c>
      <c r="H126" s="1220"/>
      <c r="I126" s="1221" t="str">
        <f t="shared" si="6"/>
        <v/>
      </c>
      <c r="J126" s="1220" t="str">
        <f t="shared" si="7"/>
        <v/>
      </c>
      <c r="K126" s="1214" t="str">
        <f>IF($B126="","",IF($B126=[6]Dashboard!$B$3,COUNTIF($B$12:$B126,[6]Dashboard!$B$3),""))</f>
        <v/>
      </c>
      <c r="L126" s="1198"/>
    </row>
    <row r="127" spans="1:12" ht="14.25" customHeight="1" x14ac:dyDescent="0.3">
      <c r="A127" s="1214">
        <f t="shared" si="5"/>
        <v>116</v>
      </c>
      <c r="B127" s="1215"/>
      <c r="C127" s="1216" t="str">
        <f t="shared" si="8"/>
        <v/>
      </c>
      <c r="D127" s="1217"/>
      <c r="E127" s="1218"/>
      <c r="F127" s="1219"/>
      <c r="G127" s="1219" t="str">
        <f t="shared" si="9"/>
        <v/>
      </c>
      <c r="H127" s="1220"/>
      <c r="I127" s="1221" t="str">
        <f t="shared" si="6"/>
        <v/>
      </c>
      <c r="J127" s="1220" t="str">
        <f t="shared" si="7"/>
        <v/>
      </c>
      <c r="K127" s="1214" t="str">
        <f>IF($B127="","",IF($B127=[6]Dashboard!$B$3,COUNTIF($B$12:$B127,[6]Dashboard!$B$3),""))</f>
        <v/>
      </c>
      <c r="L127" s="1198"/>
    </row>
    <row r="128" spans="1:12" ht="14.25" customHeight="1" x14ac:dyDescent="0.3">
      <c r="A128" s="1214">
        <f t="shared" si="5"/>
        <v>117</v>
      </c>
      <c r="B128" s="1215"/>
      <c r="C128" s="1216" t="str">
        <f t="shared" si="8"/>
        <v/>
      </c>
      <c r="D128" s="1217"/>
      <c r="E128" s="1218"/>
      <c r="F128" s="1219"/>
      <c r="G128" s="1219" t="str">
        <f t="shared" si="9"/>
        <v/>
      </c>
      <c r="H128" s="1220"/>
      <c r="I128" s="1221" t="str">
        <f t="shared" si="6"/>
        <v/>
      </c>
      <c r="J128" s="1220" t="str">
        <f t="shared" si="7"/>
        <v/>
      </c>
      <c r="K128" s="1214" t="str">
        <f>IF($B128="","",IF($B128=[6]Dashboard!$B$3,COUNTIF($B$12:$B128,[6]Dashboard!$B$3),""))</f>
        <v/>
      </c>
      <c r="L128" s="1198"/>
    </row>
    <row r="129" spans="1:12" ht="14.25" customHeight="1" x14ac:dyDescent="0.3">
      <c r="A129" s="1214">
        <f t="shared" si="5"/>
        <v>118</v>
      </c>
      <c r="B129" s="1215"/>
      <c r="C129" s="1216" t="str">
        <f t="shared" si="8"/>
        <v/>
      </c>
      <c r="D129" s="1217"/>
      <c r="E129" s="1218"/>
      <c r="F129" s="1219"/>
      <c r="G129" s="1219" t="str">
        <f t="shared" si="9"/>
        <v/>
      </c>
      <c r="H129" s="1220"/>
      <c r="I129" s="1221" t="str">
        <f t="shared" si="6"/>
        <v/>
      </c>
      <c r="J129" s="1220" t="str">
        <f t="shared" si="7"/>
        <v/>
      </c>
      <c r="K129" s="1214" t="str">
        <f>IF($B129="","",IF($B129=[6]Dashboard!$B$3,COUNTIF($B$12:$B129,[6]Dashboard!$B$3),""))</f>
        <v/>
      </c>
      <c r="L129" s="1198"/>
    </row>
    <row r="130" spans="1:12" ht="14.25" customHeight="1" x14ac:dyDescent="0.3">
      <c r="A130" s="1214">
        <f t="shared" si="5"/>
        <v>119</v>
      </c>
      <c r="B130" s="1215"/>
      <c r="C130" s="1216" t="str">
        <f t="shared" si="8"/>
        <v/>
      </c>
      <c r="D130" s="1217"/>
      <c r="E130" s="1218"/>
      <c r="F130" s="1219"/>
      <c r="G130" s="1219" t="str">
        <f t="shared" si="9"/>
        <v/>
      </c>
      <c r="H130" s="1220"/>
      <c r="I130" s="1221" t="str">
        <f t="shared" si="6"/>
        <v/>
      </c>
      <c r="J130" s="1220" t="str">
        <f t="shared" si="7"/>
        <v/>
      </c>
      <c r="K130" s="1214" t="str">
        <f>IF($B130="","",IF($B130=[6]Dashboard!$B$3,COUNTIF($B$12:$B130,[6]Dashboard!$B$3),""))</f>
        <v/>
      </c>
      <c r="L130" s="1198"/>
    </row>
    <row r="131" spans="1:12" ht="14.25" customHeight="1" x14ac:dyDescent="0.3">
      <c r="A131" s="1214">
        <f t="shared" si="5"/>
        <v>120</v>
      </c>
      <c r="B131" s="1215"/>
      <c r="C131" s="1216" t="str">
        <f t="shared" si="8"/>
        <v/>
      </c>
      <c r="D131" s="1217"/>
      <c r="E131" s="1218"/>
      <c r="F131" s="1219"/>
      <c r="G131" s="1219" t="str">
        <f t="shared" si="9"/>
        <v/>
      </c>
      <c r="H131" s="1220"/>
      <c r="I131" s="1221" t="str">
        <f t="shared" si="6"/>
        <v/>
      </c>
      <c r="J131" s="1220" t="str">
        <f t="shared" si="7"/>
        <v/>
      </c>
      <c r="K131" s="1214" t="str">
        <f>IF($B131="","",IF($B131=[6]Dashboard!$B$3,COUNTIF($B$12:$B131,[6]Dashboard!$B$3),""))</f>
        <v/>
      </c>
      <c r="L131" s="1198"/>
    </row>
    <row r="132" spans="1:12" ht="14.25" customHeight="1" x14ac:dyDescent="0.3">
      <c r="A132" s="1214">
        <f t="shared" si="5"/>
        <v>121</v>
      </c>
      <c r="B132" s="1215"/>
      <c r="C132" s="1216" t="str">
        <f t="shared" si="8"/>
        <v/>
      </c>
      <c r="D132" s="1217"/>
      <c r="E132" s="1218"/>
      <c r="F132" s="1219"/>
      <c r="G132" s="1219" t="str">
        <f t="shared" si="9"/>
        <v/>
      </c>
      <c r="H132" s="1220"/>
      <c r="I132" s="1221" t="str">
        <f t="shared" si="6"/>
        <v/>
      </c>
      <c r="J132" s="1220" t="str">
        <f t="shared" si="7"/>
        <v/>
      </c>
      <c r="K132" s="1214" t="str">
        <f>IF($B132="","",IF($B132=[6]Dashboard!$B$3,COUNTIF($B$12:$B132,[6]Dashboard!$B$3),""))</f>
        <v/>
      </c>
      <c r="L132" s="1198"/>
    </row>
    <row r="133" spans="1:12" ht="14.25" customHeight="1" x14ac:dyDescent="0.3">
      <c r="A133" s="1214">
        <f t="shared" si="5"/>
        <v>122</v>
      </c>
      <c r="B133" s="1215"/>
      <c r="C133" s="1216" t="str">
        <f t="shared" si="8"/>
        <v/>
      </c>
      <c r="D133" s="1217"/>
      <c r="E133" s="1218"/>
      <c r="F133" s="1219"/>
      <c r="G133" s="1219" t="str">
        <f t="shared" si="9"/>
        <v/>
      </c>
      <c r="H133" s="1220"/>
      <c r="I133" s="1221" t="str">
        <f t="shared" si="6"/>
        <v/>
      </c>
      <c r="J133" s="1220" t="str">
        <f t="shared" si="7"/>
        <v/>
      </c>
      <c r="K133" s="1214" t="str">
        <f>IF($B133="","",IF($B133=[6]Dashboard!$B$3,COUNTIF($B$12:$B133,[6]Dashboard!$B$3),""))</f>
        <v/>
      </c>
      <c r="L133" s="1198"/>
    </row>
    <row r="134" spans="1:12" ht="14.25" customHeight="1" x14ac:dyDescent="0.3">
      <c r="A134" s="1214">
        <f t="shared" si="5"/>
        <v>123</v>
      </c>
      <c r="B134" s="1215"/>
      <c r="C134" s="1216" t="str">
        <f t="shared" si="8"/>
        <v/>
      </c>
      <c r="D134" s="1217"/>
      <c r="E134" s="1218"/>
      <c r="F134" s="1219"/>
      <c r="G134" s="1219" t="str">
        <f t="shared" si="9"/>
        <v/>
      </c>
      <c r="H134" s="1220"/>
      <c r="I134" s="1221" t="str">
        <f t="shared" si="6"/>
        <v/>
      </c>
      <c r="J134" s="1220" t="str">
        <f t="shared" si="7"/>
        <v/>
      </c>
      <c r="K134" s="1214" t="str">
        <f>IF($B134="","",IF($B134=[6]Dashboard!$B$3,COUNTIF($B$12:$B134,[6]Dashboard!$B$3),""))</f>
        <v/>
      </c>
      <c r="L134" s="1198"/>
    </row>
    <row r="135" spans="1:12" ht="14.25" customHeight="1" x14ac:dyDescent="0.3">
      <c r="A135" s="1214">
        <f t="shared" si="5"/>
        <v>124</v>
      </c>
      <c r="B135" s="1215"/>
      <c r="C135" s="1216" t="str">
        <f t="shared" si="8"/>
        <v/>
      </c>
      <c r="D135" s="1217"/>
      <c r="E135" s="1218"/>
      <c r="F135" s="1219"/>
      <c r="G135" s="1219" t="str">
        <f t="shared" si="9"/>
        <v/>
      </c>
      <c r="H135" s="1220"/>
      <c r="I135" s="1221" t="str">
        <f t="shared" si="6"/>
        <v/>
      </c>
      <c r="J135" s="1220" t="str">
        <f t="shared" si="7"/>
        <v/>
      </c>
      <c r="K135" s="1214" t="str">
        <f>IF($B135="","",IF($B135=[6]Dashboard!$B$3,COUNTIF($B$12:$B135,[6]Dashboard!$B$3),""))</f>
        <v/>
      </c>
      <c r="L135" s="1198"/>
    </row>
    <row r="136" spans="1:12" ht="14.25" customHeight="1" x14ac:dyDescent="0.3">
      <c r="A136" s="1214">
        <f t="shared" si="5"/>
        <v>125</v>
      </c>
      <c r="B136" s="1215"/>
      <c r="C136" s="1216" t="str">
        <f t="shared" si="8"/>
        <v/>
      </c>
      <c r="D136" s="1217"/>
      <c r="E136" s="1218"/>
      <c r="F136" s="1219"/>
      <c r="G136" s="1219" t="str">
        <f t="shared" si="9"/>
        <v/>
      </c>
      <c r="H136" s="1220"/>
      <c r="I136" s="1221" t="str">
        <f t="shared" si="6"/>
        <v/>
      </c>
      <c r="J136" s="1220" t="str">
        <f t="shared" si="7"/>
        <v/>
      </c>
      <c r="K136" s="1214" t="str">
        <f>IF($B136="","",IF($B136=[6]Dashboard!$B$3,COUNTIF($B$12:$B136,[6]Dashboard!$B$3),""))</f>
        <v/>
      </c>
      <c r="L136" s="1198"/>
    </row>
    <row r="137" spans="1:12" ht="14.25" customHeight="1" x14ac:dyDescent="0.3">
      <c r="A137" s="1214">
        <f t="shared" si="5"/>
        <v>126</v>
      </c>
      <c r="B137" s="1215"/>
      <c r="C137" s="1216" t="str">
        <f t="shared" si="8"/>
        <v/>
      </c>
      <c r="D137" s="1217"/>
      <c r="E137" s="1218"/>
      <c r="F137" s="1219"/>
      <c r="G137" s="1219" t="str">
        <f t="shared" si="9"/>
        <v/>
      </c>
      <c r="H137" s="1220"/>
      <c r="I137" s="1221" t="str">
        <f t="shared" si="6"/>
        <v/>
      </c>
      <c r="J137" s="1220" t="str">
        <f t="shared" si="7"/>
        <v/>
      </c>
      <c r="K137" s="1214" t="str">
        <f>IF($B137="","",IF($B137=[6]Dashboard!$B$3,COUNTIF($B$12:$B137,[6]Dashboard!$B$3),""))</f>
        <v/>
      </c>
      <c r="L137" s="1198"/>
    </row>
    <row r="138" spans="1:12" ht="14.25" customHeight="1" x14ac:dyDescent="0.3">
      <c r="A138" s="1214">
        <f t="shared" si="5"/>
        <v>127</v>
      </c>
      <c r="B138" s="1215"/>
      <c r="C138" s="1216" t="str">
        <f t="shared" si="8"/>
        <v/>
      </c>
      <c r="D138" s="1217"/>
      <c r="E138" s="1218"/>
      <c r="F138" s="1219"/>
      <c r="G138" s="1219" t="str">
        <f t="shared" si="9"/>
        <v/>
      </c>
      <c r="H138" s="1220"/>
      <c r="I138" s="1221" t="str">
        <f t="shared" si="6"/>
        <v/>
      </c>
      <c r="J138" s="1220" t="str">
        <f t="shared" si="7"/>
        <v/>
      </c>
      <c r="K138" s="1214" t="str">
        <f>IF($B138="","",IF($B138=[6]Dashboard!$B$3,COUNTIF($B$12:$B138,[6]Dashboard!$B$3),""))</f>
        <v/>
      </c>
      <c r="L138" s="1198"/>
    </row>
    <row r="139" spans="1:12" ht="14.25" customHeight="1" x14ac:dyDescent="0.3">
      <c r="A139" s="1214">
        <f t="shared" si="5"/>
        <v>128</v>
      </c>
      <c r="B139" s="1215"/>
      <c r="C139" s="1216" t="str">
        <f t="shared" si="8"/>
        <v/>
      </c>
      <c r="D139" s="1217"/>
      <c r="E139" s="1218"/>
      <c r="F139" s="1219"/>
      <c r="G139" s="1219" t="str">
        <f t="shared" si="9"/>
        <v/>
      </c>
      <c r="H139" s="1220"/>
      <c r="I139" s="1221" t="str">
        <f t="shared" si="6"/>
        <v/>
      </c>
      <c r="J139" s="1220" t="str">
        <f t="shared" si="7"/>
        <v/>
      </c>
      <c r="K139" s="1214" t="str">
        <f>IF($B139="","",IF($B139=[6]Dashboard!$B$3,COUNTIF($B$12:$B139,[6]Dashboard!$B$3),""))</f>
        <v/>
      </c>
      <c r="L139" s="1198"/>
    </row>
    <row r="140" spans="1:12" ht="14.25" customHeight="1" x14ac:dyDescent="0.3">
      <c r="A140" s="1214">
        <f t="shared" ref="A140:A203" si="10">ROW()-11</f>
        <v>129</v>
      </c>
      <c r="B140" s="1215"/>
      <c r="C140" s="1216" t="str">
        <f t="shared" si="8"/>
        <v/>
      </c>
      <c r="D140" s="1217"/>
      <c r="E140" s="1218"/>
      <c r="F140" s="1219"/>
      <c r="G140" s="1219" t="str">
        <f t="shared" si="9"/>
        <v/>
      </c>
      <c r="H140" s="1220"/>
      <c r="I140" s="1221" t="str">
        <f t="shared" ref="I140:I203" si="11">IF(D140="","",D140*H140)</f>
        <v/>
      </c>
      <c r="J140" s="1220" t="str">
        <f t="shared" ref="J140:J203" si="12">IF(F140="","",F140*H140)</f>
        <v/>
      </c>
      <c r="K140" s="1214" t="str">
        <f>IF($B140="","",IF($B140=[6]Dashboard!$B$3,COUNTIF($B$12:$B140,[6]Dashboard!$B$3),""))</f>
        <v/>
      </c>
      <c r="L140" s="1198"/>
    </row>
    <row r="141" spans="1:12" ht="14.25" customHeight="1" x14ac:dyDescent="0.3">
      <c r="A141" s="1214">
        <f t="shared" si="10"/>
        <v>130</v>
      </c>
      <c r="B141" s="1215"/>
      <c r="C141" s="1216" t="str">
        <f t="shared" ref="C141:C204" si="13">IF(B141="","",IF(B141=B140,"",G140))</f>
        <v/>
      </c>
      <c r="D141" s="1217"/>
      <c r="E141" s="1218"/>
      <c r="F141" s="1219"/>
      <c r="G141" s="1219" t="str">
        <f t="shared" ref="G141:G204" si="14">IF(B141="","",G140-F141+D141)</f>
        <v/>
      </c>
      <c r="H141" s="1220"/>
      <c r="I141" s="1221" t="str">
        <f t="shared" si="11"/>
        <v/>
      </c>
      <c r="J141" s="1220" t="str">
        <f t="shared" si="12"/>
        <v/>
      </c>
      <c r="K141" s="1214" t="str">
        <f>IF($B141="","",IF($B141=[6]Dashboard!$B$3,COUNTIF($B$12:$B141,[6]Dashboard!$B$3),""))</f>
        <v/>
      </c>
      <c r="L141" s="1198"/>
    </row>
    <row r="142" spans="1:12" ht="14.25" customHeight="1" x14ac:dyDescent="0.3">
      <c r="A142" s="1214">
        <f t="shared" si="10"/>
        <v>131</v>
      </c>
      <c r="B142" s="1215"/>
      <c r="C142" s="1216" t="str">
        <f t="shared" si="13"/>
        <v/>
      </c>
      <c r="D142" s="1217"/>
      <c r="E142" s="1218"/>
      <c r="F142" s="1219"/>
      <c r="G142" s="1219" t="str">
        <f t="shared" si="14"/>
        <v/>
      </c>
      <c r="H142" s="1220"/>
      <c r="I142" s="1221" t="str">
        <f t="shared" si="11"/>
        <v/>
      </c>
      <c r="J142" s="1220" t="str">
        <f t="shared" si="12"/>
        <v/>
      </c>
      <c r="K142" s="1214" t="str">
        <f>IF($B142="","",IF($B142=[6]Dashboard!$B$3,COUNTIF($B$12:$B142,[6]Dashboard!$B$3),""))</f>
        <v/>
      </c>
      <c r="L142" s="1198"/>
    </row>
    <row r="143" spans="1:12" ht="14.25" customHeight="1" x14ac:dyDescent="0.3">
      <c r="A143" s="1214">
        <f t="shared" si="10"/>
        <v>132</v>
      </c>
      <c r="B143" s="1215"/>
      <c r="C143" s="1216" t="str">
        <f t="shared" si="13"/>
        <v/>
      </c>
      <c r="D143" s="1217"/>
      <c r="E143" s="1218"/>
      <c r="F143" s="1219"/>
      <c r="G143" s="1219" t="str">
        <f t="shared" si="14"/>
        <v/>
      </c>
      <c r="H143" s="1220"/>
      <c r="I143" s="1221" t="str">
        <f t="shared" si="11"/>
        <v/>
      </c>
      <c r="J143" s="1220" t="str">
        <f t="shared" si="12"/>
        <v/>
      </c>
      <c r="K143" s="1214" t="str">
        <f>IF($B143="","",IF($B143=[6]Dashboard!$B$3,COUNTIF($B$12:$B143,[6]Dashboard!$B$3),""))</f>
        <v/>
      </c>
      <c r="L143" s="1198"/>
    </row>
    <row r="144" spans="1:12" ht="14.25" customHeight="1" x14ac:dyDescent="0.3">
      <c r="A144" s="1214">
        <f t="shared" si="10"/>
        <v>133</v>
      </c>
      <c r="B144" s="1215"/>
      <c r="C144" s="1216" t="str">
        <f t="shared" si="13"/>
        <v/>
      </c>
      <c r="D144" s="1217"/>
      <c r="E144" s="1218"/>
      <c r="F144" s="1219"/>
      <c r="G144" s="1219" t="str">
        <f t="shared" si="14"/>
        <v/>
      </c>
      <c r="H144" s="1220"/>
      <c r="I144" s="1221" t="str">
        <f t="shared" si="11"/>
        <v/>
      </c>
      <c r="J144" s="1220" t="str">
        <f t="shared" si="12"/>
        <v/>
      </c>
      <c r="K144" s="1214" t="str">
        <f>IF($B144="","",IF($B144=[6]Dashboard!$B$3,COUNTIF($B$12:$B144,[6]Dashboard!$B$3),""))</f>
        <v/>
      </c>
      <c r="L144" s="1198"/>
    </row>
    <row r="145" spans="1:12" ht="14.25" customHeight="1" x14ac:dyDescent="0.3">
      <c r="A145" s="1214">
        <f t="shared" si="10"/>
        <v>134</v>
      </c>
      <c r="B145" s="1215"/>
      <c r="C145" s="1216" t="str">
        <f t="shared" si="13"/>
        <v/>
      </c>
      <c r="D145" s="1217"/>
      <c r="E145" s="1218"/>
      <c r="F145" s="1219"/>
      <c r="G145" s="1219" t="str">
        <f t="shared" si="14"/>
        <v/>
      </c>
      <c r="H145" s="1220"/>
      <c r="I145" s="1221" t="str">
        <f t="shared" si="11"/>
        <v/>
      </c>
      <c r="J145" s="1220" t="str">
        <f t="shared" si="12"/>
        <v/>
      </c>
      <c r="K145" s="1214" t="str">
        <f>IF($B145="","",IF($B145=[6]Dashboard!$B$3,COUNTIF($B$12:$B145,[6]Dashboard!$B$3),""))</f>
        <v/>
      </c>
      <c r="L145" s="1198"/>
    </row>
    <row r="146" spans="1:12" ht="14.25" customHeight="1" x14ac:dyDescent="0.3">
      <c r="A146" s="1214">
        <f t="shared" si="10"/>
        <v>135</v>
      </c>
      <c r="B146" s="1215"/>
      <c r="C146" s="1216" t="str">
        <f t="shared" si="13"/>
        <v/>
      </c>
      <c r="D146" s="1217"/>
      <c r="E146" s="1218"/>
      <c r="F146" s="1219"/>
      <c r="G146" s="1219" t="str">
        <f t="shared" si="14"/>
        <v/>
      </c>
      <c r="H146" s="1220"/>
      <c r="I146" s="1221" t="str">
        <f t="shared" si="11"/>
        <v/>
      </c>
      <c r="J146" s="1220" t="str">
        <f t="shared" si="12"/>
        <v/>
      </c>
      <c r="K146" s="1214" t="str">
        <f>IF($B146="","",IF($B146=[6]Dashboard!$B$3,COUNTIF($B$12:$B146,[6]Dashboard!$B$3),""))</f>
        <v/>
      </c>
      <c r="L146" s="1198"/>
    </row>
    <row r="147" spans="1:12" ht="14.25" customHeight="1" x14ac:dyDescent="0.3">
      <c r="A147" s="1214">
        <f t="shared" si="10"/>
        <v>136</v>
      </c>
      <c r="B147" s="1215"/>
      <c r="C147" s="1216" t="str">
        <f t="shared" si="13"/>
        <v/>
      </c>
      <c r="D147" s="1217"/>
      <c r="E147" s="1218"/>
      <c r="F147" s="1219"/>
      <c r="G147" s="1219" t="str">
        <f t="shared" si="14"/>
        <v/>
      </c>
      <c r="H147" s="1220"/>
      <c r="I147" s="1221" t="str">
        <f t="shared" si="11"/>
        <v/>
      </c>
      <c r="J147" s="1220" t="str">
        <f t="shared" si="12"/>
        <v/>
      </c>
      <c r="K147" s="1214" t="str">
        <f>IF($B147="","",IF($B147=[6]Dashboard!$B$3,COUNTIF($B$12:$B147,[6]Dashboard!$B$3),""))</f>
        <v/>
      </c>
      <c r="L147" s="1198"/>
    </row>
    <row r="148" spans="1:12" ht="14.25" customHeight="1" x14ac:dyDescent="0.3">
      <c r="A148" s="1214">
        <f t="shared" si="10"/>
        <v>137</v>
      </c>
      <c r="B148" s="1215"/>
      <c r="C148" s="1216" t="str">
        <f t="shared" si="13"/>
        <v/>
      </c>
      <c r="D148" s="1217"/>
      <c r="E148" s="1218"/>
      <c r="F148" s="1219"/>
      <c r="G148" s="1219" t="str">
        <f t="shared" si="14"/>
        <v/>
      </c>
      <c r="H148" s="1220"/>
      <c r="I148" s="1221" t="str">
        <f t="shared" si="11"/>
        <v/>
      </c>
      <c r="J148" s="1220" t="str">
        <f t="shared" si="12"/>
        <v/>
      </c>
      <c r="K148" s="1214" t="str">
        <f>IF($B148="","",IF($B148=[6]Dashboard!$B$3,COUNTIF($B$12:$B148,[6]Dashboard!$B$3),""))</f>
        <v/>
      </c>
      <c r="L148" s="1198"/>
    </row>
    <row r="149" spans="1:12" ht="14.25" customHeight="1" x14ac:dyDescent="0.3">
      <c r="A149" s="1214">
        <f t="shared" si="10"/>
        <v>138</v>
      </c>
      <c r="B149" s="1215"/>
      <c r="C149" s="1216" t="str">
        <f t="shared" si="13"/>
        <v/>
      </c>
      <c r="D149" s="1217"/>
      <c r="E149" s="1218"/>
      <c r="F149" s="1219"/>
      <c r="G149" s="1219" t="str">
        <f t="shared" si="14"/>
        <v/>
      </c>
      <c r="H149" s="1220"/>
      <c r="I149" s="1221" t="str">
        <f t="shared" si="11"/>
        <v/>
      </c>
      <c r="J149" s="1220" t="str">
        <f t="shared" si="12"/>
        <v/>
      </c>
      <c r="K149" s="1214" t="str">
        <f>IF($B149="","",IF($B149=[6]Dashboard!$B$3,COUNTIF($B$12:$B149,[6]Dashboard!$B$3),""))</f>
        <v/>
      </c>
      <c r="L149" s="1198"/>
    </row>
    <row r="150" spans="1:12" ht="14.25" customHeight="1" x14ac:dyDescent="0.3">
      <c r="A150" s="1214">
        <f t="shared" si="10"/>
        <v>139</v>
      </c>
      <c r="B150" s="1215"/>
      <c r="C150" s="1216" t="str">
        <f t="shared" si="13"/>
        <v/>
      </c>
      <c r="D150" s="1217"/>
      <c r="E150" s="1218"/>
      <c r="F150" s="1219"/>
      <c r="G150" s="1219" t="str">
        <f t="shared" si="14"/>
        <v/>
      </c>
      <c r="H150" s="1220"/>
      <c r="I150" s="1221" t="str">
        <f t="shared" si="11"/>
        <v/>
      </c>
      <c r="J150" s="1220" t="str">
        <f t="shared" si="12"/>
        <v/>
      </c>
      <c r="K150" s="1214" t="str">
        <f>IF($B150="","",IF($B150=[6]Dashboard!$B$3,COUNTIF($B$12:$B150,[6]Dashboard!$B$3),""))</f>
        <v/>
      </c>
      <c r="L150" s="1198"/>
    </row>
    <row r="151" spans="1:12" ht="14.25" customHeight="1" x14ac:dyDescent="0.3">
      <c r="A151" s="1214">
        <f t="shared" si="10"/>
        <v>140</v>
      </c>
      <c r="B151" s="1215"/>
      <c r="C151" s="1216" t="str">
        <f t="shared" si="13"/>
        <v/>
      </c>
      <c r="D151" s="1217"/>
      <c r="E151" s="1218"/>
      <c r="F151" s="1219"/>
      <c r="G151" s="1219" t="str">
        <f t="shared" si="14"/>
        <v/>
      </c>
      <c r="H151" s="1220"/>
      <c r="I151" s="1221" t="str">
        <f t="shared" si="11"/>
        <v/>
      </c>
      <c r="J151" s="1220" t="str">
        <f t="shared" si="12"/>
        <v/>
      </c>
      <c r="K151" s="1214" t="str">
        <f>IF($B151="","",IF($B151=[6]Dashboard!$B$3,COUNTIF($B$12:$B151,[6]Dashboard!$B$3),""))</f>
        <v/>
      </c>
      <c r="L151" s="1198"/>
    </row>
    <row r="152" spans="1:12" ht="14.25" customHeight="1" x14ac:dyDescent="0.3">
      <c r="A152" s="1214">
        <f t="shared" si="10"/>
        <v>141</v>
      </c>
      <c r="B152" s="1215"/>
      <c r="C152" s="1216" t="str">
        <f t="shared" si="13"/>
        <v/>
      </c>
      <c r="D152" s="1217"/>
      <c r="E152" s="1218"/>
      <c r="F152" s="1219"/>
      <c r="G152" s="1219" t="str">
        <f t="shared" si="14"/>
        <v/>
      </c>
      <c r="H152" s="1220"/>
      <c r="I152" s="1221" t="str">
        <f t="shared" si="11"/>
        <v/>
      </c>
      <c r="J152" s="1220" t="str">
        <f t="shared" si="12"/>
        <v/>
      </c>
      <c r="K152" s="1214" t="str">
        <f>IF($B152="","",IF($B152=[6]Dashboard!$B$3,COUNTIF($B$12:$B152,[6]Dashboard!$B$3),""))</f>
        <v/>
      </c>
      <c r="L152" s="1198"/>
    </row>
    <row r="153" spans="1:12" ht="14.25" customHeight="1" x14ac:dyDescent="0.3">
      <c r="A153" s="1214">
        <f t="shared" si="10"/>
        <v>142</v>
      </c>
      <c r="B153" s="1215"/>
      <c r="C153" s="1216" t="str">
        <f t="shared" si="13"/>
        <v/>
      </c>
      <c r="D153" s="1217"/>
      <c r="E153" s="1218"/>
      <c r="F153" s="1219"/>
      <c r="G153" s="1219" t="str">
        <f t="shared" si="14"/>
        <v/>
      </c>
      <c r="H153" s="1220"/>
      <c r="I153" s="1221" t="str">
        <f t="shared" si="11"/>
        <v/>
      </c>
      <c r="J153" s="1220" t="str">
        <f t="shared" si="12"/>
        <v/>
      </c>
      <c r="K153" s="1214" t="str">
        <f>IF($B153="","",IF($B153=[6]Dashboard!$B$3,COUNTIF($B$12:$B153,[6]Dashboard!$B$3),""))</f>
        <v/>
      </c>
      <c r="L153" s="1198"/>
    </row>
    <row r="154" spans="1:12" ht="14.25" customHeight="1" x14ac:dyDescent="0.3">
      <c r="A154" s="1214">
        <f t="shared" si="10"/>
        <v>143</v>
      </c>
      <c r="B154" s="1215"/>
      <c r="C154" s="1216" t="str">
        <f t="shared" si="13"/>
        <v/>
      </c>
      <c r="D154" s="1217"/>
      <c r="E154" s="1218"/>
      <c r="F154" s="1219"/>
      <c r="G154" s="1219" t="str">
        <f t="shared" si="14"/>
        <v/>
      </c>
      <c r="H154" s="1220"/>
      <c r="I154" s="1221" t="str">
        <f t="shared" si="11"/>
        <v/>
      </c>
      <c r="J154" s="1220" t="str">
        <f t="shared" si="12"/>
        <v/>
      </c>
      <c r="K154" s="1214" t="str">
        <f>IF($B154="","",IF($B154=[6]Dashboard!$B$3,COUNTIF($B$12:$B154,[6]Dashboard!$B$3),""))</f>
        <v/>
      </c>
      <c r="L154" s="1198"/>
    </row>
    <row r="155" spans="1:12" ht="14.25" customHeight="1" x14ac:dyDescent="0.3">
      <c r="A155" s="1214">
        <f t="shared" si="10"/>
        <v>144</v>
      </c>
      <c r="B155" s="1215"/>
      <c r="C155" s="1216" t="str">
        <f t="shared" si="13"/>
        <v/>
      </c>
      <c r="D155" s="1217"/>
      <c r="E155" s="1218"/>
      <c r="F155" s="1219"/>
      <c r="G155" s="1219" t="str">
        <f t="shared" si="14"/>
        <v/>
      </c>
      <c r="H155" s="1220"/>
      <c r="I155" s="1221" t="str">
        <f t="shared" si="11"/>
        <v/>
      </c>
      <c r="J155" s="1220" t="str">
        <f t="shared" si="12"/>
        <v/>
      </c>
      <c r="K155" s="1214" t="str">
        <f>IF($B155="","",IF($B155=[6]Dashboard!$B$3,COUNTIF($B$12:$B155,[6]Dashboard!$B$3),""))</f>
        <v/>
      </c>
      <c r="L155" s="1198"/>
    </row>
    <row r="156" spans="1:12" ht="14.25" customHeight="1" x14ac:dyDescent="0.3">
      <c r="A156" s="1214">
        <f t="shared" si="10"/>
        <v>145</v>
      </c>
      <c r="B156" s="1215"/>
      <c r="C156" s="1216" t="str">
        <f t="shared" si="13"/>
        <v/>
      </c>
      <c r="D156" s="1217"/>
      <c r="E156" s="1218"/>
      <c r="F156" s="1219"/>
      <c r="G156" s="1219" t="str">
        <f t="shared" si="14"/>
        <v/>
      </c>
      <c r="H156" s="1220"/>
      <c r="I156" s="1221" t="str">
        <f t="shared" si="11"/>
        <v/>
      </c>
      <c r="J156" s="1220" t="str">
        <f t="shared" si="12"/>
        <v/>
      </c>
      <c r="K156" s="1214" t="str">
        <f>IF($B156="","",IF($B156=[6]Dashboard!$B$3,COUNTIF($B$12:$B156,[6]Dashboard!$B$3),""))</f>
        <v/>
      </c>
      <c r="L156" s="1198"/>
    </row>
    <row r="157" spans="1:12" ht="14.25" customHeight="1" x14ac:dyDescent="0.3">
      <c r="A157" s="1214">
        <f t="shared" si="10"/>
        <v>146</v>
      </c>
      <c r="B157" s="1215"/>
      <c r="C157" s="1216" t="str">
        <f t="shared" si="13"/>
        <v/>
      </c>
      <c r="D157" s="1217"/>
      <c r="E157" s="1218"/>
      <c r="F157" s="1219"/>
      <c r="G157" s="1219" t="str">
        <f t="shared" si="14"/>
        <v/>
      </c>
      <c r="H157" s="1220"/>
      <c r="I157" s="1221" t="str">
        <f t="shared" si="11"/>
        <v/>
      </c>
      <c r="J157" s="1220" t="str">
        <f t="shared" si="12"/>
        <v/>
      </c>
      <c r="K157" s="1214" t="str">
        <f>IF($B157="","",IF($B157=[6]Dashboard!$B$3,COUNTIF($B$12:$B157,[6]Dashboard!$B$3),""))</f>
        <v/>
      </c>
      <c r="L157" s="1198"/>
    </row>
    <row r="158" spans="1:12" ht="14.25" customHeight="1" x14ac:dyDescent="0.3">
      <c r="A158" s="1214">
        <f t="shared" si="10"/>
        <v>147</v>
      </c>
      <c r="B158" s="1215"/>
      <c r="C158" s="1216" t="str">
        <f t="shared" si="13"/>
        <v/>
      </c>
      <c r="D158" s="1217"/>
      <c r="E158" s="1218"/>
      <c r="F158" s="1219"/>
      <c r="G158" s="1219" t="str">
        <f t="shared" si="14"/>
        <v/>
      </c>
      <c r="H158" s="1220"/>
      <c r="I158" s="1221" t="str">
        <f t="shared" si="11"/>
        <v/>
      </c>
      <c r="J158" s="1220" t="str">
        <f t="shared" si="12"/>
        <v/>
      </c>
      <c r="K158" s="1214" t="str">
        <f>IF($B158="","",IF($B158=[6]Dashboard!$B$3,COUNTIF($B$12:$B158,[6]Dashboard!$B$3),""))</f>
        <v/>
      </c>
      <c r="L158" s="1198"/>
    </row>
    <row r="159" spans="1:12" ht="14.25" customHeight="1" x14ac:dyDescent="0.3">
      <c r="A159" s="1214">
        <f t="shared" si="10"/>
        <v>148</v>
      </c>
      <c r="B159" s="1215"/>
      <c r="C159" s="1216" t="str">
        <f t="shared" si="13"/>
        <v/>
      </c>
      <c r="D159" s="1217"/>
      <c r="E159" s="1218"/>
      <c r="F159" s="1219"/>
      <c r="G159" s="1219" t="str">
        <f t="shared" si="14"/>
        <v/>
      </c>
      <c r="H159" s="1220"/>
      <c r="I159" s="1221" t="str">
        <f t="shared" si="11"/>
        <v/>
      </c>
      <c r="J159" s="1220" t="str">
        <f t="shared" si="12"/>
        <v/>
      </c>
      <c r="K159" s="1214" t="str">
        <f>IF($B159="","",IF($B159=[6]Dashboard!$B$3,COUNTIF($B$12:$B159,[6]Dashboard!$B$3),""))</f>
        <v/>
      </c>
      <c r="L159" s="1198"/>
    </row>
    <row r="160" spans="1:12" ht="14.25" customHeight="1" x14ac:dyDescent="0.3">
      <c r="A160" s="1214">
        <f t="shared" si="10"/>
        <v>149</v>
      </c>
      <c r="B160" s="1215"/>
      <c r="C160" s="1216" t="str">
        <f t="shared" si="13"/>
        <v/>
      </c>
      <c r="D160" s="1217"/>
      <c r="E160" s="1218"/>
      <c r="F160" s="1219"/>
      <c r="G160" s="1219" t="str">
        <f t="shared" si="14"/>
        <v/>
      </c>
      <c r="H160" s="1220"/>
      <c r="I160" s="1221" t="str">
        <f t="shared" si="11"/>
        <v/>
      </c>
      <c r="J160" s="1220" t="str">
        <f t="shared" si="12"/>
        <v/>
      </c>
      <c r="K160" s="1214" t="str">
        <f>IF($B160="","",IF($B160=[6]Dashboard!$B$3,COUNTIF($B$12:$B160,[6]Dashboard!$B$3),""))</f>
        <v/>
      </c>
      <c r="L160" s="1198"/>
    </row>
    <row r="161" spans="1:12" ht="14.25" customHeight="1" x14ac:dyDescent="0.3">
      <c r="A161" s="1214">
        <f t="shared" si="10"/>
        <v>150</v>
      </c>
      <c r="B161" s="1215"/>
      <c r="C161" s="1216" t="str">
        <f t="shared" si="13"/>
        <v/>
      </c>
      <c r="D161" s="1217"/>
      <c r="E161" s="1218"/>
      <c r="F161" s="1219"/>
      <c r="G161" s="1219" t="str">
        <f t="shared" si="14"/>
        <v/>
      </c>
      <c r="H161" s="1220"/>
      <c r="I161" s="1221" t="str">
        <f t="shared" si="11"/>
        <v/>
      </c>
      <c r="J161" s="1220" t="str">
        <f t="shared" si="12"/>
        <v/>
      </c>
      <c r="K161" s="1214" t="str">
        <f>IF($B161="","",IF($B161=[6]Dashboard!$B$3,COUNTIF($B$12:$B161,[6]Dashboard!$B$3),""))</f>
        <v/>
      </c>
      <c r="L161" s="1198"/>
    </row>
    <row r="162" spans="1:12" ht="14.25" customHeight="1" x14ac:dyDescent="0.3">
      <c r="A162" s="1214">
        <f t="shared" si="10"/>
        <v>151</v>
      </c>
      <c r="B162" s="1215"/>
      <c r="C162" s="1216" t="str">
        <f t="shared" si="13"/>
        <v/>
      </c>
      <c r="D162" s="1217"/>
      <c r="E162" s="1218"/>
      <c r="F162" s="1219"/>
      <c r="G162" s="1219" t="str">
        <f t="shared" si="14"/>
        <v/>
      </c>
      <c r="H162" s="1220"/>
      <c r="I162" s="1221" t="str">
        <f t="shared" si="11"/>
        <v/>
      </c>
      <c r="J162" s="1220" t="str">
        <f t="shared" si="12"/>
        <v/>
      </c>
      <c r="K162" s="1214" t="str">
        <f>IF($B162="","",IF($B162=[6]Dashboard!$B$3,COUNTIF($B$12:$B162,[6]Dashboard!$B$3),""))</f>
        <v/>
      </c>
      <c r="L162" s="1198"/>
    </row>
    <row r="163" spans="1:12" ht="14.25" customHeight="1" x14ac:dyDescent="0.3">
      <c r="A163" s="1214">
        <f t="shared" si="10"/>
        <v>152</v>
      </c>
      <c r="B163" s="1215"/>
      <c r="C163" s="1216" t="str">
        <f t="shared" si="13"/>
        <v/>
      </c>
      <c r="D163" s="1217"/>
      <c r="E163" s="1218"/>
      <c r="F163" s="1219"/>
      <c r="G163" s="1219" t="str">
        <f t="shared" si="14"/>
        <v/>
      </c>
      <c r="H163" s="1220"/>
      <c r="I163" s="1221" t="str">
        <f t="shared" si="11"/>
        <v/>
      </c>
      <c r="J163" s="1220" t="str">
        <f t="shared" si="12"/>
        <v/>
      </c>
      <c r="K163" s="1214" t="str">
        <f>IF($B163="","",IF($B163=[6]Dashboard!$B$3,COUNTIF($B$12:$B163,[6]Dashboard!$B$3),""))</f>
        <v/>
      </c>
      <c r="L163" s="1198"/>
    </row>
    <row r="164" spans="1:12" ht="14.25" customHeight="1" x14ac:dyDescent="0.3">
      <c r="A164" s="1214">
        <f t="shared" si="10"/>
        <v>153</v>
      </c>
      <c r="B164" s="1215"/>
      <c r="C164" s="1216" t="str">
        <f t="shared" si="13"/>
        <v/>
      </c>
      <c r="D164" s="1217"/>
      <c r="E164" s="1218"/>
      <c r="F164" s="1219"/>
      <c r="G164" s="1219" t="str">
        <f t="shared" si="14"/>
        <v/>
      </c>
      <c r="H164" s="1220"/>
      <c r="I164" s="1221" t="str">
        <f t="shared" si="11"/>
        <v/>
      </c>
      <c r="J164" s="1220" t="str">
        <f t="shared" si="12"/>
        <v/>
      </c>
      <c r="K164" s="1214" t="str">
        <f>IF($B164="","",IF($B164=[6]Dashboard!$B$3,COUNTIF($B$12:$B164,[6]Dashboard!$B$3),""))</f>
        <v/>
      </c>
      <c r="L164" s="1198"/>
    </row>
    <row r="165" spans="1:12" ht="14.25" customHeight="1" x14ac:dyDescent="0.3">
      <c r="A165" s="1214">
        <f t="shared" si="10"/>
        <v>154</v>
      </c>
      <c r="B165" s="1215"/>
      <c r="C165" s="1216" t="str">
        <f t="shared" si="13"/>
        <v/>
      </c>
      <c r="D165" s="1217"/>
      <c r="E165" s="1218"/>
      <c r="F165" s="1219"/>
      <c r="G165" s="1219" t="str">
        <f t="shared" si="14"/>
        <v/>
      </c>
      <c r="H165" s="1220"/>
      <c r="I165" s="1221" t="str">
        <f t="shared" si="11"/>
        <v/>
      </c>
      <c r="J165" s="1220" t="str">
        <f t="shared" si="12"/>
        <v/>
      </c>
      <c r="K165" s="1214" t="str">
        <f>IF($B165="","",IF($B165=[6]Dashboard!$B$3,COUNTIF($B$12:$B165,[6]Dashboard!$B$3),""))</f>
        <v/>
      </c>
      <c r="L165" s="1198"/>
    </row>
    <row r="166" spans="1:12" ht="14.25" customHeight="1" x14ac:dyDescent="0.3">
      <c r="A166" s="1214">
        <f t="shared" si="10"/>
        <v>155</v>
      </c>
      <c r="B166" s="1215"/>
      <c r="C166" s="1216" t="str">
        <f t="shared" si="13"/>
        <v/>
      </c>
      <c r="D166" s="1217"/>
      <c r="E166" s="1218"/>
      <c r="F166" s="1219"/>
      <c r="G166" s="1219" t="str">
        <f t="shared" si="14"/>
        <v/>
      </c>
      <c r="H166" s="1220"/>
      <c r="I166" s="1221" t="str">
        <f t="shared" si="11"/>
        <v/>
      </c>
      <c r="J166" s="1220" t="str">
        <f t="shared" si="12"/>
        <v/>
      </c>
      <c r="K166" s="1214" t="str">
        <f>IF($B166="","",IF($B166=[6]Dashboard!$B$3,COUNTIF($B$12:$B166,[6]Dashboard!$B$3),""))</f>
        <v/>
      </c>
      <c r="L166" s="1198"/>
    </row>
    <row r="167" spans="1:12" ht="14.25" customHeight="1" x14ac:dyDescent="0.3">
      <c r="A167" s="1214">
        <f t="shared" si="10"/>
        <v>156</v>
      </c>
      <c r="B167" s="1215"/>
      <c r="C167" s="1216" t="str">
        <f t="shared" si="13"/>
        <v/>
      </c>
      <c r="D167" s="1217"/>
      <c r="E167" s="1218"/>
      <c r="F167" s="1219"/>
      <c r="G167" s="1219" t="str">
        <f t="shared" si="14"/>
        <v/>
      </c>
      <c r="H167" s="1220"/>
      <c r="I167" s="1221" t="str">
        <f t="shared" si="11"/>
        <v/>
      </c>
      <c r="J167" s="1220" t="str">
        <f t="shared" si="12"/>
        <v/>
      </c>
      <c r="K167" s="1214" t="str">
        <f>IF($B167="","",IF($B167=[6]Dashboard!$B$3,COUNTIF($B$12:$B167,[6]Dashboard!$B$3),""))</f>
        <v/>
      </c>
      <c r="L167" s="1198"/>
    </row>
    <row r="168" spans="1:12" ht="14.25" customHeight="1" x14ac:dyDescent="0.3">
      <c r="A168" s="1214">
        <f t="shared" si="10"/>
        <v>157</v>
      </c>
      <c r="B168" s="1215"/>
      <c r="C168" s="1216" t="str">
        <f t="shared" si="13"/>
        <v/>
      </c>
      <c r="D168" s="1217"/>
      <c r="E168" s="1218"/>
      <c r="F168" s="1219"/>
      <c r="G168" s="1219" t="str">
        <f t="shared" si="14"/>
        <v/>
      </c>
      <c r="H168" s="1220"/>
      <c r="I168" s="1221" t="str">
        <f t="shared" si="11"/>
        <v/>
      </c>
      <c r="J168" s="1220" t="str">
        <f t="shared" si="12"/>
        <v/>
      </c>
      <c r="K168" s="1214" t="str">
        <f>IF($B168="","",IF($B168=[6]Dashboard!$B$3,COUNTIF($B$12:$B168,[6]Dashboard!$B$3),""))</f>
        <v/>
      </c>
      <c r="L168" s="1198"/>
    </row>
    <row r="169" spans="1:12" ht="14.25" customHeight="1" x14ac:dyDescent="0.3">
      <c r="A169" s="1214">
        <f t="shared" si="10"/>
        <v>158</v>
      </c>
      <c r="B169" s="1215"/>
      <c r="C169" s="1216" t="str">
        <f t="shared" si="13"/>
        <v/>
      </c>
      <c r="D169" s="1217"/>
      <c r="E169" s="1218"/>
      <c r="F169" s="1219"/>
      <c r="G169" s="1219" t="str">
        <f t="shared" si="14"/>
        <v/>
      </c>
      <c r="H169" s="1220"/>
      <c r="I169" s="1221" t="str">
        <f t="shared" si="11"/>
        <v/>
      </c>
      <c r="J169" s="1220" t="str">
        <f t="shared" si="12"/>
        <v/>
      </c>
      <c r="K169" s="1214" t="str">
        <f>IF($B169="","",IF($B169=[6]Dashboard!$B$3,COUNTIF($B$12:$B169,[6]Dashboard!$B$3),""))</f>
        <v/>
      </c>
      <c r="L169" s="1198"/>
    </row>
    <row r="170" spans="1:12" ht="14.25" customHeight="1" x14ac:dyDescent="0.3">
      <c r="A170" s="1214">
        <f t="shared" si="10"/>
        <v>159</v>
      </c>
      <c r="B170" s="1215"/>
      <c r="C170" s="1216" t="str">
        <f t="shared" si="13"/>
        <v/>
      </c>
      <c r="D170" s="1217"/>
      <c r="E170" s="1218"/>
      <c r="F170" s="1219"/>
      <c r="G170" s="1219" t="str">
        <f t="shared" si="14"/>
        <v/>
      </c>
      <c r="H170" s="1220"/>
      <c r="I170" s="1221" t="str">
        <f t="shared" si="11"/>
        <v/>
      </c>
      <c r="J170" s="1220" t="str">
        <f t="shared" si="12"/>
        <v/>
      </c>
      <c r="K170" s="1214" t="str">
        <f>IF($B170="","",IF($B170=[6]Dashboard!$B$3,COUNTIF($B$12:$B170,[6]Dashboard!$B$3),""))</f>
        <v/>
      </c>
      <c r="L170" s="1198"/>
    </row>
    <row r="171" spans="1:12" ht="14.25" customHeight="1" x14ac:dyDescent="0.3">
      <c r="A171" s="1214">
        <f t="shared" si="10"/>
        <v>160</v>
      </c>
      <c r="B171" s="1215"/>
      <c r="C171" s="1216" t="str">
        <f t="shared" si="13"/>
        <v/>
      </c>
      <c r="D171" s="1217"/>
      <c r="E171" s="1218"/>
      <c r="F171" s="1219"/>
      <c r="G171" s="1219" t="str">
        <f t="shared" si="14"/>
        <v/>
      </c>
      <c r="H171" s="1220"/>
      <c r="I171" s="1221" t="str">
        <f t="shared" si="11"/>
        <v/>
      </c>
      <c r="J171" s="1220" t="str">
        <f t="shared" si="12"/>
        <v/>
      </c>
      <c r="K171" s="1214" t="str">
        <f>IF($B171="","",IF($B171=[6]Dashboard!$B$3,COUNTIF($B$12:$B171,[6]Dashboard!$B$3),""))</f>
        <v/>
      </c>
      <c r="L171" s="1198"/>
    </row>
    <row r="172" spans="1:12" ht="14.25" customHeight="1" x14ac:dyDescent="0.3">
      <c r="A172" s="1214">
        <f t="shared" si="10"/>
        <v>161</v>
      </c>
      <c r="B172" s="1215"/>
      <c r="C172" s="1216" t="str">
        <f t="shared" si="13"/>
        <v/>
      </c>
      <c r="D172" s="1217"/>
      <c r="E172" s="1218"/>
      <c r="F172" s="1219"/>
      <c r="G172" s="1219" t="str">
        <f t="shared" si="14"/>
        <v/>
      </c>
      <c r="H172" s="1220"/>
      <c r="I172" s="1221" t="str">
        <f t="shared" si="11"/>
        <v/>
      </c>
      <c r="J172" s="1220" t="str">
        <f t="shared" si="12"/>
        <v/>
      </c>
      <c r="K172" s="1214" t="str">
        <f>IF($B172="","",IF($B172=[6]Dashboard!$B$3,COUNTIF($B$12:$B172,[6]Dashboard!$B$3),""))</f>
        <v/>
      </c>
      <c r="L172" s="1198"/>
    </row>
    <row r="173" spans="1:12" ht="14.25" customHeight="1" x14ac:dyDescent="0.3">
      <c r="A173" s="1214">
        <f t="shared" si="10"/>
        <v>162</v>
      </c>
      <c r="B173" s="1215"/>
      <c r="C173" s="1216" t="str">
        <f t="shared" si="13"/>
        <v/>
      </c>
      <c r="D173" s="1217"/>
      <c r="E173" s="1218"/>
      <c r="F173" s="1219"/>
      <c r="G173" s="1219" t="str">
        <f t="shared" si="14"/>
        <v/>
      </c>
      <c r="H173" s="1220"/>
      <c r="I173" s="1221" t="str">
        <f t="shared" si="11"/>
        <v/>
      </c>
      <c r="J173" s="1220" t="str">
        <f t="shared" si="12"/>
        <v/>
      </c>
      <c r="K173" s="1214" t="str">
        <f>IF($B173="","",IF($B173=[6]Dashboard!$B$3,COUNTIF($B$12:$B173,[6]Dashboard!$B$3),""))</f>
        <v/>
      </c>
      <c r="L173" s="1198"/>
    </row>
    <row r="174" spans="1:12" ht="14.25" customHeight="1" x14ac:dyDescent="0.3">
      <c r="A174" s="1214">
        <f t="shared" si="10"/>
        <v>163</v>
      </c>
      <c r="B174" s="1215"/>
      <c r="C174" s="1216" t="str">
        <f t="shared" si="13"/>
        <v/>
      </c>
      <c r="D174" s="1217"/>
      <c r="E174" s="1218"/>
      <c r="F174" s="1219"/>
      <c r="G174" s="1219" t="str">
        <f t="shared" si="14"/>
        <v/>
      </c>
      <c r="H174" s="1220"/>
      <c r="I174" s="1221" t="str">
        <f t="shared" si="11"/>
        <v/>
      </c>
      <c r="J174" s="1220" t="str">
        <f t="shared" si="12"/>
        <v/>
      </c>
      <c r="K174" s="1214" t="str">
        <f>IF($B174="","",IF($B174=[6]Dashboard!$B$3,COUNTIF($B$12:$B174,[6]Dashboard!$B$3),""))</f>
        <v/>
      </c>
      <c r="L174" s="1198"/>
    </row>
    <row r="175" spans="1:12" ht="14.25" customHeight="1" x14ac:dyDescent="0.3">
      <c r="A175" s="1214">
        <f t="shared" si="10"/>
        <v>164</v>
      </c>
      <c r="B175" s="1215"/>
      <c r="C175" s="1216" t="str">
        <f t="shared" si="13"/>
        <v/>
      </c>
      <c r="D175" s="1217"/>
      <c r="E175" s="1218"/>
      <c r="F175" s="1219"/>
      <c r="G175" s="1219" t="str">
        <f t="shared" si="14"/>
        <v/>
      </c>
      <c r="H175" s="1220"/>
      <c r="I175" s="1221" t="str">
        <f t="shared" si="11"/>
        <v/>
      </c>
      <c r="J175" s="1220" t="str">
        <f t="shared" si="12"/>
        <v/>
      </c>
      <c r="K175" s="1214" t="str">
        <f>IF($B175="","",IF($B175=[6]Dashboard!$B$3,COUNTIF($B$12:$B175,[6]Dashboard!$B$3),""))</f>
        <v/>
      </c>
      <c r="L175" s="1198"/>
    </row>
    <row r="176" spans="1:12" ht="14.25" customHeight="1" x14ac:dyDescent="0.3">
      <c r="A176" s="1214">
        <f t="shared" si="10"/>
        <v>165</v>
      </c>
      <c r="B176" s="1215"/>
      <c r="C176" s="1216" t="str">
        <f t="shared" si="13"/>
        <v/>
      </c>
      <c r="D176" s="1217"/>
      <c r="E176" s="1218"/>
      <c r="F176" s="1219"/>
      <c r="G176" s="1219" t="str">
        <f t="shared" si="14"/>
        <v/>
      </c>
      <c r="H176" s="1220"/>
      <c r="I176" s="1221" t="str">
        <f t="shared" si="11"/>
        <v/>
      </c>
      <c r="J176" s="1220" t="str">
        <f t="shared" si="12"/>
        <v/>
      </c>
      <c r="K176" s="1214" t="str">
        <f>IF($B176="","",IF($B176=[6]Dashboard!$B$3,COUNTIF($B$12:$B176,[6]Dashboard!$B$3),""))</f>
        <v/>
      </c>
      <c r="L176" s="1198"/>
    </row>
    <row r="177" spans="1:12" ht="14.25" customHeight="1" x14ac:dyDescent="0.3">
      <c r="A177" s="1214">
        <f t="shared" si="10"/>
        <v>166</v>
      </c>
      <c r="B177" s="1215"/>
      <c r="C177" s="1216" t="str">
        <f t="shared" si="13"/>
        <v/>
      </c>
      <c r="D177" s="1217"/>
      <c r="E177" s="1218"/>
      <c r="F177" s="1219"/>
      <c r="G177" s="1219" t="str">
        <f t="shared" si="14"/>
        <v/>
      </c>
      <c r="H177" s="1220"/>
      <c r="I177" s="1221" t="str">
        <f t="shared" si="11"/>
        <v/>
      </c>
      <c r="J177" s="1220" t="str">
        <f t="shared" si="12"/>
        <v/>
      </c>
      <c r="K177" s="1214" t="str">
        <f>IF($B177="","",IF($B177=[6]Dashboard!$B$3,COUNTIF($B$12:$B177,[6]Dashboard!$B$3),""))</f>
        <v/>
      </c>
      <c r="L177" s="1198"/>
    </row>
    <row r="178" spans="1:12" ht="14.25" customHeight="1" x14ac:dyDescent="0.3">
      <c r="A178" s="1214">
        <f t="shared" si="10"/>
        <v>167</v>
      </c>
      <c r="B178" s="1215"/>
      <c r="C178" s="1216" t="str">
        <f t="shared" si="13"/>
        <v/>
      </c>
      <c r="D178" s="1217"/>
      <c r="E178" s="1218"/>
      <c r="F178" s="1219"/>
      <c r="G178" s="1219" t="str">
        <f t="shared" si="14"/>
        <v/>
      </c>
      <c r="H178" s="1220"/>
      <c r="I178" s="1221" t="str">
        <f t="shared" si="11"/>
        <v/>
      </c>
      <c r="J178" s="1220" t="str">
        <f t="shared" si="12"/>
        <v/>
      </c>
      <c r="K178" s="1214" t="str">
        <f>IF($B178="","",IF($B178=[6]Dashboard!$B$3,COUNTIF($B$12:$B178,[6]Dashboard!$B$3),""))</f>
        <v/>
      </c>
      <c r="L178" s="1198"/>
    </row>
    <row r="179" spans="1:12" ht="14.25" customHeight="1" x14ac:dyDescent="0.3">
      <c r="A179" s="1214">
        <f t="shared" si="10"/>
        <v>168</v>
      </c>
      <c r="B179" s="1215"/>
      <c r="C179" s="1216" t="str">
        <f t="shared" si="13"/>
        <v/>
      </c>
      <c r="D179" s="1217"/>
      <c r="E179" s="1218"/>
      <c r="F179" s="1219"/>
      <c r="G179" s="1219" t="str">
        <f t="shared" si="14"/>
        <v/>
      </c>
      <c r="H179" s="1220"/>
      <c r="I179" s="1221" t="str">
        <f t="shared" si="11"/>
        <v/>
      </c>
      <c r="J179" s="1220" t="str">
        <f t="shared" si="12"/>
        <v/>
      </c>
      <c r="K179" s="1214" t="str">
        <f>IF($B179="","",IF($B179=[6]Dashboard!$B$3,COUNTIF($B$12:$B179,[6]Dashboard!$B$3),""))</f>
        <v/>
      </c>
      <c r="L179" s="1198"/>
    </row>
    <row r="180" spans="1:12" ht="14.25" customHeight="1" x14ac:dyDescent="0.3">
      <c r="A180" s="1214">
        <f t="shared" si="10"/>
        <v>169</v>
      </c>
      <c r="B180" s="1215"/>
      <c r="C180" s="1216" t="str">
        <f t="shared" si="13"/>
        <v/>
      </c>
      <c r="D180" s="1217"/>
      <c r="E180" s="1218"/>
      <c r="F180" s="1219"/>
      <c r="G180" s="1219" t="str">
        <f t="shared" si="14"/>
        <v/>
      </c>
      <c r="H180" s="1220"/>
      <c r="I180" s="1221" t="str">
        <f t="shared" si="11"/>
        <v/>
      </c>
      <c r="J180" s="1220" t="str">
        <f t="shared" si="12"/>
        <v/>
      </c>
      <c r="K180" s="1214" t="str">
        <f>IF($B180="","",IF($B180=[6]Dashboard!$B$3,COUNTIF($B$12:$B180,[6]Dashboard!$B$3),""))</f>
        <v/>
      </c>
      <c r="L180" s="1198"/>
    </row>
    <row r="181" spans="1:12" ht="14.25" customHeight="1" x14ac:dyDescent="0.3">
      <c r="A181" s="1214">
        <f t="shared" si="10"/>
        <v>170</v>
      </c>
      <c r="B181" s="1215"/>
      <c r="C181" s="1216" t="str">
        <f t="shared" si="13"/>
        <v/>
      </c>
      <c r="D181" s="1217"/>
      <c r="E181" s="1218"/>
      <c r="F181" s="1219"/>
      <c r="G181" s="1219" t="str">
        <f t="shared" si="14"/>
        <v/>
      </c>
      <c r="H181" s="1220"/>
      <c r="I181" s="1221" t="str">
        <f t="shared" si="11"/>
        <v/>
      </c>
      <c r="J181" s="1220" t="str">
        <f t="shared" si="12"/>
        <v/>
      </c>
      <c r="K181" s="1214" t="str">
        <f>IF($B181="","",IF($B181=[6]Dashboard!$B$3,COUNTIF($B$12:$B181,[6]Dashboard!$B$3),""))</f>
        <v/>
      </c>
      <c r="L181" s="1198"/>
    </row>
    <row r="182" spans="1:12" ht="14.25" customHeight="1" x14ac:dyDescent="0.3">
      <c r="A182" s="1214">
        <f t="shared" si="10"/>
        <v>171</v>
      </c>
      <c r="B182" s="1215"/>
      <c r="C182" s="1216" t="str">
        <f t="shared" si="13"/>
        <v/>
      </c>
      <c r="D182" s="1217"/>
      <c r="E182" s="1218"/>
      <c r="F182" s="1219"/>
      <c r="G182" s="1219" t="str">
        <f t="shared" si="14"/>
        <v/>
      </c>
      <c r="H182" s="1220"/>
      <c r="I182" s="1221" t="str">
        <f t="shared" si="11"/>
        <v/>
      </c>
      <c r="J182" s="1220" t="str">
        <f t="shared" si="12"/>
        <v/>
      </c>
      <c r="K182" s="1214" t="str">
        <f>IF($B182="","",IF($B182=[6]Dashboard!$B$3,COUNTIF($B$12:$B182,[6]Dashboard!$B$3),""))</f>
        <v/>
      </c>
      <c r="L182" s="1198"/>
    </row>
    <row r="183" spans="1:12" ht="14.25" customHeight="1" x14ac:dyDescent="0.3">
      <c r="A183" s="1214">
        <f t="shared" si="10"/>
        <v>172</v>
      </c>
      <c r="B183" s="1215"/>
      <c r="C183" s="1216" t="str">
        <f t="shared" si="13"/>
        <v/>
      </c>
      <c r="D183" s="1217"/>
      <c r="E183" s="1218"/>
      <c r="F183" s="1219"/>
      <c r="G183" s="1219" t="str">
        <f t="shared" si="14"/>
        <v/>
      </c>
      <c r="H183" s="1220"/>
      <c r="I183" s="1221" t="str">
        <f t="shared" si="11"/>
        <v/>
      </c>
      <c r="J183" s="1220" t="str">
        <f t="shared" si="12"/>
        <v/>
      </c>
      <c r="K183" s="1214" t="str">
        <f>IF($B183="","",IF($B183=[6]Dashboard!$B$3,COUNTIF($B$12:$B183,[6]Dashboard!$B$3),""))</f>
        <v/>
      </c>
      <c r="L183" s="1198"/>
    </row>
    <row r="184" spans="1:12" ht="14.25" customHeight="1" x14ac:dyDescent="0.3">
      <c r="A184" s="1214">
        <f t="shared" si="10"/>
        <v>173</v>
      </c>
      <c r="B184" s="1215"/>
      <c r="C184" s="1216" t="str">
        <f t="shared" si="13"/>
        <v/>
      </c>
      <c r="D184" s="1217"/>
      <c r="E184" s="1218"/>
      <c r="F184" s="1219"/>
      <c r="G184" s="1219" t="str">
        <f t="shared" si="14"/>
        <v/>
      </c>
      <c r="H184" s="1220"/>
      <c r="I184" s="1221" t="str">
        <f t="shared" si="11"/>
        <v/>
      </c>
      <c r="J184" s="1220" t="str">
        <f t="shared" si="12"/>
        <v/>
      </c>
      <c r="K184" s="1214" t="str">
        <f>IF($B184="","",IF($B184=[6]Dashboard!$B$3,COUNTIF($B$12:$B184,[6]Dashboard!$B$3),""))</f>
        <v/>
      </c>
      <c r="L184" s="1198"/>
    </row>
    <row r="185" spans="1:12" ht="14.25" customHeight="1" x14ac:dyDescent="0.3">
      <c r="A185" s="1214">
        <f t="shared" si="10"/>
        <v>174</v>
      </c>
      <c r="B185" s="1215"/>
      <c r="C185" s="1216" t="str">
        <f t="shared" si="13"/>
        <v/>
      </c>
      <c r="D185" s="1217"/>
      <c r="E185" s="1218"/>
      <c r="F185" s="1219"/>
      <c r="G185" s="1219" t="str">
        <f t="shared" si="14"/>
        <v/>
      </c>
      <c r="H185" s="1220"/>
      <c r="I185" s="1221" t="str">
        <f t="shared" si="11"/>
        <v/>
      </c>
      <c r="J185" s="1220" t="str">
        <f t="shared" si="12"/>
        <v/>
      </c>
      <c r="K185" s="1214" t="str">
        <f>IF($B185="","",IF($B185=[6]Dashboard!$B$3,COUNTIF($B$12:$B185,[6]Dashboard!$B$3),""))</f>
        <v/>
      </c>
      <c r="L185" s="1198"/>
    </row>
    <row r="186" spans="1:12" ht="14.25" customHeight="1" x14ac:dyDescent="0.3">
      <c r="A186" s="1214">
        <f t="shared" si="10"/>
        <v>175</v>
      </c>
      <c r="B186" s="1215"/>
      <c r="C186" s="1216" t="str">
        <f t="shared" si="13"/>
        <v/>
      </c>
      <c r="D186" s="1217"/>
      <c r="E186" s="1218"/>
      <c r="F186" s="1219"/>
      <c r="G186" s="1219" t="str">
        <f t="shared" si="14"/>
        <v/>
      </c>
      <c r="H186" s="1220"/>
      <c r="I186" s="1221" t="str">
        <f t="shared" si="11"/>
        <v/>
      </c>
      <c r="J186" s="1220" t="str">
        <f t="shared" si="12"/>
        <v/>
      </c>
      <c r="K186" s="1214" t="str">
        <f>IF($B186="","",IF($B186=[6]Dashboard!$B$3,COUNTIF($B$12:$B186,[6]Dashboard!$B$3),""))</f>
        <v/>
      </c>
      <c r="L186" s="1198"/>
    </row>
    <row r="187" spans="1:12" ht="14.25" customHeight="1" x14ac:dyDescent="0.3">
      <c r="A187" s="1214">
        <f t="shared" si="10"/>
        <v>176</v>
      </c>
      <c r="B187" s="1215"/>
      <c r="C187" s="1216" t="str">
        <f t="shared" si="13"/>
        <v/>
      </c>
      <c r="D187" s="1217"/>
      <c r="E187" s="1218"/>
      <c r="F187" s="1219"/>
      <c r="G187" s="1219" t="str">
        <f t="shared" si="14"/>
        <v/>
      </c>
      <c r="H187" s="1220"/>
      <c r="I187" s="1221" t="str">
        <f t="shared" si="11"/>
        <v/>
      </c>
      <c r="J187" s="1220" t="str">
        <f t="shared" si="12"/>
        <v/>
      </c>
      <c r="K187" s="1214" t="str">
        <f>IF($B187="","",IF($B187=[6]Dashboard!$B$3,COUNTIF($B$12:$B187,[6]Dashboard!$B$3),""))</f>
        <v/>
      </c>
      <c r="L187" s="1198"/>
    </row>
    <row r="188" spans="1:12" ht="14.25" customHeight="1" x14ac:dyDescent="0.3">
      <c r="A188" s="1214">
        <f t="shared" si="10"/>
        <v>177</v>
      </c>
      <c r="B188" s="1215"/>
      <c r="C188" s="1216" t="str">
        <f t="shared" si="13"/>
        <v/>
      </c>
      <c r="D188" s="1217"/>
      <c r="E188" s="1218"/>
      <c r="F188" s="1219"/>
      <c r="G188" s="1219" t="str">
        <f t="shared" si="14"/>
        <v/>
      </c>
      <c r="H188" s="1220"/>
      <c r="I188" s="1221" t="str">
        <f t="shared" si="11"/>
        <v/>
      </c>
      <c r="J188" s="1220" t="str">
        <f t="shared" si="12"/>
        <v/>
      </c>
      <c r="K188" s="1214" t="str">
        <f>IF($B188="","",IF($B188=[6]Dashboard!$B$3,COUNTIF($B$12:$B188,[6]Dashboard!$B$3),""))</f>
        <v/>
      </c>
      <c r="L188" s="1198"/>
    </row>
    <row r="189" spans="1:12" ht="14.25" customHeight="1" x14ac:dyDescent="0.3">
      <c r="A189" s="1214">
        <f t="shared" si="10"/>
        <v>178</v>
      </c>
      <c r="B189" s="1215"/>
      <c r="C189" s="1216" t="str">
        <f t="shared" si="13"/>
        <v/>
      </c>
      <c r="D189" s="1217"/>
      <c r="E189" s="1218"/>
      <c r="F189" s="1219"/>
      <c r="G189" s="1219" t="str">
        <f t="shared" si="14"/>
        <v/>
      </c>
      <c r="H189" s="1220"/>
      <c r="I189" s="1221" t="str">
        <f t="shared" si="11"/>
        <v/>
      </c>
      <c r="J189" s="1220" t="str">
        <f t="shared" si="12"/>
        <v/>
      </c>
      <c r="K189" s="1214" t="str">
        <f>IF($B189="","",IF($B189=[6]Dashboard!$B$3,COUNTIF($B$12:$B189,[6]Dashboard!$B$3),""))</f>
        <v/>
      </c>
      <c r="L189" s="1198"/>
    </row>
    <row r="190" spans="1:12" ht="14.25" customHeight="1" x14ac:dyDescent="0.3">
      <c r="A190" s="1214">
        <f t="shared" si="10"/>
        <v>179</v>
      </c>
      <c r="B190" s="1215"/>
      <c r="C190" s="1216" t="str">
        <f t="shared" si="13"/>
        <v/>
      </c>
      <c r="D190" s="1217"/>
      <c r="E190" s="1218"/>
      <c r="F190" s="1219"/>
      <c r="G190" s="1219" t="str">
        <f t="shared" si="14"/>
        <v/>
      </c>
      <c r="H190" s="1220"/>
      <c r="I190" s="1221" t="str">
        <f t="shared" si="11"/>
        <v/>
      </c>
      <c r="J190" s="1220" t="str">
        <f t="shared" si="12"/>
        <v/>
      </c>
      <c r="K190" s="1214" t="str">
        <f>IF($B190="","",IF($B190=[6]Dashboard!$B$3,COUNTIF($B$12:$B190,[6]Dashboard!$B$3),""))</f>
        <v/>
      </c>
      <c r="L190" s="1198"/>
    </row>
    <row r="191" spans="1:12" ht="14.25" customHeight="1" x14ac:dyDescent="0.3">
      <c r="A191" s="1214">
        <f t="shared" si="10"/>
        <v>180</v>
      </c>
      <c r="B191" s="1215"/>
      <c r="C191" s="1216" t="str">
        <f t="shared" si="13"/>
        <v/>
      </c>
      <c r="D191" s="1217"/>
      <c r="E191" s="1218"/>
      <c r="F191" s="1219"/>
      <c r="G191" s="1219" t="str">
        <f t="shared" si="14"/>
        <v/>
      </c>
      <c r="H191" s="1220"/>
      <c r="I191" s="1221" t="str">
        <f t="shared" si="11"/>
        <v/>
      </c>
      <c r="J191" s="1220" t="str">
        <f t="shared" si="12"/>
        <v/>
      </c>
      <c r="K191" s="1214" t="str">
        <f>IF($B191="","",IF($B191=[6]Dashboard!$B$3,COUNTIF($B$12:$B191,[6]Dashboard!$B$3),""))</f>
        <v/>
      </c>
      <c r="L191" s="1198"/>
    </row>
    <row r="192" spans="1:12" ht="14.25" customHeight="1" x14ac:dyDescent="0.3">
      <c r="A192" s="1214">
        <f t="shared" si="10"/>
        <v>181</v>
      </c>
      <c r="B192" s="1215"/>
      <c r="C192" s="1216" t="str">
        <f t="shared" si="13"/>
        <v/>
      </c>
      <c r="D192" s="1217"/>
      <c r="E192" s="1218"/>
      <c r="F192" s="1219"/>
      <c r="G192" s="1219" t="str">
        <f t="shared" si="14"/>
        <v/>
      </c>
      <c r="H192" s="1220"/>
      <c r="I192" s="1221" t="str">
        <f t="shared" si="11"/>
        <v/>
      </c>
      <c r="J192" s="1220" t="str">
        <f t="shared" si="12"/>
        <v/>
      </c>
      <c r="K192" s="1214" t="str">
        <f>IF($B192="","",IF($B192=[6]Dashboard!$B$3,COUNTIF($B$12:$B192,[6]Dashboard!$B$3),""))</f>
        <v/>
      </c>
      <c r="L192" s="1198"/>
    </row>
    <row r="193" spans="1:12" ht="14.25" customHeight="1" x14ac:dyDescent="0.3">
      <c r="A193" s="1214">
        <f t="shared" si="10"/>
        <v>182</v>
      </c>
      <c r="B193" s="1215"/>
      <c r="C193" s="1216" t="str">
        <f t="shared" si="13"/>
        <v/>
      </c>
      <c r="D193" s="1217"/>
      <c r="E193" s="1218"/>
      <c r="F193" s="1219"/>
      <c r="G193" s="1219" t="str">
        <f t="shared" si="14"/>
        <v/>
      </c>
      <c r="H193" s="1220"/>
      <c r="I193" s="1221" t="str">
        <f t="shared" si="11"/>
        <v/>
      </c>
      <c r="J193" s="1220" t="str">
        <f t="shared" si="12"/>
        <v/>
      </c>
      <c r="K193" s="1214" t="str">
        <f>IF($B193="","",IF($B193=[6]Dashboard!$B$3,COUNTIF($B$12:$B193,[6]Dashboard!$B$3),""))</f>
        <v/>
      </c>
      <c r="L193" s="1198"/>
    </row>
    <row r="194" spans="1:12" ht="14.25" customHeight="1" x14ac:dyDescent="0.3">
      <c r="A194" s="1214">
        <f t="shared" si="10"/>
        <v>183</v>
      </c>
      <c r="B194" s="1215"/>
      <c r="C194" s="1216" t="str">
        <f t="shared" si="13"/>
        <v/>
      </c>
      <c r="D194" s="1217"/>
      <c r="E194" s="1218"/>
      <c r="F194" s="1219"/>
      <c r="G194" s="1219" t="str">
        <f t="shared" si="14"/>
        <v/>
      </c>
      <c r="H194" s="1220"/>
      <c r="I194" s="1221" t="str">
        <f t="shared" si="11"/>
        <v/>
      </c>
      <c r="J194" s="1220" t="str">
        <f t="shared" si="12"/>
        <v/>
      </c>
      <c r="K194" s="1214" t="str">
        <f>IF($B194="","",IF($B194=[6]Dashboard!$B$3,COUNTIF($B$12:$B194,[6]Dashboard!$B$3),""))</f>
        <v/>
      </c>
      <c r="L194" s="1198"/>
    </row>
    <row r="195" spans="1:12" ht="14.25" customHeight="1" x14ac:dyDescent="0.3">
      <c r="A195" s="1214">
        <f t="shared" si="10"/>
        <v>184</v>
      </c>
      <c r="B195" s="1215"/>
      <c r="C195" s="1216" t="str">
        <f t="shared" si="13"/>
        <v/>
      </c>
      <c r="D195" s="1217"/>
      <c r="E195" s="1218"/>
      <c r="F195" s="1219"/>
      <c r="G195" s="1219" t="str">
        <f t="shared" si="14"/>
        <v/>
      </c>
      <c r="H195" s="1220"/>
      <c r="I195" s="1221" t="str">
        <f t="shared" si="11"/>
        <v/>
      </c>
      <c r="J195" s="1220" t="str">
        <f t="shared" si="12"/>
        <v/>
      </c>
      <c r="K195" s="1214" t="str">
        <f>IF($B195="","",IF($B195=[6]Dashboard!$B$3,COUNTIF($B$12:$B195,[6]Dashboard!$B$3),""))</f>
        <v/>
      </c>
      <c r="L195" s="1198"/>
    </row>
    <row r="196" spans="1:12" ht="14.25" customHeight="1" x14ac:dyDescent="0.3">
      <c r="A196" s="1214">
        <f t="shared" si="10"/>
        <v>185</v>
      </c>
      <c r="B196" s="1215"/>
      <c r="C196" s="1216" t="str">
        <f t="shared" si="13"/>
        <v/>
      </c>
      <c r="D196" s="1217"/>
      <c r="E196" s="1218"/>
      <c r="F196" s="1219"/>
      <c r="G196" s="1219" t="str">
        <f t="shared" si="14"/>
        <v/>
      </c>
      <c r="H196" s="1220"/>
      <c r="I196" s="1221" t="str">
        <f t="shared" si="11"/>
        <v/>
      </c>
      <c r="J196" s="1220" t="str">
        <f t="shared" si="12"/>
        <v/>
      </c>
      <c r="K196" s="1214" t="str">
        <f>IF($B196="","",IF($B196=[6]Dashboard!$B$3,COUNTIF($B$12:$B196,[6]Dashboard!$B$3),""))</f>
        <v/>
      </c>
      <c r="L196" s="1198"/>
    </row>
    <row r="197" spans="1:12" ht="14.25" customHeight="1" x14ac:dyDescent="0.3">
      <c r="A197" s="1214">
        <f t="shared" si="10"/>
        <v>186</v>
      </c>
      <c r="B197" s="1215"/>
      <c r="C197" s="1216" t="str">
        <f t="shared" si="13"/>
        <v/>
      </c>
      <c r="D197" s="1217"/>
      <c r="E197" s="1218"/>
      <c r="F197" s="1219"/>
      <c r="G197" s="1219" t="str">
        <f t="shared" si="14"/>
        <v/>
      </c>
      <c r="H197" s="1220"/>
      <c r="I197" s="1221" t="str">
        <f t="shared" si="11"/>
        <v/>
      </c>
      <c r="J197" s="1220" t="str">
        <f t="shared" si="12"/>
        <v/>
      </c>
      <c r="K197" s="1214" t="str">
        <f>IF($B197="","",IF($B197=[6]Dashboard!$B$3,COUNTIF($B$12:$B197,[6]Dashboard!$B$3),""))</f>
        <v/>
      </c>
      <c r="L197" s="1198"/>
    </row>
    <row r="198" spans="1:12" ht="14.25" customHeight="1" x14ac:dyDescent="0.3">
      <c r="A198" s="1214">
        <f t="shared" si="10"/>
        <v>187</v>
      </c>
      <c r="B198" s="1215"/>
      <c r="C198" s="1216" t="str">
        <f t="shared" si="13"/>
        <v/>
      </c>
      <c r="D198" s="1217"/>
      <c r="E198" s="1218"/>
      <c r="F198" s="1219"/>
      <c r="G198" s="1219" t="str">
        <f t="shared" si="14"/>
        <v/>
      </c>
      <c r="H198" s="1220"/>
      <c r="I198" s="1221" t="str">
        <f t="shared" si="11"/>
        <v/>
      </c>
      <c r="J198" s="1220" t="str">
        <f t="shared" si="12"/>
        <v/>
      </c>
      <c r="K198" s="1214" t="str">
        <f>IF($B198="","",IF($B198=[6]Dashboard!$B$3,COUNTIF($B$12:$B198,[6]Dashboard!$B$3),""))</f>
        <v/>
      </c>
      <c r="L198" s="1198"/>
    </row>
    <row r="199" spans="1:12" ht="14.25" customHeight="1" x14ac:dyDescent="0.3">
      <c r="A199" s="1214">
        <f t="shared" si="10"/>
        <v>188</v>
      </c>
      <c r="B199" s="1215"/>
      <c r="C199" s="1216" t="str">
        <f t="shared" si="13"/>
        <v/>
      </c>
      <c r="D199" s="1217"/>
      <c r="E199" s="1218"/>
      <c r="F199" s="1219"/>
      <c r="G199" s="1219" t="str">
        <f t="shared" si="14"/>
        <v/>
      </c>
      <c r="H199" s="1220"/>
      <c r="I199" s="1221" t="str">
        <f t="shared" si="11"/>
        <v/>
      </c>
      <c r="J199" s="1220" t="str">
        <f t="shared" si="12"/>
        <v/>
      </c>
      <c r="K199" s="1214" t="str">
        <f>IF($B199="","",IF($B199=[6]Dashboard!$B$3,COUNTIF($B$12:$B199,[6]Dashboard!$B$3),""))</f>
        <v/>
      </c>
      <c r="L199" s="1198"/>
    </row>
    <row r="200" spans="1:12" ht="14.25" customHeight="1" x14ac:dyDescent="0.3">
      <c r="A200" s="1214">
        <f t="shared" si="10"/>
        <v>189</v>
      </c>
      <c r="B200" s="1215"/>
      <c r="C200" s="1216" t="str">
        <f t="shared" si="13"/>
        <v/>
      </c>
      <c r="D200" s="1217"/>
      <c r="E200" s="1218"/>
      <c r="F200" s="1219"/>
      <c r="G200" s="1219" t="str">
        <f t="shared" si="14"/>
        <v/>
      </c>
      <c r="H200" s="1220"/>
      <c r="I200" s="1221" t="str">
        <f t="shared" si="11"/>
        <v/>
      </c>
      <c r="J200" s="1220" t="str">
        <f t="shared" si="12"/>
        <v/>
      </c>
      <c r="K200" s="1214" t="str">
        <f>IF($B200="","",IF($B200=[6]Dashboard!$B$3,COUNTIF($B$12:$B200,[6]Dashboard!$B$3),""))</f>
        <v/>
      </c>
      <c r="L200" s="1198"/>
    </row>
    <row r="201" spans="1:12" ht="14.25" customHeight="1" x14ac:dyDescent="0.3">
      <c r="A201" s="1214">
        <f t="shared" si="10"/>
        <v>190</v>
      </c>
      <c r="B201" s="1215"/>
      <c r="C201" s="1216" t="str">
        <f t="shared" si="13"/>
        <v/>
      </c>
      <c r="D201" s="1217"/>
      <c r="E201" s="1218"/>
      <c r="F201" s="1219"/>
      <c r="G201" s="1219" t="str">
        <f t="shared" si="14"/>
        <v/>
      </c>
      <c r="H201" s="1220"/>
      <c r="I201" s="1221" t="str">
        <f t="shared" si="11"/>
        <v/>
      </c>
      <c r="J201" s="1220" t="str">
        <f t="shared" si="12"/>
        <v/>
      </c>
      <c r="K201" s="1214" t="str">
        <f>IF($B201="","",IF($B201=[6]Dashboard!$B$3,COUNTIF($B$12:$B201,[6]Dashboard!$B$3),""))</f>
        <v/>
      </c>
      <c r="L201" s="1198"/>
    </row>
    <row r="202" spans="1:12" ht="14.25" customHeight="1" x14ac:dyDescent="0.3">
      <c r="A202" s="1214">
        <f t="shared" si="10"/>
        <v>191</v>
      </c>
      <c r="B202" s="1215"/>
      <c r="C202" s="1216" t="str">
        <f t="shared" si="13"/>
        <v/>
      </c>
      <c r="D202" s="1217"/>
      <c r="E202" s="1218"/>
      <c r="F202" s="1219"/>
      <c r="G202" s="1219" t="str">
        <f t="shared" si="14"/>
        <v/>
      </c>
      <c r="H202" s="1220"/>
      <c r="I202" s="1221" t="str">
        <f t="shared" si="11"/>
        <v/>
      </c>
      <c r="J202" s="1220" t="str">
        <f t="shared" si="12"/>
        <v/>
      </c>
      <c r="K202" s="1214" t="str">
        <f>IF($B202="","",IF($B202=[6]Dashboard!$B$3,COUNTIF($B$12:$B202,[6]Dashboard!$B$3),""))</f>
        <v/>
      </c>
      <c r="L202" s="1198"/>
    </row>
    <row r="203" spans="1:12" ht="14.25" customHeight="1" x14ac:dyDescent="0.3">
      <c r="A203" s="1214">
        <f t="shared" si="10"/>
        <v>192</v>
      </c>
      <c r="B203" s="1215"/>
      <c r="C203" s="1216" t="str">
        <f t="shared" si="13"/>
        <v/>
      </c>
      <c r="D203" s="1217"/>
      <c r="E203" s="1218"/>
      <c r="F203" s="1219"/>
      <c r="G203" s="1219" t="str">
        <f t="shared" si="14"/>
        <v/>
      </c>
      <c r="H203" s="1220"/>
      <c r="I203" s="1221" t="str">
        <f t="shared" si="11"/>
        <v/>
      </c>
      <c r="J203" s="1220" t="str">
        <f t="shared" si="12"/>
        <v/>
      </c>
      <c r="K203" s="1214" t="str">
        <f>IF($B203="","",IF($B203=[6]Dashboard!$B$3,COUNTIF($B$12:$B203,[6]Dashboard!$B$3),""))</f>
        <v/>
      </c>
      <c r="L203" s="1198"/>
    </row>
    <row r="204" spans="1:12" ht="14.25" customHeight="1" x14ac:dyDescent="0.3">
      <c r="A204" s="1214">
        <f t="shared" ref="A204:A267" si="15">ROW()-11</f>
        <v>193</v>
      </c>
      <c r="B204" s="1215"/>
      <c r="C204" s="1216" t="str">
        <f t="shared" si="13"/>
        <v/>
      </c>
      <c r="D204" s="1217"/>
      <c r="E204" s="1218"/>
      <c r="F204" s="1219"/>
      <c r="G204" s="1219" t="str">
        <f t="shared" si="14"/>
        <v/>
      </c>
      <c r="H204" s="1220"/>
      <c r="I204" s="1221" t="str">
        <f t="shared" ref="I204:I267" si="16">IF(D204="","",D204*H204)</f>
        <v/>
      </c>
      <c r="J204" s="1220" t="str">
        <f t="shared" ref="J204:J267" si="17">IF(F204="","",F204*H204)</f>
        <v/>
      </c>
      <c r="K204" s="1214" t="str">
        <f>IF($B204="","",IF($B204=[6]Dashboard!$B$3,COUNTIF($B$12:$B204,[6]Dashboard!$B$3),""))</f>
        <v/>
      </c>
      <c r="L204" s="1198"/>
    </row>
    <row r="205" spans="1:12" ht="14.25" customHeight="1" x14ac:dyDescent="0.3">
      <c r="A205" s="1214">
        <f t="shared" si="15"/>
        <v>194</v>
      </c>
      <c r="B205" s="1215"/>
      <c r="C205" s="1216" t="str">
        <f t="shared" ref="C205:C268" si="18">IF(B205="","",IF(B205=B204,"",G204))</f>
        <v/>
      </c>
      <c r="D205" s="1217"/>
      <c r="E205" s="1218"/>
      <c r="F205" s="1219"/>
      <c r="G205" s="1219" t="str">
        <f t="shared" ref="G205:G268" si="19">IF(B205="","",G204-F205+D205)</f>
        <v/>
      </c>
      <c r="H205" s="1220"/>
      <c r="I205" s="1221" t="str">
        <f t="shared" si="16"/>
        <v/>
      </c>
      <c r="J205" s="1220" t="str">
        <f t="shared" si="17"/>
        <v/>
      </c>
      <c r="K205" s="1214" t="str">
        <f>IF($B205="","",IF($B205=[6]Dashboard!$B$3,COUNTIF($B$12:$B205,[6]Dashboard!$B$3),""))</f>
        <v/>
      </c>
      <c r="L205" s="1198"/>
    </row>
    <row r="206" spans="1:12" ht="14.25" customHeight="1" x14ac:dyDescent="0.3">
      <c r="A206" s="1214">
        <f t="shared" si="15"/>
        <v>195</v>
      </c>
      <c r="B206" s="1215"/>
      <c r="C206" s="1216" t="str">
        <f t="shared" si="18"/>
        <v/>
      </c>
      <c r="D206" s="1217"/>
      <c r="E206" s="1218"/>
      <c r="F206" s="1219"/>
      <c r="G206" s="1219" t="str">
        <f t="shared" si="19"/>
        <v/>
      </c>
      <c r="H206" s="1220"/>
      <c r="I206" s="1221" t="str">
        <f t="shared" si="16"/>
        <v/>
      </c>
      <c r="J206" s="1220" t="str">
        <f t="shared" si="17"/>
        <v/>
      </c>
      <c r="K206" s="1214" t="str">
        <f>IF($B206="","",IF($B206=[6]Dashboard!$B$3,COUNTIF($B$12:$B206,[6]Dashboard!$B$3),""))</f>
        <v/>
      </c>
      <c r="L206" s="1198"/>
    </row>
    <row r="207" spans="1:12" ht="14.25" customHeight="1" x14ac:dyDescent="0.3">
      <c r="A207" s="1214">
        <f t="shared" si="15"/>
        <v>196</v>
      </c>
      <c r="B207" s="1215"/>
      <c r="C207" s="1216" t="str">
        <f t="shared" si="18"/>
        <v/>
      </c>
      <c r="D207" s="1217"/>
      <c r="E207" s="1218"/>
      <c r="F207" s="1219"/>
      <c r="G207" s="1219" t="str">
        <f t="shared" si="19"/>
        <v/>
      </c>
      <c r="H207" s="1220"/>
      <c r="I207" s="1221" t="str">
        <f t="shared" si="16"/>
        <v/>
      </c>
      <c r="J207" s="1220" t="str">
        <f t="shared" si="17"/>
        <v/>
      </c>
      <c r="K207" s="1214" t="str">
        <f>IF($B207="","",IF($B207=[6]Dashboard!$B$3,COUNTIF($B$12:$B207,[6]Dashboard!$B$3),""))</f>
        <v/>
      </c>
      <c r="L207" s="1198"/>
    </row>
    <row r="208" spans="1:12" ht="14.25" customHeight="1" x14ac:dyDescent="0.3">
      <c r="A208" s="1214">
        <f t="shared" si="15"/>
        <v>197</v>
      </c>
      <c r="B208" s="1215"/>
      <c r="C208" s="1216" t="str">
        <f t="shared" si="18"/>
        <v/>
      </c>
      <c r="D208" s="1217"/>
      <c r="E208" s="1218"/>
      <c r="F208" s="1219"/>
      <c r="G208" s="1219" t="str">
        <f t="shared" si="19"/>
        <v/>
      </c>
      <c r="H208" s="1220"/>
      <c r="I208" s="1221" t="str">
        <f t="shared" si="16"/>
        <v/>
      </c>
      <c r="J208" s="1220" t="str">
        <f t="shared" si="17"/>
        <v/>
      </c>
      <c r="K208" s="1214" t="str">
        <f>IF($B208="","",IF($B208=[6]Dashboard!$B$3,COUNTIF($B$12:$B208,[6]Dashboard!$B$3),""))</f>
        <v/>
      </c>
      <c r="L208" s="1198"/>
    </row>
    <row r="209" spans="1:12" ht="14.25" customHeight="1" x14ac:dyDescent="0.3">
      <c r="A209" s="1214">
        <f t="shared" si="15"/>
        <v>198</v>
      </c>
      <c r="B209" s="1215"/>
      <c r="C209" s="1216" t="str">
        <f t="shared" si="18"/>
        <v/>
      </c>
      <c r="D209" s="1217"/>
      <c r="E209" s="1218"/>
      <c r="F209" s="1219"/>
      <c r="G209" s="1219" t="str">
        <f t="shared" si="19"/>
        <v/>
      </c>
      <c r="H209" s="1220"/>
      <c r="I209" s="1221" t="str">
        <f t="shared" si="16"/>
        <v/>
      </c>
      <c r="J209" s="1220" t="str">
        <f t="shared" si="17"/>
        <v/>
      </c>
      <c r="K209" s="1214" t="str">
        <f>IF($B209="","",IF($B209=[6]Dashboard!$B$3,COUNTIF($B$12:$B209,[6]Dashboard!$B$3),""))</f>
        <v/>
      </c>
      <c r="L209" s="1198"/>
    </row>
    <row r="210" spans="1:12" ht="14.25" customHeight="1" x14ac:dyDescent="0.3">
      <c r="A210" s="1214">
        <f t="shared" si="15"/>
        <v>199</v>
      </c>
      <c r="B210" s="1215"/>
      <c r="C210" s="1216" t="str">
        <f t="shared" si="18"/>
        <v/>
      </c>
      <c r="D210" s="1217"/>
      <c r="E210" s="1218"/>
      <c r="F210" s="1219"/>
      <c r="G210" s="1219" t="str">
        <f t="shared" si="19"/>
        <v/>
      </c>
      <c r="H210" s="1220"/>
      <c r="I210" s="1221" t="str">
        <f t="shared" si="16"/>
        <v/>
      </c>
      <c r="J210" s="1220" t="str">
        <f t="shared" si="17"/>
        <v/>
      </c>
      <c r="K210" s="1214" t="str">
        <f>IF($B210="","",IF($B210=[6]Dashboard!$B$3,COUNTIF($B$12:$B210,[6]Dashboard!$B$3),""))</f>
        <v/>
      </c>
      <c r="L210" s="1198"/>
    </row>
    <row r="211" spans="1:12" ht="14.25" customHeight="1" x14ac:dyDescent="0.3">
      <c r="A211" s="1214">
        <f t="shared" si="15"/>
        <v>200</v>
      </c>
      <c r="B211" s="1215"/>
      <c r="C211" s="1216" t="str">
        <f t="shared" si="18"/>
        <v/>
      </c>
      <c r="D211" s="1217"/>
      <c r="E211" s="1218"/>
      <c r="F211" s="1219"/>
      <c r="G211" s="1219" t="str">
        <f t="shared" si="19"/>
        <v/>
      </c>
      <c r="H211" s="1220"/>
      <c r="I211" s="1221" t="str">
        <f t="shared" si="16"/>
        <v/>
      </c>
      <c r="J211" s="1220" t="str">
        <f t="shared" si="17"/>
        <v/>
      </c>
      <c r="K211" s="1214" t="str">
        <f>IF($B211="","",IF($B211=[6]Dashboard!$B$3,COUNTIF($B$12:$B211,[6]Dashboard!$B$3),""))</f>
        <v/>
      </c>
      <c r="L211" s="1198"/>
    </row>
    <row r="212" spans="1:12" ht="14.25" customHeight="1" x14ac:dyDescent="0.3">
      <c r="A212" s="1214">
        <f t="shared" si="15"/>
        <v>201</v>
      </c>
      <c r="B212" s="1215"/>
      <c r="C212" s="1216" t="str">
        <f t="shared" si="18"/>
        <v/>
      </c>
      <c r="D212" s="1217"/>
      <c r="E212" s="1218"/>
      <c r="F212" s="1219"/>
      <c r="G212" s="1219" t="str">
        <f t="shared" si="19"/>
        <v/>
      </c>
      <c r="H212" s="1220"/>
      <c r="I212" s="1221" t="str">
        <f t="shared" si="16"/>
        <v/>
      </c>
      <c r="J212" s="1220" t="str">
        <f t="shared" si="17"/>
        <v/>
      </c>
      <c r="K212" s="1214" t="str">
        <f>IF($B212="","",IF($B212=[6]Dashboard!$B$3,COUNTIF($B$12:$B212,[6]Dashboard!$B$3),""))</f>
        <v/>
      </c>
      <c r="L212" s="1198"/>
    </row>
    <row r="213" spans="1:12" ht="14.25" customHeight="1" x14ac:dyDescent="0.3">
      <c r="A213" s="1214">
        <f t="shared" si="15"/>
        <v>202</v>
      </c>
      <c r="B213" s="1215"/>
      <c r="C213" s="1216" t="str">
        <f t="shared" si="18"/>
        <v/>
      </c>
      <c r="D213" s="1217"/>
      <c r="E213" s="1218"/>
      <c r="F213" s="1219"/>
      <c r="G213" s="1219" t="str">
        <f t="shared" si="19"/>
        <v/>
      </c>
      <c r="H213" s="1220"/>
      <c r="I213" s="1221" t="str">
        <f t="shared" si="16"/>
        <v/>
      </c>
      <c r="J213" s="1220" t="str">
        <f t="shared" si="17"/>
        <v/>
      </c>
      <c r="K213" s="1214" t="str">
        <f>IF($B213="","",IF($B213=[6]Dashboard!$B$3,COUNTIF($B$12:$B213,[6]Dashboard!$B$3),""))</f>
        <v/>
      </c>
      <c r="L213" s="1198"/>
    </row>
    <row r="214" spans="1:12" ht="14.25" customHeight="1" x14ac:dyDescent="0.3">
      <c r="A214" s="1214">
        <f t="shared" si="15"/>
        <v>203</v>
      </c>
      <c r="B214" s="1215"/>
      <c r="C214" s="1216" t="str">
        <f t="shared" si="18"/>
        <v/>
      </c>
      <c r="D214" s="1217"/>
      <c r="E214" s="1218"/>
      <c r="F214" s="1219"/>
      <c r="G214" s="1219" t="str">
        <f t="shared" si="19"/>
        <v/>
      </c>
      <c r="H214" s="1220"/>
      <c r="I214" s="1221" t="str">
        <f t="shared" si="16"/>
        <v/>
      </c>
      <c r="J214" s="1220" t="str">
        <f t="shared" si="17"/>
        <v/>
      </c>
      <c r="K214" s="1214" t="str">
        <f>IF($B214="","",IF($B214=[6]Dashboard!$B$3,COUNTIF($B$12:$B214,[6]Dashboard!$B$3),""))</f>
        <v/>
      </c>
      <c r="L214" s="1198"/>
    </row>
    <row r="215" spans="1:12" ht="14.25" customHeight="1" x14ac:dyDescent="0.3">
      <c r="A215" s="1214">
        <f t="shared" si="15"/>
        <v>204</v>
      </c>
      <c r="B215" s="1215"/>
      <c r="C215" s="1216" t="str">
        <f t="shared" si="18"/>
        <v/>
      </c>
      <c r="D215" s="1217"/>
      <c r="E215" s="1218"/>
      <c r="F215" s="1219"/>
      <c r="G215" s="1219" t="str">
        <f t="shared" si="19"/>
        <v/>
      </c>
      <c r="H215" s="1220"/>
      <c r="I215" s="1221" t="str">
        <f t="shared" si="16"/>
        <v/>
      </c>
      <c r="J215" s="1220" t="str">
        <f t="shared" si="17"/>
        <v/>
      </c>
      <c r="K215" s="1214" t="str">
        <f>IF($B215="","",IF($B215=[6]Dashboard!$B$3,COUNTIF($B$12:$B215,[6]Dashboard!$B$3),""))</f>
        <v/>
      </c>
      <c r="L215" s="1198"/>
    </row>
    <row r="216" spans="1:12" ht="14.25" customHeight="1" x14ac:dyDescent="0.3">
      <c r="A216" s="1214">
        <f t="shared" si="15"/>
        <v>205</v>
      </c>
      <c r="B216" s="1215"/>
      <c r="C216" s="1216" t="str">
        <f t="shared" si="18"/>
        <v/>
      </c>
      <c r="D216" s="1217"/>
      <c r="E216" s="1218"/>
      <c r="F216" s="1219"/>
      <c r="G216" s="1219" t="str">
        <f t="shared" si="19"/>
        <v/>
      </c>
      <c r="H216" s="1220"/>
      <c r="I216" s="1221" t="str">
        <f t="shared" si="16"/>
        <v/>
      </c>
      <c r="J216" s="1220" t="str">
        <f t="shared" si="17"/>
        <v/>
      </c>
      <c r="K216" s="1214" t="str">
        <f>IF($B216="","",IF($B216=[6]Dashboard!$B$3,COUNTIF($B$12:$B216,[6]Dashboard!$B$3),""))</f>
        <v/>
      </c>
      <c r="L216" s="1198"/>
    </row>
    <row r="217" spans="1:12" ht="14.25" customHeight="1" x14ac:dyDescent="0.3">
      <c r="A217" s="1214">
        <f t="shared" si="15"/>
        <v>206</v>
      </c>
      <c r="B217" s="1215"/>
      <c r="C217" s="1216" t="str">
        <f t="shared" si="18"/>
        <v/>
      </c>
      <c r="D217" s="1217"/>
      <c r="E217" s="1218"/>
      <c r="F217" s="1219"/>
      <c r="G217" s="1219" t="str">
        <f t="shared" si="19"/>
        <v/>
      </c>
      <c r="H217" s="1220"/>
      <c r="I217" s="1221" t="str">
        <f t="shared" si="16"/>
        <v/>
      </c>
      <c r="J217" s="1220" t="str">
        <f t="shared" si="17"/>
        <v/>
      </c>
      <c r="K217" s="1214" t="str">
        <f>IF($B217="","",IF($B217=[6]Dashboard!$B$3,COUNTIF($B$12:$B217,[6]Dashboard!$B$3),""))</f>
        <v/>
      </c>
      <c r="L217" s="1198"/>
    </row>
    <row r="218" spans="1:12" ht="14.25" customHeight="1" x14ac:dyDescent="0.3">
      <c r="A218" s="1214">
        <f t="shared" si="15"/>
        <v>207</v>
      </c>
      <c r="B218" s="1215"/>
      <c r="C218" s="1216" t="str">
        <f t="shared" si="18"/>
        <v/>
      </c>
      <c r="D218" s="1217"/>
      <c r="E218" s="1218"/>
      <c r="F218" s="1219"/>
      <c r="G218" s="1219" t="str">
        <f t="shared" si="19"/>
        <v/>
      </c>
      <c r="H218" s="1220"/>
      <c r="I218" s="1221" t="str">
        <f t="shared" si="16"/>
        <v/>
      </c>
      <c r="J218" s="1220" t="str">
        <f t="shared" si="17"/>
        <v/>
      </c>
      <c r="K218" s="1214" t="str">
        <f>IF($B218="","",IF($B218=[6]Dashboard!$B$3,COUNTIF($B$12:$B218,[6]Dashboard!$B$3),""))</f>
        <v/>
      </c>
      <c r="L218" s="1198"/>
    </row>
    <row r="219" spans="1:12" ht="14.25" customHeight="1" x14ac:dyDescent="0.3">
      <c r="A219" s="1214">
        <f t="shared" si="15"/>
        <v>208</v>
      </c>
      <c r="B219" s="1215"/>
      <c r="C219" s="1216" t="str">
        <f t="shared" si="18"/>
        <v/>
      </c>
      <c r="D219" s="1217"/>
      <c r="E219" s="1218"/>
      <c r="F219" s="1219"/>
      <c r="G219" s="1219" t="str">
        <f t="shared" si="19"/>
        <v/>
      </c>
      <c r="H219" s="1220"/>
      <c r="I219" s="1221" t="str">
        <f t="shared" si="16"/>
        <v/>
      </c>
      <c r="J219" s="1220" t="str">
        <f t="shared" si="17"/>
        <v/>
      </c>
      <c r="K219" s="1214" t="str">
        <f>IF($B219="","",IF($B219=[6]Dashboard!$B$3,COUNTIF($B$12:$B219,[6]Dashboard!$B$3),""))</f>
        <v/>
      </c>
      <c r="L219" s="1198"/>
    </row>
    <row r="220" spans="1:12" ht="14.25" customHeight="1" x14ac:dyDescent="0.3">
      <c r="A220" s="1214">
        <f t="shared" si="15"/>
        <v>209</v>
      </c>
      <c r="B220" s="1215"/>
      <c r="C220" s="1216" t="str">
        <f t="shared" si="18"/>
        <v/>
      </c>
      <c r="D220" s="1217"/>
      <c r="E220" s="1218"/>
      <c r="F220" s="1219"/>
      <c r="G220" s="1219" t="str">
        <f t="shared" si="19"/>
        <v/>
      </c>
      <c r="H220" s="1220"/>
      <c r="I220" s="1221" t="str">
        <f t="shared" si="16"/>
        <v/>
      </c>
      <c r="J220" s="1220" t="str">
        <f t="shared" si="17"/>
        <v/>
      </c>
      <c r="K220" s="1214" t="str">
        <f>IF($B220="","",IF($B220=[6]Dashboard!$B$3,COUNTIF($B$12:$B220,[6]Dashboard!$B$3),""))</f>
        <v/>
      </c>
      <c r="L220" s="1198"/>
    </row>
    <row r="221" spans="1:12" ht="14.25" customHeight="1" x14ac:dyDescent="0.3">
      <c r="A221" s="1214">
        <f t="shared" si="15"/>
        <v>210</v>
      </c>
      <c r="B221" s="1215"/>
      <c r="C221" s="1216" t="str">
        <f t="shared" si="18"/>
        <v/>
      </c>
      <c r="D221" s="1217"/>
      <c r="E221" s="1218"/>
      <c r="F221" s="1219"/>
      <c r="G221" s="1219" t="str">
        <f t="shared" si="19"/>
        <v/>
      </c>
      <c r="H221" s="1220"/>
      <c r="I221" s="1221" t="str">
        <f t="shared" si="16"/>
        <v/>
      </c>
      <c r="J221" s="1220" t="str">
        <f t="shared" si="17"/>
        <v/>
      </c>
      <c r="K221" s="1214" t="str">
        <f>IF($B221="","",IF($B221=[6]Dashboard!$B$3,COUNTIF($B$12:$B221,[6]Dashboard!$B$3),""))</f>
        <v/>
      </c>
      <c r="L221" s="1198"/>
    </row>
    <row r="222" spans="1:12" ht="14.25" customHeight="1" x14ac:dyDescent="0.3">
      <c r="A222" s="1214">
        <f t="shared" si="15"/>
        <v>211</v>
      </c>
      <c r="B222" s="1215"/>
      <c r="C222" s="1216" t="str">
        <f t="shared" si="18"/>
        <v/>
      </c>
      <c r="D222" s="1217"/>
      <c r="E222" s="1218"/>
      <c r="F222" s="1219"/>
      <c r="G222" s="1219" t="str">
        <f t="shared" si="19"/>
        <v/>
      </c>
      <c r="H222" s="1220"/>
      <c r="I222" s="1221" t="str">
        <f t="shared" si="16"/>
        <v/>
      </c>
      <c r="J222" s="1220" t="str">
        <f t="shared" si="17"/>
        <v/>
      </c>
      <c r="K222" s="1214" t="str">
        <f>IF($B222="","",IF($B222=[6]Dashboard!$B$3,COUNTIF($B$12:$B222,[6]Dashboard!$B$3),""))</f>
        <v/>
      </c>
      <c r="L222" s="1198"/>
    </row>
    <row r="223" spans="1:12" ht="14.25" customHeight="1" x14ac:dyDescent="0.3">
      <c r="A223" s="1214">
        <f t="shared" si="15"/>
        <v>212</v>
      </c>
      <c r="B223" s="1215"/>
      <c r="C223" s="1216" t="str">
        <f t="shared" si="18"/>
        <v/>
      </c>
      <c r="D223" s="1217"/>
      <c r="E223" s="1218"/>
      <c r="F223" s="1219"/>
      <c r="G223" s="1219" t="str">
        <f t="shared" si="19"/>
        <v/>
      </c>
      <c r="H223" s="1220"/>
      <c r="I223" s="1221" t="str">
        <f t="shared" si="16"/>
        <v/>
      </c>
      <c r="J223" s="1220" t="str">
        <f t="shared" si="17"/>
        <v/>
      </c>
      <c r="K223" s="1214" t="str">
        <f>IF($B223="","",IF($B223=[6]Dashboard!$B$3,COUNTIF($B$12:$B223,[6]Dashboard!$B$3),""))</f>
        <v/>
      </c>
      <c r="L223" s="1198"/>
    </row>
    <row r="224" spans="1:12" ht="14.25" customHeight="1" x14ac:dyDescent="0.3">
      <c r="A224" s="1214">
        <f t="shared" si="15"/>
        <v>213</v>
      </c>
      <c r="B224" s="1215"/>
      <c r="C224" s="1216" t="str">
        <f t="shared" si="18"/>
        <v/>
      </c>
      <c r="D224" s="1217"/>
      <c r="E224" s="1218"/>
      <c r="F224" s="1219"/>
      <c r="G224" s="1219" t="str">
        <f t="shared" si="19"/>
        <v/>
      </c>
      <c r="H224" s="1220"/>
      <c r="I224" s="1221" t="str">
        <f t="shared" si="16"/>
        <v/>
      </c>
      <c r="J224" s="1220" t="str">
        <f t="shared" si="17"/>
        <v/>
      </c>
      <c r="K224" s="1214" t="str">
        <f>IF($B224="","",IF($B224=[6]Dashboard!$B$3,COUNTIF($B$12:$B224,[6]Dashboard!$B$3),""))</f>
        <v/>
      </c>
      <c r="L224" s="1198"/>
    </row>
    <row r="225" spans="1:12" ht="14.25" customHeight="1" x14ac:dyDescent="0.3">
      <c r="A225" s="1214">
        <f t="shared" si="15"/>
        <v>214</v>
      </c>
      <c r="B225" s="1215"/>
      <c r="C225" s="1216" t="str">
        <f t="shared" si="18"/>
        <v/>
      </c>
      <c r="D225" s="1217"/>
      <c r="E225" s="1218"/>
      <c r="F225" s="1219"/>
      <c r="G225" s="1219" t="str">
        <f t="shared" si="19"/>
        <v/>
      </c>
      <c r="H225" s="1220"/>
      <c r="I225" s="1221" t="str">
        <f t="shared" si="16"/>
        <v/>
      </c>
      <c r="J225" s="1220" t="str">
        <f t="shared" si="17"/>
        <v/>
      </c>
      <c r="K225" s="1214" t="str">
        <f>IF($B225="","",IF($B225=[6]Dashboard!$B$3,COUNTIF($B$12:$B225,[6]Dashboard!$B$3),""))</f>
        <v/>
      </c>
      <c r="L225" s="1198"/>
    </row>
    <row r="226" spans="1:12" ht="14.25" customHeight="1" x14ac:dyDescent="0.3">
      <c r="A226" s="1214">
        <f t="shared" si="15"/>
        <v>215</v>
      </c>
      <c r="B226" s="1215"/>
      <c r="C226" s="1216" t="str">
        <f t="shared" si="18"/>
        <v/>
      </c>
      <c r="D226" s="1217"/>
      <c r="E226" s="1218"/>
      <c r="F226" s="1219"/>
      <c r="G226" s="1219" t="str">
        <f t="shared" si="19"/>
        <v/>
      </c>
      <c r="H226" s="1220"/>
      <c r="I226" s="1221" t="str">
        <f t="shared" si="16"/>
        <v/>
      </c>
      <c r="J226" s="1220" t="str">
        <f t="shared" si="17"/>
        <v/>
      </c>
      <c r="K226" s="1214" t="str">
        <f>IF($B226="","",IF($B226=[6]Dashboard!$B$3,COUNTIF($B$12:$B226,[6]Dashboard!$B$3),""))</f>
        <v/>
      </c>
      <c r="L226" s="1198"/>
    </row>
    <row r="227" spans="1:12" ht="14.25" customHeight="1" x14ac:dyDescent="0.3">
      <c r="A227" s="1214">
        <f t="shared" si="15"/>
        <v>216</v>
      </c>
      <c r="B227" s="1215"/>
      <c r="C227" s="1216" t="str">
        <f t="shared" si="18"/>
        <v/>
      </c>
      <c r="D227" s="1217"/>
      <c r="E227" s="1218"/>
      <c r="F227" s="1219"/>
      <c r="G227" s="1219" t="str">
        <f t="shared" si="19"/>
        <v/>
      </c>
      <c r="H227" s="1220"/>
      <c r="I227" s="1221" t="str">
        <f t="shared" si="16"/>
        <v/>
      </c>
      <c r="J227" s="1220" t="str">
        <f t="shared" si="17"/>
        <v/>
      </c>
      <c r="K227" s="1214" t="str">
        <f>IF($B227="","",IF($B227=[6]Dashboard!$B$3,COUNTIF($B$12:$B227,[6]Dashboard!$B$3),""))</f>
        <v/>
      </c>
      <c r="L227" s="1198"/>
    </row>
    <row r="228" spans="1:12" ht="14.25" customHeight="1" x14ac:dyDescent="0.3">
      <c r="A228" s="1214">
        <f t="shared" si="15"/>
        <v>217</v>
      </c>
      <c r="B228" s="1215"/>
      <c r="C228" s="1216" t="str">
        <f t="shared" si="18"/>
        <v/>
      </c>
      <c r="D228" s="1217"/>
      <c r="E228" s="1218"/>
      <c r="F228" s="1219"/>
      <c r="G228" s="1219" t="str">
        <f t="shared" si="19"/>
        <v/>
      </c>
      <c r="H228" s="1220"/>
      <c r="I228" s="1221" t="str">
        <f t="shared" si="16"/>
        <v/>
      </c>
      <c r="J228" s="1220" t="str">
        <f t="shared" si="17"/>
        <v/>
      </c>
      <c r="K228" s="1214" t="str">
        <f>IF($B228="","",IF($B228=[6]Dashboard!$B$3,COUNTIF($B$12:$B228,[6]Dashboard!$B$3),""))</f>
        <v/>
      </c>
      <c r="L228" s="1198"/>
    </row>
    <row r="229" spans="1:12" ht="14.25" customHeight="1" x14ac:dyDescent="0.3">
      <c r="A229" s="1214">
        <f t="shared" si="15"/>
        <v>218</v>
      </c>
      <c r="B229" s="1215"/>
      <c r="C229" s="1216" t="str">
        <f t="shared" si="18"/>
        <v/>
      </c>
      <c r="D229" s="1217"/>
      <c r="E229" s="1218"/>
      <c r="F229" s="1219"/>
      <c r="G229" s="1219" t="str">
        <f t="shared" si="19"/>
        <v/>
      </c>
      <c r="H229" s="1220"/>
      <c r="I229" s="1221" t="str">
        <f t="shared" si="16"/>
        <v/>
      </c>
      <c r="J229" s="1220" t="str">
        <f t="shared" si="17"/>
        <v/>
      </c>
      <c r="K229" s="1214" t="str">
        <f>IF($B229="","",IF($B229=[6]Dashboard!$B$3,COUNTIF($B$12:$B229,[6]Dashboard!$B$3),""))</f>
        <v/>
      </c>
      <c r="L229" s="1198"/>
    </row>
    <row r="230" spans="1:12" ht="14.25" customHeight="1" x14ac:dyDescent="0.3">
      <c r="A230" s="1214">
        <f t="shared" si="15"/>
        <v>219</v>
      </c>
      <c r="B230" s="1215"/>
      <c r="C230" s="1216" t="str">
        <f t="shared" si="18"/>
        <v/>
      </c>
      <c r="D230" s="1217"/>
      <c r="E230" s="1218"/>
      <c r="F230" s="1219"/>
      <c r="G230" s="1219" t="str">
        <f t="shared" si="19"/>
        <v/>
      </c>
      <c r="H230" s="1220"/>
      <c r="I230" s="1221" t="str">
        <f t="shared" si="16"/>
        <v/>
      </c>
      <c r="J230" s="1220" t="str">
        <f t="shared" si="17"/>
        <v/>
      </c>
      <c r="K230" s="1214" t="str">
        <f>IF($B230="","",IF($B230=[6]Dashboard!$B$3,COUNTIF($B$12:$B230,[6]Dashboard!$B$3),""))</f>
        <v/>
      </c>
      <c r="L230" s="1198"/>
    </row>
    <row r="231" spans="1:12" ht="14.25" customHeight="1" x14ac:dyDescent="0.3">
      <c r="A231" s="1214">
        <f t="shared" si="15"/>
        <v>220</v>
      </c>
      <c r="B231" s="1215"/>
      <c r="C231" s="1216" t="str">
        <f t="shared" si="18"/>
        <v/>
      </c>
      <c r="D231" s="1217"/>
      <c r="E231" s="1218"/>
      <c r="F231" s="1219"/>
      <c r="G231" s="1219" t="str">
        <f t="shared" si="19"/>
        <v/>
      </c>
      <c r="H231" s="1220"/>
      <c r="I231" s="1221" t="str">
        <f t="shared" si="16"/>
        <v/>
      </c>
      <c r="J231" s="1220" t="str">
        <f t="shared" si="17"/>
        <v/>
      </c>
      <c r="K231" s="1214" t="str">
        <f>IF($B231="","",IF($B231=[6]Dashboard!$B$3,COUNTIF($B$12:$B231,[6]Dashboard!$B$3),""))</f>
        <v/>
      </c>
      <c r="L231" s="1198"/>
    </row>
    <row r="232" spans="1:12" ht="14.25" customHeight="1" x14ac:dyDescent="0.3">
      <c r="A232" s="1214">
        <f t="shared" si="15"/>
        <v>221</v>
      </c>
      <c r="B232" s="1215"/>
      <c r="C232" s="1216" t="str">
        <f t="shared" si="18"/>
        <v/>
      </c>
      <c r="D232" s="1217"/>
      <c r="E232" s="1218"/>
      <c r="F232" s="1219"/>
      <c r="G232" s="1219" t="str">
        <f t="shared" si="19"/>
        <v/>
      </c>
      <c r="H232" s="1220"/>
      <c r="I232" s="1221" t="str">
        <f t="shared" si="16"/>
        <v/>
      </c>
      <c r="J232" s="1220" t="str">
        <f t="shared" si="17"/>
        <v/>
      </c>
      <c r="K232" s="1214" t="str">
        <f>IF($B232="","",IF($B232=[6]Dashboard!$B$3,COUNTIF($B$12:$B232,[6]Dashboard!$B$3),""))</f>
        <v/>
      </c>
      <c r="L232" s="1198"/>
    </row>
    <row r="233" spans="1:12" ht="14.25" customHeight="1" x14ac:dyDescent="0.3">
      <c r="A233" s="1214">
        <f t="shared" si="15"/>
        <v>222</v>
      </c>
      <c r="B233" s="1215"/>
      <c r="C233" s="1216" t="str">
        <f t="shared" si="18"/>
        <v/>
      </c>
      <c r="D233" s="1217"/>
      <c r="E233" s="1218"/>
      <c r="F233" s="1219"/>
      <c r="G233" s="1219" t="str">
        <f t="shared" si="19"/>
        <v/>
      </c>
      <c r="H233" s="1220"/>
      <c r="I233" s="1221" t="str">
        <f t="shared" si="16"/>
        <v/>
      </c>
      <c r="J233" s="1220" t="str">
        <f t="shared" si="17"/>
        <v/>
      </c>
      <c r="K233" s="1214" t="str">
        <f>IF($B233="","",IF($B233=[6]Dashboard!$B$3,COUNTIF($B$12:$B233,[6]Dashboard!$B$3),""))</f>
        <v/>
      </c>
      <c r="L233" s="1198"/>
    </row>
    <row r="234" spans="1:12" ht="14.25" customHeight="1" x14ac:dyDescent="0.3">
      <c r="A234" s="1214">
        <f t="shared" si="15"/>
        <v>223</v>
      </c>
      <c r="B234" s="1215"/>
      <c r="C234" s="1216" t="str">
        <f t="shared" si="18"/>
        <v/>
      </c>
      <c r="D234" s="1217"/>
      <c r="E234" s="1218"/>
      <c r="F234" s="1219"/>
      <c r="G234" s="1219" t="str">
        <f t="shared" si="19"/>
        <v/>
      </c>
      <c r="H234" s="1220"/>
      <c r="I234" s="1221" t="str">
        <f t="shared" si="16"/>
        <v/>
      </c>
      <c r="J234" s="1220" t="str">
        <f t="shared" si="17"/>
        <v/>
      </c>
      <c r="K234" s="1214" t="str">
        <f>IF($B234="","",IF($B234=[6]Dashboard!$B$3,COUNTIF($B$12:$B234,[6]Dashboard!$B$3),""))</f>
        <v/>
      </c>
      <c r="L234" s="1198"/>
    </row>
    <row r="235" spans="1:12" ht="14.25" customHeight="1" x14ac:dyDescent="0.3">
      <c r="A235" s="1214">
        <f t="shared" si="15"/>
        <v>224</v>
      </c>
      <c r="B235" s="1215"/>
      <c r="C235" s="1216" t="str">
        <f t="shared" si="18"/>
        <v/>
      </c>
      <c r="D235" s="1217"/>
      <c r="E235" s="1218"/>
      <c r="F235" s="1219"/>
      <c r="G235" s="1219" t="str">
        <f t="shared" si="19"/>
        <v/>
      </c>
      <c r="H235" s="1220"/>
      <c r="I235" s="1221" t="str">
        <f t="shared" si="16"/>
        <v/>
      </c>
      <c r="J235" s="1220" t="str">
        <f t="shared" si="17"/>
        <v/>
      </c>
      <c r="K235" s="1214" t="str">
        <f>IF($B235="","",IF($B235=[6]Dashboard!$B$3,COUNTIF($B$12:$B235,[6]Dashboard!$B$3),""))</f>
        <v/>
      </c>
      <c r="L235" s="1198"/>
    </row>
    <row r="236" spans="1:12" ht="14.25" customHeight="1" x14ac:dyDescent="0.3">
      <c r="A236" s="1214">
        <f t="shared" si="15"/>
        <v>225</v>
      </c>
      <c r="B236" s="1215"/>
      <c r="C236" s="1216" t="str">
        <f t="shared" si="18"/>
        <v/>
      </c>
      <c r="D236" s="1217"/>
      <c r="E236" s="1218"/>
      <c r="F236" s="1219"/>
      <c r="G236" s="1219" t="str">
        <f t="shared" si="19"/>
        <v/>
      </c>
      <c r="H236" s="1220"/>
      <c r="I236" s="1221" t="str">
        <f t="shared" si="16"/>
        <v/>
      </c>
      <c r="J236" s="1220" t="str">
        <f t="shared" si="17"/>
        <v/>
      </c>
      <c r="K236" s="1214" t="str">
        <f>IF($B236="","",IF($B236=[6]Dashboard!$B$3,COUNTIF($B$12:$B236,[6]Dashboard!$B$3),""))</f>
        <v/>
      </c>
      <c r="L236" s="1198"/>
    </row>
    <row r="237" spans="1:12" ht="14.25" customHeight="1" x14ac:dyDescent="0.3">
      <c r="A237" s="1214">
        <f t="shared" si="15"/>
        <v>226</v>
      </c>
      <c r="B237" s="1215"/>
      <c r="C237" s="1216" t="str">
        <f t="shared" si="18"/>
        <v/>
      </c>
      <c r="D237" s="1217"/>
      <c r="E237" s="1218"/>
      <c r="F237" s="1219"/>
      <c r="G237" s="1219" t="str">
        <f t="shared" si="19"/>
        <v/>
      </c>
      <c r="H237" s="1220"/>
      <c r="I237" s="1221" t="str">
        <f t="shared" si="16"/>
        <v/>
      </c>
      <c r="J237" s="1220" t="str">
        <f t="shared" si="17"/>
        <v/>
      </c>
      <c r="K237" s="1214" t="str">
        <f>IF($B237="","",IF($B237=[6]Dashboard!$B$3,COUNTIF($B$12:$B237,[6]Dashboard!$B$3),""))</f>
        <v/>
      </c>
      <c r="L237" s="1198"/>
    </row>
    <row r="238" spans="1:12" ht="14.25" customHeight="1" x14ac:dyDescent="0.3">
      <c r="A238" s="1214">
        <f t="shared" si="15"/>
        <v>227</v>
      </c>
      <c r="B238" s="1215"/>
      <c r="C238" s="1216" t="str">
        <f t="shared" si="18"/>
        <v/>
      </c>
      <c r="D238" s="1217"/>
      <c r="E238" s="1218"/>
      <c r="F238" s="1219"/>
      <c r="G238" s="1219" t="str">
        <f t="shared" si="19"/>
        <v/>
      </c>
      <c r="H238" s="1220"/>
      <c r="I238" s="1221" t="str">
        <f t="shared" si="16"/>
        <v/>
      </c>
      <c r="J238" s="1220" t="str">
        <f t="shared" si="17"/>
        <v/>
      </c>
      <c r="K238" s="1214" t="str">
        <f>IF($B238="","",IF($B238=[6]Dashboard!$B$3,COUNTIF($B$12:$B238,[6]Dashboard!$B$3),""))</f>
        <v/>
      </c>
      <c r="L238" s="1198"/>
    </row>
    <row r="239" spans="1:12" ht="14.25" customHeight="1" x14ac:dyDescent="0.3">
      <c r="A239" s="1214">
        <f t="shared" si="15"/>
        <v>228</v>
      </c>
      <c r="B239" s="1215"/>
      <c r="C239" s="1216" t="str">
        <f t="shared" si="18"/>
        <v/>
      </c>
      <c r="D239" s="1217"/>
      <c r="E239" s="1218"/>
      <c r="F239" s="1219"/>
      <c r="G239" s="1219" t="str">
        <f t="shared" si="19"/>
        <v/>
      </c>
      <c r="H239" s="1220"/>
      <c r="I239" s="1221" t="str">
        <f t="shared" si="16"/>
        <v/>
      </c>
      <c r="J239" s="1220" t="str">
        <f t="shared" si="17"/>
        <v/>
      </c>
      <c r="K239" s="1214" t="str">
        <f>IF($B239="","",IF($B239=[6]Dashboard!$B$3,COUNTIF($B$12:$B239,[6]Dashboard!$B$3),""))</f>
        <v/>
      </c>
      <c r="L239" s="1198"/>
    </row>
    <row r="240" spans="1:12" ht="14.25" customHeight="1" x14ac:dyDescent="0.3">
      <c r="A240" s="1214">
        <f t="shared" si="15"/>
        <v>229</v>
      </c>
      <c r="B240" s="1215"/>
      <c r="C240" s="1216" t="str">
        <f t="shared" si="18"/>
        <v/>
      </c>
      <c r="D240" s="1217"/>
      <c r="E240" s="1218"/>
      <c r="F240" s="1219"/>
      <c r="G240" s="1219" t="str">
        <f t="shared" si="19"/>
        <v/>
      </c>
      <c r="H240" s="1220"/>
      <c r="I240" s="1221" t="str">
        <f t="shared" si="16"/>
        <v/>
      </c>
      <c r="J240" s="1220" t="str">
        <f t="shared" si="17"/>
        <v/>
      </c>
      <c r="K240" s="1214" t="str">
        <f>IF($B240="","",IF($B240=[6]Dashboard!$B$3,COUNTIF($B$12:$B240,[6]Dashboard!$B$3),""))</f>
        <v/>
      </c>
      <c r="L240" s="1198"/>
    </row>
    <row r="241" spans="1:12" ht="14.25" customHeight="1" x14ac:dyDescent="0.3">
      <c r="A241" s="1214">
        <f t="shared" si="15"/>
        <v>230</v>
      </c>
      <c r="B241" s="1215"/>
      <c r="C241" s="1216" t="str">
        <f t="shared" si="18"/>
        <v/>
      </c>
      <c r="D241" s="1217"/>
      <c r="E241" s="1218"/>
      <c r="F241" s="1219"/>
      <c r="G241" s="1219" t="str">
        <f t="shared" si="19"/>
        <v/>
      </c>
      <c r="H241" s="1220"/>
      <c r="I241" s="1221" t="str">
        <f t="shared" si="16"/>
        <v/>
      </c>
      <c r="J241" s="1220" t="str">
        <f t="shared" si="17"/>
        <v/>
      </c>
      <c r="K241" s="1214" t="str">
        <f>IF($B241="","",IF($B241=[6]Dashboard!$B$3,COUNTIF($B$12:$B241,[6]Dashboard!$B$3),""))</f>
        <v/>
      </c>
      <c r="L241" s="1198"/>
    </row>
    <row r="242" spans="1:12" ht="14.25" customHeight="1" x14ac:dyDescent="0.3">
      <c r="A242" s="1214">
        <f t="shared" si="15"/>
        <v>231</v>
      </c>
      <c r="B242" s="1215"/>
      <c r="C242" s="1216" t="str">
        <f t="shared" si="18"/>
        <v/>
      </c>
      <c r="D242" s="1217"/>
      <c r="E242" s="1218"/>
      <c r="F242" s="1219"/>
      <c r="G242" s="1219" t="str">
        <f t="shared" si="19"/>
        <v/>
      </c>
      <c r="H242" s="1220"/>
      <c r="I242" s="1221" t="str">
        <f t="shared" si="16"/>
        <v/>
      </c>
      <c r="J242" s="1220" t="str">
        <f t="shared" si="17"/>
        <v/>
      </c>
      <c r="K242" s="1214" t="str">
        <f>IF($B242="","",IF($B242=[6]Dashboard!$B$3,COUNTIF($B$12:$B242,[6]Dashboard!$B$3),""))</f>
        <v/>
      </c>
      <c r="L242" s="1198"/>
    </row>
    <row r="243" spans="1:12" ht="14.25" customHeight="1" x14ac:dyDescent="0.3">
      <c r="A243" s="1214">
        <f t="shared" si="15"/>
        <v>232</v>
      </c>
      <c r="B243" s="1215"/>
      <c r="C243" s="1216" t="str">
        <f t="shared" si="18"/>
        <v/>
      </c>
      <c r="D243" s="1217"/>
      <c r="E243" s="1218"/>
      <c r="F243" s="1219"/>
      <c r="G243" s="1219" t="str">
        <f t="shared" si="19"/>
        <v/>
      </c>
      <c r="H243" s="1220"/>
      <c r="I243" s="1221" t="str">
        <f t="shared" si="16"/>
        <v/>
      </c>
      <c r="J243" s="1220" t="str">
        <f t="shared" si="17"/>
        <v/>
      </c>
      <c r="K243" s="1214" t="str">
        <f>IF($B243="","",IF($B243=[6]Dashboard!$B$3,COUNTIF($B$12:$B243,[6]Dashboard!$B$3),""))</f>
        <v/>
      </c>
      <c r="L243" s="1198"/>
    </row>
    <row r="244" spans="1:12" ht="14.25" customHeight="1" x14ac:dyDescent="0.3">
      <c r="A244" s="1214">
        <f t="shared" si="15"/>
        <v>233</v>
      </c>
      <c r="B244" s="1215"/>
      <c r="C244" s="1216" t="str">
        <f t="shared" si="18"/>
        <v/>
      </c>
      <c r="D244" s="1217"/>
      <c r="E244" s="1218"/>
      <c r="F244" s="1219"/>
      <c r="G244" s="1219" t="str">
        <f t="shared" si="19"/>
        <v/>
      </c>
      <c r="H244" s="1220"/>
      <c r="I244" s="1221" t="str">
        <f t="shared" si="16"/>
        <v/>
      </c>
      <c r="J244" s="1220" t="str">
        <f t="shared" si="17"/>
        <v/>
      </c>
      <c r="K244" s="1214" t="str">
        <f>IF($B244="","",IF($B244=[6]Dashboard!$B$3,COUNTIF($B$12:$B244,[6]Dashboard!$B$3),""))</f>
        <v/>
      </c>
      <c r="L244" s="1198"/>
    </row>
    <row r="245" spans="1:12" ht="14.25" customHeight="1" x14ac:dyDescent="0.3">
      <c r="A245" s="1214">
        <f t="shared" si="15"/>
        <v>234</v>
      </c>
      <c r="B245" s="1215"/>
      <c r="C245" s="1216" t="str">
        <f t="shared" si="18"/>
        <v/>
      </c>
      <c r="D245" s="1217"/>
      <c r="E245" s="1218"/>
      <c r="F245" s="1219"/>
      <c r="G245" s="1219" t="str">
        <f t="shared" si="19"/>
        <v/>
      </c>
      <c r="H245" s="1220"/>
      <c r="I245" s="1221" t="str">
        <f t="shared" si="16"/>
        <v/>
      </c>
      <c r="J245" s="1220" t="str">
        <f t="shared" si="17"/>
        <v/>
      </c>
      <c r="K245" s="1214" t="str">
        <f>IF($B245="","",IF($B245=[6]Dashboard!$B$3,COUNTIF($B$12:$B245,[6]Dashboard!$B$3),""))</f>
        <v/>
      </c>
      <c r="L245" s="1198"/>
    </row>
    <row r="246" spans="1:12" ht="14.25" customHeight="1" x14ac:dyDescent="0.3">
      <c r="A246" s="1214">
        <f t="shared" si="15"/>
        <v>235</v>
      </c>
      <c r="B246" s="1215"/>
      <c r="C246" s="1216" t="str">
        <f t="shared" si="18"/>
        <v/>
      </c>
      <c r="D246" s="1217"/>
      <c r="E246" s="1218"/>
      <c r="F246" s="1219"/>
      <c r="G246" s="1219" t="str">
        <f t="shared" si="19"/>
        <v/>
      </c>
      <c r="H246" s="1220"/>
      <c r="I246" s="1221" t="str">
        <f t="shared" si="16"/>
        <v/>
      </c>
      <c r="J246" s="1220" t="str">
        <f t="shared" si="17"/>
        <v/>
      </c>
      <c r="K246" s="1214" t="str">
        <f>IF($B246="","",IF($B246=[6]Dashboard!$B$3,COUNTIF($B$12:$B246,[6]Dashboard!$B$3),""))</f>
        <v/>
      </c>
      <c r="L246" s="1198"/>
    </row>
    <row r="247" spans="1:12" ht="14.25" customHeight="1" x14ac:dyDescent="0.3">
      <c r="A247" s="1214">
        <f t="shared" si="15"/>
        <v>236</v>
      </c>
      <c r="B247" s="1215"/>
      <c r="C247" s="1216" t="str">
        <f t="shared" si="18"/>
        <v/>
      </c>
      <c r="D247" s="1217"/>
      <c r="E247" s="1218"/>
      <c r="F247" s="1219"/>
      <c r="G247" s="1219" t="str">
        <f t="shared" si="19"/>
        <v/>
      </c>
      <c r="H247" s="1220"/>
      <c r="I247" s="1221" t="str">
        <f t="shared" si="16"/>
        <v/>
      </c>
      <c r="J247" s="1220" t="str">
        <f t="shared" si="17"/>
        <v/>
      </c>
      <c r="K247" s="1214" t="str">
        <f>IF($B247="","",IF($B247=[6]Dashboard!$B$3,COUNTIF($B$12:$B247,[6]Dashboard!$B$3),""))</f>
        <v/>
      </c>
      <c r="L247" s="1198"/>
    </row>
    <row r="248" spans="1:12" ht="14.25" customHeight="1" x14ac:dyDescent="0.3">
      <c r="A248" s="1214">
        <f t="shared" si="15"/>
        <v>237</v>
      </c>
      <c r="B248" s="1215"/>
      <c r="C248" s="1216" t="str">
        <f t="shared" si="18"/>
        <v/>
      </c>
      <c r="D248" s="1217"/>
      <c r="E248" s="1218"/>
      <c r="F248" s="1219"/>
      <c r="G248" s="1219" t="str">
        <f t="shared" si="19"/>
        <v/>
      </c>
      <c r="H248" s="1220"/>
      <c r="I248" s="1221" t="str">
        <f t="shared" si="16"/>
        <v/>
      </c>
      <c r="J248" s="1220" t="str">
        <f t="shared" si="17"/>
        <v/>
      </c>
      <c r="K248" s="1214" t="str">
        <f>IF($B248="","",IF($B248=[6]Dashboard!$B$3,COUNTIF($B$12:$B248,[6]Dashboard!$B$3),""))</f>
        <v/>
      </c>
      <c r="L248" s="1198"/>
    </row>
    <row r="249" spans="1:12" ht="14.25" customHeight="1" x14ac:dyDescent="0.3">
      <c r="A249" s="1214">
        <f t="shared" si="15"/>
        <v>238</v>
      </c>
      <c r="B249" s="1215"/>
      <c r="C249" s="1216" t="str">
        <f t="shared" si="18"/>
        <v/>
      </c>
      <c r="D249" s="1217"/>
      <c r="E249" s="1218"/>
      <c r="F249" s="1219"/>
      <c r="G249" s="1219" t="str">
        <f t="shared" si="19"/>
        <v/>
      </c>
      <c r="H249" s="1220"/>
      <c r="I249" s="1221" t="str">
        <f t="shared" si="16"/>
        <v/>
      </c>
      <c r="J249" s="1220" t="str">
        <f t="shared" si="17"/>
        <v/>
      </c>
      <c r="K249" s="1214" t="str">
        <f>IF($B249="","",IF($B249=[6]Dashboard!$B$3,COUNTIF($B$12:$B249,[6]Dashboard!$B$3),""))</f>
        <v/>
      </c>
      <c r="L249" s="1198"/>
    </row>
    <row r="250" spans="1:12" ht="14.25" customHeight="1" x14ac:dyDescent="0.3">
      <c r="A250" s="1214">
        <f t="shared" si="15"/>
        <v>239</v>
      </c>
      <c r="B250" s="1215"/>
      <c r="C250" s="1216" t="str">
        <f t="shared" si="18"/>
        <v/>
      </c>
      <c r="D250" s="1217"/>
      <c r="E250" s="1218"/>
      <c r="F250" s="1219"/>
      <c r="G250" s="1219" t="str">
        <f t="shared" si="19"/>
        <v/>
      </c>
      <c r="H250" s="1220"/>
      <c r="I250" s="1221" t="str">
        <f t="shared" si="16"/>
        <v/>
      </c>
      <c r="J250" s="1220" t="str">
        <f t="shared" si="17"/>
        <v/>
      </c>
      <c r="K250" s="1214" t="str">
        <f>IF($B250="","",IF($B250=[6]Dashboard!$B$3,COUNTIF($B$12:$B250,[6]Dashboard!$B$3),""))</f>
        <v/>
      </c>
      <c r="L250" s="1198"/>
    </row>
    <row r="251" spans="1:12" ht="14.25" customHeight="1" x14ac:dyDescent="0.3">
      <c r="A251" s="1214">
        <f t="shared" si="15"/>
        <v>240</v>
      </c>
      <c r="B251" s="1215"/>
      <c r="C251" s="1216" t="str">
        <f t="shared" si="18"/>
        <v/>
      </c>
      <c r="D251" s="1217"/>
      <c r="E251" s="1218"/>
      <c r="F251" s="1219"/>
      <c r="G251" s="1219" t="str">
        <f t="shared" si="19"/>
        <v/>
      </c>
      <c r="H251" s="1220"/>
      <c r="I251" s="1221" t="str">
        <f t="shared" si="16"/>
        <v/>
      </c>
      <c r="J251" s="1220" t="str">
        <f t="shared" si="17"/>
        <v/>
      </c>
      <c r="K251" s="1214" t="str">
        <f>IF($B251="","",IF($B251=[6]Dashboard!$B$3,COUNTIF($B$12:$B251,[6]Dashboard!$B$3),""))</f>
        <v/>
      </c>
      <c r="L251" s="1198"/>
    </row>
    <row r="252" spans="1:12" ht="14.25" customHeight="1" x14ac:dyDescent="0.3">
      <c r="A252" s="1214">
        <f t="shared" si="15"/>
        <v>241</v>
      </c>
      <c r="B252" s="1215"/>
      <c r="C252" s="1216" t="str">
        <f t="shared" si="18"/>
        <v/>
      </c>
      <c r="D252" s="1217"/>
      <c r="E252" s="1218"/>
      <c r="F252" s="1219"/>
      <c r="G252" s="1219" t="str">
        <f t="shared" si="19"/>
        <v/>
      </c>
      <c r="H252" s="1220"/>
      <c r="I252" s="1221" t="str">
        <f t="shared" si="16"/>
        <v/>
      </c>
      <c r="J252" s="1220" t="str">
        <f t="shared" si="17"/>
        <v/>
      </c>
      <c r="K252" s="1214" t="str">
        <f>IF($B252="","",IF($B252=[6]Dashboard!$B$3,COUNTIF($B$12:$B252,[6]Dashboard!$B$3),""))</f>
        <v/>
      </c>
      <c r="L252" s="1198"/>
    </row>
    <row r="253" spans="1:12" ht="14.25" customHeight="1" x14ac:dyDescent="0.3">
      <c r="A253" s="1214">
        <f t="shared" si="15"/>
        <v>242</v>
      </c>
      <c r="B253" s="1215"/>
      <c r="C253" s="1216" t="str">
        <f t="shared" si="18"/>
        <v/>
      </c>
      <c r="D253" s="1217"/>
      <c r="E253" s="1218"/>
      <c r="F253" s="1219"/>
      <c r="G253" s="1219" t="str">
        <f t="shared" si="19"/>
        <v/>
      </c>
      <c r="H253" s="1220"/>
      <c r="I253" s="1221" t="str">
        <f t="shared" si="16"/>
        <v/>
      </c>
      <c r="J253" s="1220" t="str">
        <f t="shared" si="17"/>
        <v/>
      </c>
      <c r="K253" s="1214" t="str">
        <f>IF($B253="","",IF($B253=[6]Dashboard!$B$3,COUNTIF($B$12:$B253,[6]Dashboard!$B$3),""))</f>
        <v/>
      </c>
      <c r="L253" s="1198"/>
    </row>
    <row r="254" spans="1:12" ht="14.25" customHeight="1" x14ac:dyDescent="0.3">
      <c r="A254" s="1214">
        <f t="shared" si="15"/>
        <v>243</v>
      </c>
      <c r="B254" s="1215"/>
      <c r="C254" s="1216" t="str">
        <f t="shared" si="18"/>
        <v/>
      </c>
      <c r="D254" s="1217"/>
      <c r="E254" s="1218"/>
      <c r="F254" s="1219"/>
      <c r="G254" s="1219" t="str">
        <f t="shared" si="19"/>
        <v/>
      </c>
      <c r="H254" s="1220"/>
      <c r="I254" s="1221" t="str">
        <f t="shared" si="16"/>
        <v/>
      </c>
      <c r="J254" s="1220" t="str">
        <f t="shared" si="17"/>
        <v/>
      </c>
      <c r="K254" s="1214" t="str">
        <f>IF($B254="","",IF($B254=[6]Dashboard!$B$3,COUNTIF($B$12:$B254,[6]Dashboard!$B$3),""))</f>
        <v/>
      </c>
      <c r="L254" s="1198"/>
    </row>
    <row r="255" spans="1:12" ht="14.25" customHeight="1" x14ac:dyDescent="0.3">
      <c r="A255" s="1214">
        <f t="shared" si="15"/>
        <v>244</v>
      </c>
      <c r="B255" s="1215"/>
      <c r="C255" s="1216" t="str">
        <f t="shared" si="18"/>
        <v/>
      </c>
      <c r="D255" s="1217"/>
      <c r="E255" s="1218"/>
      <c r="F255" s="1219"/>
      <c r="G255" s="1219" t="str">
        <f t="shared" si="19"/>
        <v/>
      </c>
      <c r="H255" s="1220"/>
      <c r="I255" s="1221" t="str">
        <f t="shared" si="16"/>
        <v/>
      </c>
      <c r="J255" s="1220" t="str">
        <f t="shared" si="17"/>
        <v/>
      </c>
      <c r="K255" s="1214" t="str">
        <f>IF($B255="","",IF($B255=[6]Dashboard!$B$3,COUNTIF($B$12:$B255,[6]Dashboard!$B$3),""))</f>
        <v/>
      </c>
      <c r="L255" s="1198"/>
    </row>
    <row r="256" spans="1:12" ht="14.25" customHeight="1" x14ac:dyDescent="0.3">
      <c r="A256" s="1214">
        <f t="shared" si="15"/>
        <v>245</v>
      </c>
      <c r="B256" s="1215"/>
      <c r="C256" s="1216" t="str">
        <f t="shared" si="18"/>
        <v/>
      </c>
      <c r="D256" s="1217"/>
      <c r="E256" s="1218"/>
      <c r="F256" s="1219"/>
      <c r="G256" s="1219" t="str">
        <f t="shared" si="19"/>
        <v/>
      </c>
      <c r="H256" s="1220"/>
      <c r="I256" s="1221" t="str">
        <f t="shared" si="16"/>
        <v/>
      </c>
      <c r="J256" s="1220" t="str">
        <f t="shared" si="17"/>
        <v/>
      </c>
      <c r="K256" s="1214" t="str">
        <f>IF($B256="","",IF($B256=[6]Dashboard!$B$3,COUNTIF($B$12:$B256,[6]Dashboard!$B$3),""))</f>
        <v/>
      </c>
      <c r="L256" s="1198"/>
    </row>
    <row r="257" spans="1:12" ht="14.25" customHeight="1" x14ac:dyDescent="0.3">
      <c r="A257" s="1214">
        <f t="shared" si="15"/>
        <v>246</v>
      </c>
      <c r="B257" s="1215"/>
      <c r="C257" s="1216" t="str">
        <f t="shared" si="18"/>
        <v/>
      </c>
      <c r="D257" s="1217"/>
      <c r="E257" s="1218"/>
      <c r="F257" s="1219"/>
      <c r="G257" s="1219" t="str">
        <f t="shared" si="19"/>
        <v/>
      </c>
      <c r="H257" s="1220"/>
      <c r="I257" s="1221" t="str">
        <f t="shared" si="16"/>
        <v/>
      </c>
      <c r="J257" s="1220" t="str">
        <f t="shared" si="17"/>
        <v/>
      </c>
      <c r="K257" s="1214" t="str">
        <f>IF($B257="","",IF($B257=[6]Dashboard!$B$3,COUNTIF($B$12:$B257,[6]Dashboard!$B$3),""))</f>
        <v/>
      </c>
      <c r="L257" s="1198"/>
    </row>
    <row r="258" spans="1:12" ht="14.25" customHeight="1" x14ac:dyDescent="0.3">
      <c r="A258" s="1214">
        <f t="shared" si="15"/>
        <v>247</v>
      </c>
      <c r="B258" s="1215"/>
      <c r="C258" s="1216" t="str">
        <f t="shared" si="18"/>
        <v/>
      </c>
      <c r="D258" s="1217"/>
      <c r="E258" s="1218"/>
      <c r="F258" s="1219"/>
      <c r="G258" s="1219" t="str">
        <f t="shared" si="19"/>
        <v/>
      </c>
      <c r="H258" s="1220"/>
      <c r="I258" s="1221" t="str">
        <f t="shared" si="16"/>
        <v/>
      </c>
      <c r="J258" s="1220" t="str">
        <f t="shared" si="17"/>
        <v/>
      </c>
      <c r="K258" s="1214" t="str">
        <f>IF($B258="","",IF($B258=[6]Dashboard!$B$3,COUNTIF($B$12:$B258,[6]Dashboard!$B$3),""))</f>
        <v/>
      </c>
      <c r="L258" s="1198"/>
    </row>
    <row r="259" spans="1:12" ht="14.25" customHeight="1" x14ac:dyDescent="0.3">
      <c r="A259" s="1214">
        <f t="shared" si="15"/>
        <v>248</v>
      </c>
      <c r="B259" s="1215"/>
      <c r="C259" s="1216" t="str">
        <f t="shared" si="18"/>
        <v/>
      </c>
      <c r="D259" s="1217"/>
      <c r="E259" s="1218"/>
      <c r="F259" s="1219"/>
      <c r="G259" s="1219" t="str">
        <f t="shared" si="19"/>
        <v/>
      </c>
      <c r="H259" s="1220"/>
      <c r="I259" s="1221" t="str">
        <f t="shared" si="16"/>
        <v/>
      </c>
      <c r="J259" s="1220" t="str">
        <f t="shared" si="17"/>
        <v/>
      </c>
      <c r="K259" s="1214" t="str">
        <f>IF($B259="","",IF($B259=[6]Dashboard!$B$3,COUNTIF($B$12:$B259,[6]Dashboard!$B$3),""))</f>
        <v/>
      </c>
      <c r="L259" s="1198"/>
    </row>
    <row r="260" spans="1:12" ht="14.25" customHeight="1" x14ac:dyDescent="0.3">
      <c r="A260" s="1214">
        <f t="shared" si="15"/>
        <v>249</v>
      </c>
      <c r="B260" s="1215"/>
      <c r="C260" s="1216" t="str">
        <f t="shared" si="18"/>
        <v/>
      </c>
      <c r="D260" s="1217"/>
      <c r="E260" s="1218"/>
      <c r="F260" s="1219"/>
      <c r="G260" s="1219" t="str">
        <f t="shared" si="19"/>
        <v/>
      </c>
      <c r="H260" s="1220"/>
      <c r="I260" s="1221" t="str">
        <f t="shared" si="16"/>
        <v/>
      </c>
      <c r="J260" s="1220" t="str">
        <f t="shared" si="17"/>
        <v/>
      </c>
      <c r="K260" s="1214" t="str">
        <f>IF($B260="","",IF($B260=[6]Dashboard!$B$3,COUNTIF($B$12:$B260,[6]Dashboard!$B$3),""))</f>
        <v/>
      </c>
      <c r="L260" s="1198"/>
    </row>
    <row r="261" spans="1:12" ht="14.25" customHeight="1" x14ac:dyDescent="0.3">
      <c r="A261" s="1214">
        <f t="shared" si="15"/>
        <v>250</v>
      </c>
      <c r="B261" s="1215"/>
      <c r="C261" s="1216" t="str">
        <f t="shared" si="18"/>
        <v/>
      </c>
      <c r="D261" s="1217"/>
      <c r="E261" s="1218"/>
      <c r="F261" s="1219"/>
      <c r="G261" s="1219" t="str">
        <f t="shared" si="19"/>
        <v/>
      </c>
      <c r="H261" s="1220"/>
      <c r="I261" s="1221" t="str">
        <f t="shared" si="16"/>
        <v/>
      </c>
      <c r="J261" s="1220" t="str">
        <f t="shared" si="17"/>
        <v/>
      </c>
      <c r="K261" s="1214" t="str">
        <f>IF($B261="","",IF($B261=[6]Dashboard!$B$3,COUNTIF($B$12:$B261,[6]Dashboard!$B$3),""))</f>
        <v/>
      </c>
      <c r="L261" s="1198"/>
    </row>
    <row r="262" spans="1:12" ht="14.25" customHeight="1" x14ac:dyDescent="0.3">
      <c r="A262" s="1214">
        <f t="shared" si="15"/>
        <v>251</v>
      </c>
      <c r="B262" s="1215"/>
      <c r="C262" s="1216" t="str">
        <f t="shared" si="18"/>
        <v/>
      </c>
      <c r="D262" s="1217"/>
      <c r="E262" s="1218"/>
      <c r="F262" s="1219"/>
      <c r="G262" s="1219" t="str">
        <f t="shared" si="19"/>
        <v/>
      </c>
      <c r="H262" s="1220"/>
      <c r="I262" s="1221" t="str">
        <f t="shared" si="16"/>
        <v/>
      </c>
      <c r="J262" s="1220" t="str">
        <f t="shared" si="17"/>
        <v/>
      </c>
      <c r="K262" s="1214" t="str">
        <f>IF($B262="","",IF($B262=[6]Dashboard!$B$3,COUNTIF($B$12:$B262,[6]Dashboard!$B$3),""))</f>
        <v/>
      </c>
      <c r="L262" s="1198"/>
    </row>
    <row r="263" spans="1:12" ht="14.25" customHeight="1" x14ac:dyDescent="0.3">
      <c r="A263" s="1214">
        <f t="shared" si="15"/>
        <v>252</v>
      </c>
      <c r="B263" s="1215"/>
      <c r="C263" s="1216" t="str">
        <f t="shared" si="18"/>
        <v/>
      </c>
      <c r="D263" s="1217"/>
      <c r="E263" s="1218"/>
      <c r="F263" s="1219"/>
      <c r="G263" s="1219" t="str">
        <f t="shared" si="19"/>
        <v/>
      </c>
      <c r="H263" s="1220"/>
      <c r="I263" s="1221" t="str">
        <f t="shared" si="16"/>
        <v/>
      </c>
      <c r="J263" s="1220" t="str">
        <f t="shared" si="17"/>
        <v/>
      </c>
      <c r="K263" s="1214" t="str">
        <f>IF($B263="","",IF($B263=[6]Dashboard!$B$3,COUNTIF($B$12:$B263,[6]Dashboard!$B$3),""))</f>
        <v/>
      </c>
      <c r="L263" s="1198"/>
    </row>
    <row r="264" spans="1:12" ht="14.25" customHeight="1" x14ac:dyDescent="0.3">
      <c r="A264" s="1214">
        <f t="shared" si="15"/>
        <v>253</v>
      </c>
      <c r="B264" s="1215"/>
      <c r="C264" s="1216" t="str">
        <f t="shared" si="18"/>
        <v/>
      </c>
      <c r="D264" s="1217"/>
      <c r="E264" s="1218"/>
      <c r="F264" s="1219"/>
      <c r="G264" s="1219" t="str">
        <f t="shared" si="19"/>
        <v/>
      </c>
      <c r="H264" s="1220"/>
      <c r="I264" s="1221" t="str">
        <f t="shared" si="16"/>
        <v/>
      </c>
      <c r="J264" s="1220" t="str">
        <f t="shared" si="17"/>
        <v/>
      </c>
      <c r="K264" s="1214" t="str">
        <f>IF($B264="","",IF($B264=[6]Dashboard!$B$3,COUNTIF($B$12:$B264,[6]Dashboard!$B$3),""))</f>
        <v/>
      </c>
      <c r="L264" s="1198"/>
    </row>
    <row r="265" spans="1:12" ht="14.25" customHeight="1" x14ac:dyDescent="0.3">
      <c r="A265" s="1214">
        <f t="shared" si="15"/>
        <v>254</v>
      </c>
      <c r="B265" s="1215"/>
      <c r="C265" s="1216" t="str">
        <f t="shared" si="18"/>
        <v/>
      </c>
      <c r="D265" s="1217"/>
      <c r="E265" s="1218"/>
      <c r="F265" s="1219"/>
      <c r="G265" s="1219" t="str">
        <f t="shared" si="19"/>
        <v/>
      </c>
      <c r="H265" s="1220"/>
      <c r="I265" s="1221" t="str">
        <f t="shared" si="16"/>
        <v/>
      </c>
      <c r="J265" s="1220" t="str">
        <f t="shared" si="17"/>
        <v/>
      </c>
      <c r="K265" s="1214" t="str">
        <f>IF($B265="","",IF($B265=[6]Dashboard!$B$3,COUNTIF($B$12:$B265,[6]Dashboard!$B$3),""))</f>
        <v/>
      </c>
      <c r="L265" s="1198"/>
    </row>
    <row r="266" spans="1:12" ht="14.25" customHeight="1" x14ac:dyDescent="0.3">
      <c r="A266" s="1214">
        <f t="shared" si="15"/>
        <v>255</v>
      </c>
      <c r="B266" s="1215"/>
      <c r="C266" s="1216" t="str">
        <f t="shared" si="18"/>
        <v/>
      </c>
      <c r="D266" s="1217"/>
      <c r="E266" s="1218"/>
      <c r="F266" s="1219"/>
      <c r="G266" s="1219" t="str">
        <f t="shared" si="19"/>
        <v/>
      </c>
      <c r="H266" s="1220"/>
      <c r="I266" s="1221" t="str">
        <f t="shared" si="16"/>
        <v/>
      </c>
      <c r="J266" s="1220" t="str">
        <f t="shared" si="17"/>
        <v/>
      </c>
      <c r="K266" s="1214" t="str">
        <f>IF($B266="","",IF($B266=[6]Dashboard!$B$3,COUNTIF($B$12:$B266,[6]Dashboard!$B$3),""))</f>
        <v/>
      </c>
      <c r="L266" s="1198"/>
    </row>
    <row r="267" spans="1:12" ht="14.25" customHeight="1" x14ac:dyDescent="0.3">
      <c r="A267" s="1214">
        <f t="shared" si="15"/>
        <v>256</v>
      </c>
      <c r="B267" s="1215"/>
      <c r="C267" s="1216" t="str">
        <f t="shared" si="18"/>
        <v/>
      </c>
      <c r="D267" s="1217"/>
      <c r="E267" s="1218"/>
      <c r="F267" s="1219"/>
      <c r="G267" s="1219" t="str">
        <f t="shared" si="19"/>
        <v/>
      </c>
      <c r="H267" s="1220"/>
      <c r="I267" s="1221" t="str">
        <f t="shared" si="16"/>
        <v/>
      </c>
      <c r="J267" s="1220" t="str">
        <f t="shared" si="17"/>
        <v/>
      </c>
      <c r="K267" s="1214" t="str">
        <f>IF($B267="","",IF($B267=[6]Dashboard!$B$3,COUNTIF($B$12:$B267,[6]Dashboard!$B$3),""))</f>
        <v/>
      </c>
      <c r="L267" s="1198"/>
    </row>
    <row r="268" spans="1:12" ht="14.25" customHeight="1" x14ac:dyDescent="0.3">
      <c r="A268" s="1214">
        <f t="shared" ref="A268:A331" si="20">ROW()-11</f>
        <v>257</v>
      </c>
      <c r="B268" s="1215"/>
      <c r="C268" s="1216" t="str">
        <f t="shared" si="18"/>
        <v/>
      </c>
      <c r="D268" s="1217"/>
      <c r="E268" s="1218"/>
      <c r="F268" s="1219"/>
      <c r="G268" s="1219" t="str">
        <f t="shared" si="19"/>
        <v/>
      </c>
      <c r="H268" s="1220"/>
      <c r="I268" s="1221" t="str">
        <f t="shared" ref="I268:I331" si="21">IF(D268="","",D268*H268)</f>
        <v/>
      </c>
      <c r="J268" s="1220" t="str">
        <f t="shared" ref="J268:J331" si="22">IF(F268="","",F268*H268)</f>
        <v/>
      </c>
      <c r="K268" s="1214" t="str">
        <f>IF($B268="","",IF($B268=[6]Dashboard!$B$3,COUNTIF($B$12:$B268,[6]Dashboard!$B$3),""))</f>
        <v/>
      </c>
      <c r="L268" s="1198"/>
    </row>
    <row r="269" spans="1:12" ht="14.25" customHeight="1" x14ac:dyDescent="0.3">
      <c r="A269" s="1214">
        <f t="shared" si="20"/>
        <v>258</v>
      </c>
      <c r="B269" s="1215"/>
      <c r="C269" s="1216" t="str">
        <f t="shared" ref="C269:C332" si="23">IF(B269="","",IF(B269=B268,"",G268))</f>
        <v/>
      </c>
      <c r="D269" s="1217"/>
      <c r="E269" s="1218"/>
      <c r="F269" s="1219"/>
      <c r="G269" s="1219" t="str">
        <f t="shared" ref="G269:G332" si="24">IF(B269="","",G268-F269+D269)</f>
        <v/>
      </c>
      <c r="H269" s="1220"/>
      <c r="I269" s="1221" t="str">
        <f t="shared" si="21"/>
        <v/>
      </c>
      <c r="J269" s="1220" t="str">
        <f t="shared" si="22"/>
        <v/>
      </c>
      <c r="K269" s="1214" t="str">
        <f>IF($B269="","",IF($B269=[6]Dashboard!$B$3,COUNTIF($B$12:$B269,[6]Dashboard!$B$3),""))</f>
        <v/>
      </c>
      <c r="L269" s="1198"/>
    </row>
    <row r="270" spans="1:12" ht="14.25" customHeight="1" x14ac:dyDescent="0.3">
      <c r="A270" s="1214">
        <f t="shared" si="20"/>
        <v>259</v>
      </c>
      <c r="B270" s="1215"/>
      <c r="C270" s="1216" t="str">
        <f t="shared" si="23"/>
        <v/>
      </c>
      <c r="D270" s="1217"/>
      <c r="E270" s="1218"/>
      <c r="F270" s="1219"/>
      <c r="G270" s="1219" t="str">
        <f t="shared" si="24"/>
        <v/>
      </c>
      <c r="H270" s="1220"/>
      <c r="I270" s="1221" t="str">
        <f t="shared" si="21"/>
        <v/>
      </c>
      <c r="J270" s="1220" t="str">
        <f t="shared" si="22"/>
        <v/>
      </c>
      <c r="K270" s="1214" t="str">
        <f>IF($B270="","",IF($B270=[6]Dashboard!$B$3,COUNTIF($B$12:$B270,[6]Dashboard!$B$3),""))</f>
        <v/>
      </c>
      <c r="L270" s="1198"/>
    </row>
    <row r="271" spans="1:12" ht="14.25" customHeight="1" x14ac:dyDescent="0.3">
      <c r="A271" s="1214">
        <f t="shared" si="20"/>
        <v>260</v>
      </c>
      <c r="B271" s="1215"/>
      <c r="C271" s="1216" t="str">
        <f t="shared" si="23"/>
        <v/>
      </c>
      <c r="D271" s="1217"/>
      <c r="E271" s="1218"/>
      <c r="F271" s="1219"/>
      <c r="G271" s="1219" t="str">
        <f t="shared" si="24"/>
        <v/>
      </c>
      <c r="H271" s="1220"/>
      <c r="I271" s="1221" t="str">
        <f t="shared" si="21"/>
        <v/>
      </c>
      <c r="J271" s="1220" t="str">
        <f t="shared" si="22"/>
        <v/>
      </c>
      <c r="K271" s="1214" t="str">
        <f>IF($B271="","",IF($B271=[6]Dashboard!$B$3,COUNTIF($B$12:$B271,[6]Dashboard!$B$3),""))</f>
        <v/>
      </c>
      <c r="L271" s="1198"/>
    </row>
    <row r="272" spans="1:12" ht="14.25" customHeight="1" x14ac:dyDescent="0.3">
      <c r="A272" s="1214">
        <f t="shared" si="20"/>
        <v>261</v>
      </c>
      <c r="B272" s="1215"/>
      <c r="C272" s="1216" t="str">
        <f t="shared" si="23"/>
        <v/>
      </c>
      <c r="D272" s="1217"/>
      <c r="E272" s="1218"/>
      <c r="F272" s="1219"/>
      <c r="G272" s="1219" t="str">
        <f t="shared" si="24"/>
        <v/>
      </c>
      <c r="H272" s="1220"/>
      <c r="I272" s="1221" t="str">
        <f t="shared" si="21"/>
        <v/>
      </c>
      <c r="J272" s="1220" t="str">
        <f t="shared" si="22"/>
        <v/>
      </c>
      <c r="K272" s="1214" t="str">
        <f>IF($B272="","",IF($B272=[6]Dashboard!$B$3,COUNTIF($B$12:$B272,[6]Dashboard!$B$3),""))</f>
        <v/>
      </c>
      <c r="L272" s="1198"/>
    </row>
    <row r="273" spans="1:12" ht="14.25" customHeight="1" x14ac:dyDescent="0.3">
      <c r="A273" s="1214">
        <f t="shared" si="20"/>
        <v>262</v>
      </c>
      <c r="B273" s="1215"/>
      <c r="C273" s="1216" t="str">
        <f t="shared" si="23"/>
        <v/>
      </c>
      <c r="D273" s="1217"/>
      <c r="E273" s="1218"/>
      <c r="F273" s="1219"/>
      <c r="G273" s="1219" t="str">
        <f t="shared" si="24"/>
        <v/>
      </c>
      <c r="H273" s="1220"/>
      <c r="I273" s="1221" t="str">
        <f t="shared" si="21"/>
        <v/>
      </c>
      <c r="J273" s="1220" t="str">
        <f t="shared" si="22"/>
        <v/>
      </c>
      <c r="K273" s="1214" t="str">
        <f>IF($B273="","",IF($B273=[6]Dashboard!$B$3,COUNTIF($B$12:$B273,[6]Dashboard!$B$3),""))</f>
        <v/>
      </c>
      <c r="L273" s="1198"/>
    </row>
    <row r="274" spans="1:12" ht="14.25" customHeight="1" x14ac:dyDescent="0.3">
      <c r="A274" s="1214">
        <f t="shared" si="20"/>
        <v>263</v>
      </c>
      <c r="B274" s="1215"/>
      <c r="C274" s="1216" t="str">
        <f t="shared" si="23"/>
        <v/>
      </c>
      <c r="D274" s="1217"/>
      <c r="E274" s="1218"/>
      <c r="F274" s="1219"/>
      <c r="G274" s="1219" t="str">
        <f t="shared" si="24"/>
        <v/>
      </c>
      <c r="H274" s="1220"/>
      <c r="I274" s="1221" t="str">
        <f t="shared" si="21"/>
        <v/>
      </c>
      <c r="J274" s="1220" t="str">
        <f t="shared" si="22"/>
        <v/>
      </c>
      <c r="K274" s="1214" t="str">
        <f>IF($B274="","",IF($B274=[6]Dashboard!$B$3,COUNTIF($B$12:$B274,[6]Dashboard!$B$3),""))</f>
        <v/>
      </c>
      <c r="L274" s="1198"/>
    </row>
    <row r="275" spans="1:12" ht="14.25" customHeight="1" x14ac:dyDescent="0.3">
      <c r="A275" s="1214">
        <f t="shared" si="20"/>
        <v>264</v>
      </c>
      <c r="B275" s="1215"/>
      <c r="C275" s="1216" t="str">
        <f t="shared" si="23"/>
        <v/>
      </c>
      <c r="D275" s="1217"/>
      <c r="E275" s="1218"/>
      <c r="F275" s="1219"/>
      <c r="G275" s="1219" t="str">
        <f t="shared" si="24"/>
        <v/>
      </c>
      <c r="H275" s="1220"/>
      <c r="I275" s="1221" t="str">
        <f t="shared" si="21"/>
        <v/>
      </c>
      <c r="J275" s="1220" t="str">
        <f t="shared" si="22"/>
        <v/>
      </c>
      <c r="K275" s="1214" t="str">
        <f>IF($B275="","",IF($B275=[6]Dashboard!$B$3,COUNTIF($B$12:$B275,[6]Dashboard!$B$3),""))</f>
        <v/>
      </c>
      <c r="L275" s="1198"/>
    </row>
    <row r="276" spans="1:12" ht="14.25" customHeight="1" x14ac:dyDescent="0.3">
      <c r="A276" s="1214">
        <f t="shared" si="20"/>
        <v>265</v>
      </c>
      <c r="B276" s="1215"/>
      <c r="C276" s="1216" t="str">
        <f t="shared" si="23"/>
        <v/>
      </c>
      <c r="D276" s="1217"/>
      <c r="E276" s="1218"/>
      <c r="F276" s="1219"/>
      <c r="G276" s="1219" t="str">
        <f t="shared" si="24"/>
        <v/>
      </c>
      <c r="H276" s="1220"/>
      <c r="I276" s="1221" t="str">
        <f t="shared" si="21"/>
        <v/>
      </c>
      <c r="J276" s="1220" t="str">
        <f t="shared" si="22"/>
        <v/>
      </c>
      <c r="K276" s="1214" t="str">
        <f>IF($B276="","",IF($B276=[6]Dashboard!$B$3,COUNTIF($B$12:$B276,[6]Dashboard!$B$3),""))</f>
        <v/>
      </c>
      <c r="L276" s="1198"/>
    </row>
    <row r="277" spans="1:12" ht="14.25" customHeight="1" x14ac:dyDescent="0.3">
      <c r="A277" s="1214">
        <f t="shared" si="20"/>
        <v>266</v>
      </c>
      <c r="B277" s="1215"/>
      <c r="C277" s="1216" t="str">
        <f t="shared" si="23"/>
        <v/>
      </c>
      <c r="D277" s="1217"/>
      <c r="E277" s="1218"/>
      <c r="F277" s="1219"/>
      <c r="G277" s="1219" t="str">
        <f t="shared" si="24"/>
        <v/>
      </c>
      <c r="H277" s="1220"/>
      <c r="I277" s="1221" t="str">
        <f t="shared" si="21"/>
        <v/>
      </c>
      <c r="J277" s="1220" t="str">
        <f t="shared" si="22"/>
        <v/>
      </c>
      <c r="K277" s="1214" t="str">
        <f>IF($B277="","",IF($B277=[6]Dashboard!$B$3,COUNTIF($B$12:$B277,[6]Dashboard!$B$3),""))</f>
        <v/>
      </c>
      <c r="L277" s="1198"/>
    </row>
    <row r="278" spans="1:12" ht="14.25" customHeight="1" x14ac:dyDescent="0.3">
      <c r="A278" s="1214">
        <f t="shared" si="20"/>
        <v>267</v>
      </c>
      <c r="B278" s="1215"/>
      <c r="C278" s="1216" t="str">
        <f t="shared" si="23"/>
        <v/>
      </c>
      <c r="D278" s="1217"/>
      <c r="E278" s="1218"/>
      <c r="F278" s="1219"/>
      <c r="G278" s="1219" t="str">
        <f t="shared" si="24"/>
        <v/>
      </c>
      <c r="H278" s="1220"/>
      <c r="I278" s="1221" t="str">
        <f t="shared" si="21"/>
        <v/>
      </c>
      <c r="J278" s="1220" t="str">
        <f t="shared" si="22"/>
        <v/>
      </c>
      <c r="K278" s="1214" t="str">
        <f>IF($B278="","",IF($B278=[6]Dashboard!$B$3,COUNTIF($B$12:$B278,[6]Dashboard!$B$3),""))</f>
        <v/>
      </c>
      <c r="L278" s="1198"/>
    </row>
    <row r="279" spans="1:12" ht="14.25" customHeight="1" x14ac:dyDescent="0.3">
      <c r="A279" s="1214">
        <f t="shared" si="20"/>
        <v>268</v>
      </c>
      <c r="B279" s="1215"/>
      <c r="C279" s="1216" t="str">
        <f t="shared" si="23"/>
        <v/>
      </c>
      <c r="D279" s="1217"/>
      <c r="E279" s="1218"/>
      <c r="F279" s="1219"/>
      <c r="G279" s="1219" t="str">
        <f t="shared" si="24"/>
        <v/>
      </c>
      <c r="H279" s="1220"/>
      <c r="I279" s="1221" t="str">
        <f t="shared" si="21"/>
        <v/>
      </c>
      <c r="J279" s="1220" t="str">
        <f t="shared" si="22"/>
        <v/>
      </c>
      <c r="K279" s="1214" t="str">
        <f>IF($B279="","",IF($B279=[6]Dashboard!$B$3,COUNTIF($B$12:$B279,[6]Dashboard!$B$3),""))</f>
        <v/>
      </c>
      <c r="L279" s="1198"/>
    </row>
    <row r="280" spans="1:12" ht="14.25" customHeight="1" x14ac:dyDescent="0.3">
      <c r="A280" s="1214">
        <f t="shared" si="20"/>
        <v>269</v>
      </c>
      <c r="B280" s="1215"/>
      <c r="C280" s="1216" t="str">
        <f t="shared" si="23"/>
        <v/>
      </c>
      <c r="D280" s="1217"/>
      <c r="E280" s="1218"/>
      <c r="F280" s="1219"/>
      <c r="G280" s="1219" t="str">
        <f t="shared" si="24"/>
        <v/>
      </c>
      <c r="H280" s="1220"/>
      <c r="I280" s="1221" t="str">
        <f t="shared" si="21"/>
        <v/>
      </c>
      <c r="J280" s="1220" t="str">
        <f t="shared" si="22"/>
        <v/>
      </c>
      <c r="K280" s="1214" t="str">
        <f>IF($B280="","",IF($B280=[6]Dashboard!$B$3,COUNTIF($B$12:$B280,[6]Dashboard!$B$3),""))</f>
        <v/>
      </c>
      <c r="L280" s="1198"/>
    </row>
    <row r="281" spans="1:12" ht="14.25" customHeight="1" x14ac:dyDescent="0.3">
      <c r="A281" s="1214">
        <f t="shared" si="20"/>
        <v>270</v>
      </c>
      <c r="B281" s="1215"/>
      <c r="C281" s="1216" t="str">
        <f t="shared" si="23"/>
        <v/>
      </c>
      <c r="D281" s="1217"/>
      <c r="E281" s="1218"/>
      <c r="F281" s="1219"/>
      <c r="G281" s="1219" t="str">
        <f t="shared" si="24"/>
        <v/>
      </c>
      <c r="H281" s="1220"/>
      <c r="I281" s="1221" t="str">
        <f t="shared" si="21"/>
        <v/>
      </c>
      <c r="J281" s="1220" t="str">
        <f t="shared" si="22"/>
        <v/>
      </c>
      <c r="K281" s="1214" t="str">
        <f>IF($B281="","",IF($B281=[6]Dashboard!$B$3,COUNTIF($B$12:$B281,[6]Dashboard!$B$3),""))</f>
        <v/>
      </c>
      <c r="L281" s="1198"/>
    </row>
    <row r="282" spans="1:12" ht="14.25" customHeight="1" x14ac:dyDescent="0.3">
      <c r="A282" s="1214">
        <f t="shared" si="20"/>
        <v>271</v>
      </c>
      <c r="B282" s="1215"/>
      <c r="C282" s="1216" t="str">
        <f t="shared" si="23"/>
        <v/>
      </c>
      <c r="D282" s="1217"/>
      <c r="E282" s="1218"/>
      <c r="F282" s="1219"/>
      <c r="G282" s="1219" t="str">
        <f t="shared" si="24"/>
        <v/>
      </c>
      <c r="H282" s="1220"/>
      <c r="I282" s="1221" t="str">
        <f t="shared" si="21"/>
        <v/>
      </c>
      <c r="J282" s="1220" t="str">
        <f t="shared" si="22"/>
        <v/>
      </c>
      <c r="K282" s="1214" t="str">
        <f>IF($B282="","",IF($B282=[6]Dashboard!$B$3,COUNTIF($B$12:$B282,[6]Dashboard!$B$3),""))</f>
        <v/>
      </c>
      <c r="L282" s="1198"/>
    </row>
    <row r="283" spans="1:12" ht="14.25" customHeight="1" x14ac:dyDescent="0.3">
      <c r="A283" s="1214">
        <f t="shared" si="20"/>
        <v>272</v>
      </c>
      <c r="B283" s="1215"/>
      <c r="C283" s="1216" t="str">
        <f t="shared" si="23"/>
        <v/>
      </c>
      <c r="D283" s="1217"/>
      <c r="E283" s="1218"/>
      <c r="F283" s="1219"/>
      <c r="G283" s="1219" t="str">
        <f t="shared" si="24"/>
        <v/>
      </c>
      <c r="H283" s="1220"/>
      <c r="I283" s="1221" t="str">
        <f t="shared" si="21"/>
        <v/>
      </c>
      <c r="J283" s="1220" t="str">
        <f t="shared" si="22"/>
        <v/>
      </c>
      <c r="K283" s="1214" t="str">
        <f>IF($B283="","",IF($B283=[6]Dashboard!$B$3,COUNTIF($B$12:$B283,[6]Dashboard!$B$3),""))</f>
        <v/>
      </c>
      <c r="L283" s="1198"/>
    </row>
    <row r="284" spans="1:12" ht="14.25" customHeight="1" x14ac:dyDescent="0.3">
      <c r="A284" s="1214">
        <f t="shared" si="20"/>
        <v>273</v>
      </c>
      <c r="B284" s="1215"/>
      <c r="C284" s="1216" t="str">
        <f t="shared" si="23"/>
        <v/>
      </c>
      <c r="D284" s="1217"/>
      <c r="E284" s="1218"/>
      <c r="F284" s="1219"/>
      <c r="G284" s="1219" t="str">
        <f t="shared" si="24"/>
        <v/>
      </c>
      <c r="H284" s="1220"/>
      <c r="I284" s="1221" t="str">
        <f t="shared" si="21"/>
        <v/>
      </c>
      <c r="J284" s="1220" t="str">
        <f t="shared" si="22"/>
        <v/>
      </c>
      <c r="K284" s="1214" t="str">
        <f>IF($B284="","",IF($B284=[6]Dashboard!$B$3,COUNTIF($B$12:$B284,[6]Dashboard!$B$3),""))</f>
        <v/>
      </c>
      <c r="L284" s="1198"/>
    </row>
    <row r="285" spans="1:12" ht="14.25" customHeight="1" x14ac:dyDescent="0.3">
      <c r="A285" s="1214">
        <f t="shared" si="20"/>
        <v>274</v>
      </c>
      <c r="B285" s="1215"/>
      <c r="C285" s="1216" t="str">
        <f t="shared" si="23"/>
        <v/>
      </c>
      <c r="D285" s="1217"/>
      <c r="E285" s="1218"/>
      <c r="F285" s="1219"/>
      <c r="G285" s="1219" t="str">
        <f t="shared" si="24"/>
        <v/>
      </c>
      <c r="H285" s="1220"/>
      <c r="I285" s="1221" t="str">
        <f t="shared" si="21"/>
        <v/>
      </c>
      <c r="J285" s="1220" t="str">
        <f t="shared" si="22"/>
        <v/>
      </c>
      <c r="K285" s="1214" t="str">
        <f>IF($B285="","",IF($B285=[6]Dashboard!$B$3,COUNTIF($B$12:$B285,[6]Dashboard!$B$3),""))</f>
        <v/>
      </c>
      <c r="L285" s="1198"/>
    </row>
    <row r="286" spans="1:12" ht="14.25" customHeight="1" x14ac:dyDescent="0.3">
      <c r="A286" s="1214">
        <f t="shared" si="20"/>
        <v>275</v>
      </c>
      <c r="B286" s="1215"/>
      <c r="C286" s="1216" t="str">
        <f t="shared" si="23"/>
        <v/>
      </c>
      <c r="D286" s="1217"/>
      <c r="E286" s="1218"/>
      <c r="F286" s="1219"/>
      <c r="G286" s="1219" t="str">
        <f t="shared" si="24"/>
        <v/>
      </c>
      <c r="H286" s="1220"/>
      <c r="I286" s="1221" t="str">
        <f t="shared" si="21"/>
        <v/>
      </c>
      <c r="J286" s="1220" t="str">
        <f t="shared" si="22"/>
        <v/>
      </c>
      <c r="K286" s="1214" t="str">
        <f>IF($B286="","",IF($B286=[6]Dashboard!$B$3,COUNTIF($B$12:$B286,[6]Dashboard!$B$3),""))</f>
        <v/>
      </c>
      <c r="L286" s="1198"/>
    </row>
    <row r="287" spans="1:12" ht="14.25" customHeight="1" x14ac:dyDescent="0.3">
      <c r="A287" s="1214">
        <f t="shared" si="20"/>
        <v>276</v>
      </c>
      <c r="B287" s="1215"/>
      <c r="C287" s="1216" t="str">
        <f t="shared" si="23"/>
        <v/>
      </c>
      <c r="D287" s="1217"/>
      <c r="E287" s="1218"/>
      <c r="F287" s="1219"/>
      <c r="G287" s="1219" t="str">
        <f t="shared" si="24"/>
        <v/>
      </c>
      <c r="H287" s="1220"/>
      <c r="I287" s="1221" t="str">
        <f t="shared" si="21"/>
        <v/>
      </c>
      <c r="J287" s="1220" t="str">
        <f t="shared" si="22"/>
        <v/>
      </c>
      <c r="K287" s="1214" t="str">
        <f>IF($B287="","",IF($B287=[6]Dashboard!$B$3,COUNTIF($B$12:$B287,[6]Dashboard!$B$3),""))</f>
        <v/>
      </c>
      <c r="L287" s="1198"/>
    </row>
    <row r="288" spans="1:12" ht="14.25" customHeight="1" x14ac:dyDescent="0.3">
      <c r="A288" s="1214">
        <f t="shared" si="20"/>
        <v>277</v>
      </c>
      <c r="B288" s="1215"/>
      <c r="C288" s="1216" t="str">
        <f t="shared" si="23"/>
        <v/>
      </c>
      <c r="D288" s="1217"/>
      <c r="E288" s="1218"/>
      <c r="F288" s="1219"/>
      <c r="G288" s="1219" t="str">
        <f t="shared" si="24"/>
        <v/>
      </c>
      <c r="H288" s="1220"/>
      <c r="I288" s="1221" t="str">
        <f t="shared" si="21"/>
        <v/>
      </c>
      <c r="J288" s="1220" t="str">
        <f t="shared" si="22"/>
        <v/>
      </c>
      <c r="K288" s="1214" t="str">
        <f>IF($B288="","",IF($B288=[6]Dashboard!$B$3,COUNTIF($B$12:$B288,[6]Dashboard!$B$3),""))</f>
        <v/>
      </c>
      <c r="L288" s="1198"/>
    </row>
    <row r="289" spans="1:12" ht="14.25" customHeight="1" x14ac:dyDescent="0.3">
      <c r="A289" s="1214">
        <f t="shared" si="20"/>
        <v>278</v>
      </c>
      <c r="B289" s="1215"/>
      <c r="C289" s="1216" t="str">
        <f t="shared" si="23"/>
        <v/>
      </c>
      <c r="D289" s="1217"/>
      <c r="E289" s="1218"/>
      <c r="F289" s="1219"/>
      <c r="G289" s="1219" t="str">
        <f t="shared" si="24"/>
        <v/>
      </c>
      <c r="H289" s="1220"/>
      <c r="I289" s="1221" t="str">
        <f t="shared" si="21"/>
        <v/>
      </c>
      <c r="J289" s="1220" t="str">
        <f t="shared" si="22"/>
        <v/>
      </c>
      <c r="K289" s="1214" t="str">
        <f>IF($B289="","",IF($B289=[6]Dashboard!$B$3,COUNTIF($B$12:$B289,[6]Dashboard!$B$3),""))</f>
        <v/>
      </c>
      <c r="L289" s="1198"/>
    </row>
    <row r="290" spans="1:12" ht="14.25" customHeight="1" x14ac:dyDescent="0.3">
      <c r="A290" s="1214">
        <f t="shared" si="20"/>
        <v>279</v>
      </c>
      <c r="B290" s="1215"/>
      <c r="C290" s="1216" t="str">
        <f t="shared" si="23"/>
        <v/>
      </c>
      <c r="D290" s="1217"/>
      <c r="E290" s="1218"/>
      <c r="F290" s="1219"/>
      <c r="G290" s="1219" t="str">
        <f t="shared" si="24"/>
        <v/>
      </c>
      <c r="H290" s="1220"/>
      <c r="I290" s="1221" t="str">
        <f t="shared" si="21"/>
        <v/>
      </c>
      <c r="J290" s="1220" t="str">
        <f t="shared" si="22"/>
        <v/>
      </c>
      <c r="K290" s="1214" t="str">
        <f>IF($B290="","",IF($B290=[6]Dashboard!$B$3,COUNTIF($B$12:$B290,[6]Dashboard!$B$3),""))</f>
        <v/>
      </c>
      <c r="L290" s="1198"/>
    </row>
    <row r="291" spans="1:12" ht="14.25" customHeight="1" x14ac:dyDescent="0.3">
      <c r="A291" s="1214">
        <f t="shared" si="20"/>
        <v>280</v>
      </c>
      <c r="B291" s="1215"/>
      <c r="C291" s="1216" t="str">
        <f t="shared" si="23"/>
        <v/>
      </c>
      <c r="D291" s="1217"/>
      <c r="E291" s="1218"/>
      <c r="F291" s="1219"/>
      <c r="G291" s="1219" t="str">
        <f t="shared" si="24"/>
        <v/>
      </c>
      <c r="H291" s="1220"/>
      <c r="I291" s="1221" t="str">
        <f t="shared" si="21"/>
        <v/>
      </c>
      <c r="J291" s="1220" t="str">
        <f t="shared" si="22"/>
        <v/>
      </c>
      <c r="K291" s="1214" t="str">
        <f>IF($B291="","",IF($B291=[6]Dashboard!$B$3,COUNTIF($B$12:$B291,[6]Dashboard!$B$3),""))</f>
        <v/>
      </c>
      <c r="L291" s="1198"/>
    </row>
    <row r="292" spans="1:12" ht="14.25" customHeight="1" x14ac:dyDescent="0.3">
      <c r="A292" s="1214">
        <f t="shared" si="20"/>
        <v>281</v>
      </c>
      <c r="B292" s="1215"/>
      <c r="C292" s="1216" t="str">
        <f t="shared" si="23"/>
        <v/>
      </c>
      <c r="D292" s="1217"/>
      <c r="E292" s="1218"/>
      <c r="F292" s="1219"/>
      <c r="G292" s="1219" t="str">
        <f t="shared" si="24"/>
        <v/>
      </c>
      <c r="H292" s="1220"/>
      <c r="I292" s="1221" t="str">
        <f t="shared" si="21"/>
        <v/>
      </c>
      <c r="J292" s="1220" t="str">
        <f t="shared" si="22"/>
        <v/>
      </c>
      <c r="K292" s="1214" t="str">
        <f>IF($B292="","",IF($B292=[6]Dashboard!$B$3,COUNTIF($B$12:$B292,[6]Dashboard!$B$3),""))</f>
        <v/>
      </c>
      <c r="L292" s="1198"/>
    </row>
    <row r="293" spans="1:12" ht="14.25" customHeight="1" x14ac:dyDescent="0.3">
      <c r="A293" s="1214">
        <f t="shared" si="20"/>
        <v>282</v>
      </c>
      <c r="B293" s="1215"/>
      <c r="C293" s="1216" t="str">
        <f t="shared" si="23"/>
        <v/>
      </c>
      <c r="D293" s="1217"/>
      <c r="E293" s="1218"/>
      <c r="F293" s="1219"/>
      <c r="G293" s="1219" t="str">
        <f t="shared" si="24"/>
        <v/>
      </c>
      <c r="H293" s="1220"/>
      <c r="I293" s="1221" t="str">
        <f t="shared" si="21"/>
        <v/>
      </c>
      <c r="J293" s="1220" t="str">
        <f t="shared" si="22"/>
        <v/>
      </c>
      <c r="K293" s="1214" t="str">
        <f>IF($B293="","",IF($B293=[6]Dashboard!$B$3,COUNTIF($B$12:$B293,[6]Dashboard!$B$3),""))</f>
        <v/>
      </c>
      <c r="L293" s="1198"/>
    </row>
    <row r="294" spans="1:12" ht="14.25" customHeight="1" x14ac:dyDescent="0.3">
      <c r="A294" s="1214">
        <f t="shared" si="20"/>
        <v>283</v>
      </c>
      <c r="B294" s="1215"/>
      <c r="C294" s="1216" t="str">
        <f t="shared" si="23"/>
        <v/>
      </c>
      <c r="D294" s="1217"/>
      <c r="E294" s="1218"/>
      <c r="F294" s="1219"/>
      <c r="G294" s="1219" t="str">
        <f t="shared" si="24"/>
        <v/>
      </c>
      <c r="H294" s="1220"/>
      <c r="I294" s="1221" t="str">
        <f t="shared" si="21"/>
        <v/>
      </c>
      <c r="J294" s="1220" t="str">
        <f t="shared" si="22"/>
        <v/>
      </c>
      <c r="K294" s="1214" t="str">
        <f>IF($B294="","",IF($B294=[6]Dashboard!$B$3,COUNTIF($B$12:$B294,[6]Dashboard!$B$3),""))</f>
        <v/>
      </c>
      <c r="L294" s="1198"/>
    </row>
    <row r="295" spans="1:12" ht="14.25" customHeight="1" x14ac:dyDescent="0.3">
      <c r="A295" s="1214">
        <f t="shared" si="20"/>
        <v>284</v>
      </c>
      <c r="B295" s="1215"/>
      <c r="C295" s="1216" t="str">
        <f t="shared" si="23"/>
        <v/>
      </c>
      <c r="D295" s="1217"/>
      <c r="E295" s="1218"/>
      <c r="F295" s="1219"/>
      <c r="G295" s="1219" t="str">
        <f t="shared" si="24"/>
        <v/>
      </c>
      <c r="H295" s="1220"/>
      <c r="I295" s="1221" t="str">
        <f t="shared" si="21"/>
        <v/>
      </c>
      <c r="J295" s="1220" t="str">
        <f t="shared" si="22"/>
        <v/>
      </c>
      <c r="K295" s="1214" t="str">
        <f>IF($B295="","",IF($B295=[6]Dashboard!$B$3,COUNTIF($B$12:$B295,[6]Dashboard!$B$3),""))</f>
        <v/>
      </c>
      <c r="L295" s="1198"/>
    </row>
    <row r="296" spans="1:12" ht="14.25" customHeight="1" x14ac:dyDescent="0.3">
      <c r="A296" s="1214">
        <f t="shared" si="20"/>
        <v>285</v>
      </c>
      <c r="B296" s="1215"/>
      <c r="C296" s="1216" t="str">
        <f t="shared" si="23"/>
        <v/>
      </c>
      <c r="D296" s="1217"/>
      <c r="E296" s="1218"/>
      <c r="F296" s="1219"/>
      <c r="G296" s="1219" t="str">
        <f t="shared" si="24"/>
        <v/>
      </c>
      <c r="H296" s="1220"/>
      <c r="I296" s="1221" t="str">
        <f t="shared" si="21"/>
        <v/>
      </c>
      <c r="J296" s="1220" t="str">
        <f t="shared" si="22"/>
        <v/>
      </c>
      <c r="K296" s="1214" t="str">
        <f>IF($B296="","",IF($B296=[6]Dashboard!$B$3,COUNTIF($B$12:$B296,[6]Dashboard!$B$3),""))</f>
        <v/>
      </c>
      <c r="L296" s="1198"/>
    </row>
    <row r="297" spans="1:12" ht="14.25" customHeight="1" x14ac:dyDescent="0.3">
      <c r="A297" s="1214">
        <f t="shared" si="20"/>
        <v>286</v>
      </c>
      <c r="B297" s="1215"/>
      <c r="C297" s="1216" t="str">
        <f t="shared" si="23"/>
        <v/>
      </c>
      <c r="D297" s="1217"/>
      <c r="E297" s="1218"/>
      <c r="F297" s="1219"/>
      <c r="G297" s="1219" t="str">
        <f t="shared" si="24"/>
        <v/>
      </c>
      <c r="H297" s="1220"/>
      <c r="I297" s="1221" t="str">
        <f t="shared" si="21"/>
        <v/>
      </c>
      <c r="J297" s="1220" t="str">
        <f t="shared" si="22"/>
        <v/>
      </c>
      <c r="K297" s="1214" t="str">
        <f>IF($B297="","",IF($B297=[6]Dashboard!$B$3,COUNTIF($B$12:$B297,[6]Dashboard!$B$3),""))</f>
        <v/>
      </c>
      <c r="L297" s="1198"/>
    </row>
    <row r="298" spans="1:12" ht="14.25" customHeight="1" x14ac:dyDescent="0.3">
      <c r="A298" s="1214">
        <f t="shared" si="20"/>
        <v>287</v>
      </c>
      <c r="B298" s="1215"/>
      <c r="C298" s="1216" t="str">
        <f t="shared" si="23"/>
        <v/>
      </c>
      <c r="D298" s="1217"/>
      <c r="E298" s="1218"/>
      <c r="F298" s="1219"/>
      <c r="G298" s="1219" t="str">
        <f t="shared" si="24"/>
        <v/>
      </c>
      <c r="H298" s="1220"/>
      <c r="I298" s="1221" t="str">
        <f t="shared" si="21"/>
        <v/>
      </c>
      <c r="J298" s="1220" t="str">
        <f t="shared" si="22"/>
        <v/>
      </c>
      <c r="K298" s="1214" t="str">
        <f>IF($B298="","",IF($B298=[6]Dashboard!$B$3,COUNTIF($B$12:$B298,[6]Dashboard!$B$3),""))</f>
        <v/>
      </c>
      <c r="L298" s="1198"/>
    </row>
    <row r="299" spans="1:12" ht="14.25" customHeight="1" x14ac:dyDescent="0.3">
      <c r="A299" s="1214">
        <f t="shared" si="20"/>
        <v>288</v>
      </c>
      <c r="B299" s="1215"/>
      <c r="C299" s="1216" t="str">
        <f t="shared" si="23"/>
        <v/>
      </c>
      <c r="D299" s="1217"/>
      <c r="E299" s="1218"/>
      <c r="F299" s="1219"/>
      <c r="G299" s="1219" t="str">
        <f t="shared" si="24"/>
        <v/>
      </c>
      <c r="H299" s="1220"/>
      <c r="I299" s="1221" t="str">
        <f t="shared" si="21"/>
        <v/>
      </c>
      <c r="J299" s="1220" t="str">
        <f t="shared" si="22"/>
        <v/>
      </c>
      <c r="K299" s="1214" t="str">
        <f>IF($B299="","",IF($B299=[6]Dashboard!$B$3,COUNTIF($B$12:$B299,[6]Dashboard!$B$3),""))</f>
        <v/>
      </c>
      <c r="L299" s="1198"/>
    </row>
    <row r="300" spans="1:12" ht="14.25" customHeight="1" x14ac:dyDescent="0.3">
      <c r="A300" s="1214">
        <f t="shared" si="20"/>
        <v>289</v>
      </c>
      <c r="B300" s="1215"/>
      <c r="C300" s="1216" t="str">
        <f t="shared" si="23"/>
        <v/>
      </c>
      <c r="D300" s="1217"/>
      <c r="E300" s="1218"/>
      <c r="F300" s="1219"/>
      <c r="G300" s="1219" t="str">
        <f t="shared" si="24"/>
        <v/>
      </c>
      <c r="H300" s="1220"/>
      <c r="I300" s="1221" t="str">
        <f t="shared" si="21"/>
        <v/>
      </c>
      <c r="J300" s="1220" t="str">
        <f t="shared" si="22"/>
        <v/>
      </c>
      <c r="K300" s="1214" t="str">
        <f>IF($B300="","",IF($B300=[6]Dashboard!$B$3,COUNTIF($B$12:$B300,[6]Dashboard!$B$3),""))</f>
        <v/>
      </c>
      <c r="L300" s="1198"/>
    </row>
    <row r="301" spans="1:12" ht="14.25" customHeight="1" x14ac:dyDescent="0.3">
      <c r="A301" s="1214">
        <f t="shared" si="20"/>
        <v>290</v>
      </c>
      <c r="B301" s="1215"/>
      <c r="C301" s="1216" t="str">
        <f t="shared" si="23"/>
        <v/>
      </c>
      <c r="D301" s="1217"/>
      <c r="E301" s="1218"/>
      <c r="F301" s="1219"/>
      <c r="G301" s="1219" t="str">
        <f t="shared" si="24"/>
        <v/>
      </c>
      <c r="H301" s="1220"/>
      <c r="I301" s="1221" t="str">
        <f t="shared" si="21"/>
        <v/>
      </c>
      <c r="J301" s="1220" t="str">
        <f t="shared" si="22"/>
        <v/>
      </c>
      <c r="K301" s="1214" t="str">
        <f>IF($B301="","",IF($B301=[6]Dashboard!$B$3,COUNTIF($B$12:$B301,[6]Dashboard!$B$3),""))</f>
        <v/>
      </c>
      <c r="L301" s="1198"/>
    </row>
    <row r="302" spans="1:12" ht="14.25" customHeight="1" x14ac:dyDescent="0.3">
      <c r="A302" s="1214">
        <f t="shared" si="20"/>
        <v>291</v>
      </c>
      <c r="B302" s="1215"/>
      <c r="C302" s="1216" t="str">
        <f t="shared" si="23"/>
        <v/>
      </c>
      <c r="D302" s="1217"/>
      <c r="E302" s="1218"/>
      <c r="F302" s="1219"/>
      <c r="G302" s="1219" t="str">
        <f t="shared" si="24"/>
        <v/>
      </c>
      <c r="H302" s="1220"/>
      <c r="I302" s="1221" t="str">
        <f t="shared" si="21"/>
        <v/>
      </c>
      <c r="J302" s="1220" t="str">
        <f t="shared" si="22"/>
        <v/>
      </c>
      <c r="K302" s="1214" t="str">
        <f>IF($B302="","",IF($B302=[6]Dashboard!$B$3,COUNTIF($B$12:$B302,[6]Dashboard!$B$3),""))</f>
        <v/>
      </c>
      <c r="L302" s="1198"/>
    </row>
    <row r="303" spans="1:12" ht="14.25" customHeight="1" x14ac:dyDescent="0.3">
      <c r="A303" s="1214">
        <f t="shared" si="20"/>
        <v>292</v>
      </c>
      <c r="B303" s="1215"/>
      <c r="C303" s="1216" t="str">
        <f t="shared" si="23"/>
        <v/>
      </c>
      <c r="D303" s="1217"/>
      <c r="E303" s="1218"/>
      <c r="F303" s="1219"/>
      <c r="G303" s="1219" t="str">
        <f t="shared" si="24"/>
        <v/>
      </c>
      <c r="H303" s="1220"/>
      <c r="I303" s="1221" t="str">
        <f t="shared" si="21"/>
        <v/>
      </c>
      <c r="J303" s="1220" t="str">
        <f t="shared" si="22"/>
        <v/>
      </c>
      <c r="K303" s="1214" t="str">
        <f>IF($B303="","",IF($B303=[6]Dashboard!$B$3,COUNTIF($B$12:$B303,[6]Dashboard!$B$3),""))</f>
        <v/>
      </c>
      <c r="L303" s="1198"/>
    </row>
    <row r="304" spans="1:12" ht="14.25" customHeight="1" x14ac:dyDescent="0.3">
      <c r="A304" s="1214">
        <f t="shared" si="20"/>
        <v>293</v>
      </c>
      <c r="B304" s="1215"/>
      <c r="C304" s="1216" t="str">
        <f t="shared" si="23"/>
        <v/>
      </c>
      <c r="D304" s="1217"/>
      <c r="E304" s="1218"/>
      <c r="F304" s="1219"/>
      <c r="G304" s="1219" t="str">
        <f t="shared" si="24"/>
        <v/>
      </c>
      <c r="H304" s="1220"/>
      <c r="I304" s="1221" t="str">
        <f t="shared" si="21"/>
        <v/>
      </c>
      <c r="J304" s="1220" t="str">
        <f t="shared" si="22"/>
        <v/>
      </c>
      <c r="K304" s="1214" t="str">
        <f>IF($B304="","",IF($B304=[6]Dashboard!$B$3,COUNTIF($B$12:$B304,[6]Dashboard!$B$3),""))</f>
        <v/>
      </c>
      <c r="L304" s="1198"/>
    </row>
    <row r="305" spans="1:12" ht="14.25" customHeight="1" x14ac:dyDescent="0.3">
      <c r="A305" s="1214">
        <f t="shared" si="20"/>
        <v>294</v>
      </c>
      <c r="B305" s="1215"/>
      <c r="C305" s="1216" t="str">
        <f t="shared" si="23"/>
        <v/>
      </c>
      <c r="D305" s="1217"/>
      <c r="E305" s="1218"/>
      <c r="F305" s="1219"/>
      <c r="G305" s="1219" t="str">
        <f t="shared" si="24"/>
        <v/>
      </c>
      <c r="H305" s="1220"/>
      <c r="I305" s="1221" t="str">
        <f t="shared" si="21"/>
        <v/>
      </c>
      <c r="J305" s="1220" t="str">
        <f t="shared" si="22"/>
        <v/>
      </c>
      <c r="K305" s="1214" t="str">
        <f>IF($B305="","",IF($B305=[6]Dashboard!$B$3,COUNTIF($B$12:$B305,[6]Dashboard!$B$3),""))</f>
        <v/>
      </c>
      <c r="L305" s="1198"/>
    </row>
    <row r="306" spans="1:12" ht="14.25" customHeight="1" x14ac:dyDescent="0.3">
      <c r="A306" s="1214">
        <f t="shared" si="20"/>
        <v>295</v>
      </c>
      <c r="B306" s="1215"/>
      <c r="C306" s="1216" t="str">
        <f t="shared" si="23"/>
        <v/>
      </c>
      <c r="D306" s="1217"/>
      <c r="E306" s="1218"/>
      <c r="F306" s="1219"/>
      <c r="G306" s="1219" t="str">
        <f t="shared" si="24"/>
        <v/>
      </c>
      <c r="H306" s="1220"/>
      <c r="I306" s="1221" t="str">
        <f t="shared" si="21"/>
        <v/>
      </c>
      <c r="J306" s="1220" t="str">
        <f t="shared" si="22"/>
        <v/>
      </c>
      <c r="K306" s="1214" t="str">
        <f>IF($B306="","",IF($B306=[6]Dashboard!$B$3,COUNTIF($B$12:$B306,[6]Dashboard!$B$3),""))</f>
        <v/>
      </c>
      <c r="L306" s="1198"/>
    </row>
    <row r="307" spans="1:12" ht="14.25" customHeight="1" x14ac:dyDescent="0.3">
      <c r="A307" s="1214">
        <f t="shared" si="20"/>
        <v>296</v>
      </c>
      <c r="B307" s="1215"/>
      <c r="C307" s="1216" t="str">
        <f t="shared" si="23"/>
        <v/>
      </c>
      <c r="D307" s="1217"/>
      <c r="E307" s="1218"/>
      <c r="F307" s="1219"/>
      <c r="G307" s="1219" t="str">
        <f t="shared" si="24"/>
        <v/>
      </c>
      <c r="H307" s="1220"/>
      <c r="I307" s="1221" t="str">
        <f t="shared" si="21"/>
        <v/>
      </c>
      <c r="J307" s="1220" t="str">
        <f t="shared" si="22"/>
        <v/>
      </c>
      <c r="K307" s="1214" t="str">
        <f>IF($B307="","",IF($B307=[6]Dashboard!$B$3,COUNTIF($B$12:$B307,[6]Dashboard!$B$3),""))</f>
        <v/>
      </c>
      <c r="L307" s="1198"/>
    </row>
    <row r="308" spans="1:12" ht="14.25" customHeight="1" x14ac:dyDescent="0.3">
      <c r="A308" s="1214">
        <f t="shared" si="20"/>
        <v>297</v>
      </c>
      <c r="B308" s="1215"/>
      <c r="C308" s="1216" t="str">
        <f t="shared" si="23"/>
        <v/>
      </c>
      <c r="D308" s="1217"/>
      <c r="E308" s="1218"/>
      <c r="F308" s="1219"/>
      <c r="G308" s="1219" t="str">
        <f t="shared" si="24"/>
        <v/>
      </c>
      <c r="H308" s="1220"/>
      <c r="I308" s="1221" t="str">
        <f t="shared" si="21"/>
        <v/>
      </c>
      <c r="J308" s="1220" t="str">
        <f t="shared" si="22"/>
        <v/>
      </c>
      <c r="K308" s="1214" t="str">
        <f>IF($B308="","",IF($B308=[6]Dashboard!$B$3,COUNTIF($B$12:$B308,[6]Dashboard!$B$3),""))</f>
        <v/>
      </c>
      <c r="L308" s="1198"/>
    </row>
    <row r="309" spans="1:12" ht="14.25" customHeight="1" x14ac:dyDescent="0.3">
      <c r="A309" s="1214">
        <f t="shared" si="20"/>
        <v>298</v>
      </c>
      <c r="B309" s="1215"/>
      <c r="C309" s="1216" t="str">
        <f t="shared" si="23"/>
        <v/>
      </c>
      <c r="D309" s="1217"/>
      <c r="E309" s="1218"/>
      <c r="F309" s="1219"/>
      <c r="G309" s="1219" t="str">
        <f t="shared" si="24"/>
        <v/>
      </c>
      <c r="H309" s="1220"/>
      <c r="I309" s="1221" t="str">
        <f t="shared" si="21"/>
        <v/>
      </c>
      <c r="J309" s="1220" t="str">
        <f t="shared" si="22"/>
        <v/>
      </c>
      <c r="K309" s="1214" t="str">
        <f>IF($B309="","",IF($B309=[6]Dashboard!$B$3,COUNTIF($B$12:$B309,[6]Dashboard!$B$3),""))</f>
        <v/>
      </c>
      <c r="L309" s="1198"/>
    </row>
    <row r="310" spans="1:12" ht="14.25" customHeight="1" x14ac:dyDescent="0.3">
      <c r="A310" s="1214">
        <f t="shared" si="20"/>
        <v>299</v>
      </c>
      <c r="B310" s="1215"/>
      <c r="C310" s="1216" t="str">
        <f t="shared" si="23"/>
        <v/>
      </c>
      <c r="D310" s="1217"/>
      <c r="E310" s="1218"/>
      <c r="F310" s="1219"/>
      <c r="G310" s="1219" t="str">
        <f t="shared" si="24"/>
        <v/>
      </c>
      <c r="H310" s="1220"/>
      <c r="I310" s="1221" t="str">
        <f t="shared" si="21"/>
        <v/>
      </c>
      <c r="J310" s="1220" t="str">
        <f t="shared" si="22"/>
        <v/>
      </c>
      <c r="K310" s="1214" t="str">
        <f>IF($B310="","",IF($B310=[6]Dashboard!$B$3,COUNTIF($B$12:$B310,[6]Dashboard!$B$3),""))</f>
        <v/>
      </c>
      <c r="L310" s="1198"/>
    </row>
    <row r="311" spans="1:12" ht="14.25" customHeight="1" x14ac:dyDescent="0.3">
      <c r="A311" s="1214">
        <f t="shared" si="20"/>
        <v>300</v>
      </c>
      <c r="B311" s="1215"/>
      <c r="C311" s="1216" t="str">
        <f t="shared" si="23"/>
        <v/>
      </c>
      <c r="D311" s="1217"/>
      <c r="E311" s="1218"/>
      <c r="F311" s="1219"/>
      <c r="G311" s="1219" t="str">
        <f t="shared" si="24"/>
        <v/>
      </c>
      <c r="H311" s="1220"/>
      <c r="I311" s="1221" t="str">
        <f t="shared" si="21"/>
        <v/>
      </c>
      <c r="J311" s="1220" t="str">
        <f t="shared" si="22"/>
        <v/>
      </c>
      <c r="K311" s="1214" t="str">
        <f>IF($B311="","",IF($B311=[6]Dashboard!$B$3,COUNTIF($B$12:$B311,[6]Dashboard!$B$3),""))</f>
        <v/>
      </c>
      <c r="L311" s="1198"/>
    </row>
    <row r="312" spans="1:12" ht="14.25" customHeight="1" x14ac:dyDescent="0.3">
      <c r="A312" s="1214">
        <f t="shared" si="20"/>
        <v>301</v>
      </c>
      <c r="B312" s="1215"/>
      <c r="C312" s="1216" t="str">
        <f t="shared" si="23"/>
        <v/>
      </c>
      <c r="D312" s="1217"/>
      <c r="E312" s="1218"/>
      <c r="F312" s="1219"/>
      <c r="G312" s="1219" t="str">
        <f t="shared" si="24"/>
        <v/>
      </c>
      <c r="H312" s="1220"/>
      <c r="I312" s="1221" t="str">
        <f t="shared" si="21"/>
        <v/>
      </c>
      <c r="J312" s="1220" t="str">
        <f t="shared" si="22"/>
        <v/>
      </c>
      <c r="K312" s="1214" t="str">
        <f>IF($B312="","",IF($B312=[6]Dashboard!$B$3,COUNTIF($B$12:$B312,[6]Dashboard!$B$3),""))</f>
        <v/>
      </c>
      <c r="L312" s="1198"/>
    </row>
    <row r="313" spans="1:12" ht="14.25" customHeight="1" x14ac:dyDescent="0.3">
      <c r="A313" s="1214">
        <f t="shared" si="20"/>
        <v>302</v>
      </c>
      <c r="B313" s="1215"/>
      <c r="C313" s="1216" t="str">
        <f t="shared" si="23"/>
        <v/>
      </c>
      <c r="D313" s="1217"/>
      <c r="E313" s="1218"/>
      <c r="F313" s="1219"/>
      <c r="G313" s="1219" t="str">
        <f t="shared" si="24"/>
        <v/>
      </c>
      <c r="H313" s="1220"/>
      <c r="I313" s="1221" t="str">
        <f t="shared" si="21"/>
        <v/>
      </c>
      <c r="J313" s="1220" t="str">
        <f t="shared" si="22"/>
        <v/>
      </c>
      <c r="K313" s="1214" t="str">
        <f>IF($B313="","",IF($B313=[6]Dashboard!$B$3,COUNTIF($B$12:$B313,[6]Dashboard!$B$3),""))</f>
        <v/>
      </c>
      <c r="L313" s="1198"/>
    </row>
    <row r="314" spans="1:12" ht="14.25" customHeight="1" x14ac:dyDescent="0.3">
      <c r="A314" s="1214">
        <f t="shared" si="20"/>
        <v>303</v>
      </c>
      <c r="B314" s="1215"/>
      <c r="C314" s="1216" t="str">
        <f t="shared" si="23"/>
        <v/>
      </c>
      <c r="D314" s="1217"/>
      <c r="E314" s="1218"/>
      <c r="F314" s="1219"/>
      <c r="G314" s="1219" t="str">
        <f t="shared" si="24"/>
        <v/>
      </c>
      <c r="H314" s="1220"/>
      <c r="I314" s="1221" t="str">
        <f t="shared" si="21"/>
        <v/>
      </c>
      <c r="J314" s="1220" t="str">
        <f t="shared" si="22"/>
        <v/>
      </c>
      <c r="K314" s="1214" t="str">
        <f>IF($B314="","",IF($B314=[6]Dashboard!$B$3,COUNTIF($B$12:$B314,[6]Dashboard!$B$3),""))</f>
        <v/>
      </c>
      <c r="L314" s="1198"/>
    </row>
    <row r="315" spans="1:12" ht="14.25" customHeight="1" x14ac:dyDescent="0.3">
      <c r="A315" s="1214">
        <f t="shared" si="20"/>
        <v>304</v>
      </c>
      <c r="B315" s="1215"/>
      <c r="C315" s="1216" t="str">
        <f t="shared" si="23"/>
        <v/>
      </c>
      <c r="D315" s="1217"/>
      <c r="E315" s="1218"/>
      <c r="F315" s="1219"/>
      <c r="G315" s="1219" t="str">
        <f t="shared" si="24"/>
        <v/>
      </c>
      <c r="H315" s="1220"/>
      <c r="I315" s="1221" t="str">
        <f t="shared" si="21"/>
        <v/>
      </c>
      <c r="J315" s="1220" t="str">
        <f t="shared" si="22"/>
        <v/>
      </c>
      <c r="K315" s="1214" t="str">
        <f>IF($B315="","",IF($B315=[6]Dashboard!$B$3,COUNTIF($B$12:$B315,[6]Dashboard!$B$3),""))</f>
        <v/>
      </c>
      <c r="L315" s="1198"/>
    </row>
    <row r="316" spans="1:12" ht="14.25" customHeight="1" x14ac:dyDescent="0.3">
      <c r="A316" s="1214">
        <f t="shared" si="20"/>
        <v>305</v>
      </c>
      <c r="B316" s="1215"/>
      <c r="C316" s="1216" t="str">
        <f t="shared" si="23"/>
        <v/>
      </c>
      <c r="D316" s="1217"/>
      <c r="E316" s="1218"/>
      <c r="F316" s="1219"/>
      <c r="G316" s="1219" t="str">
        <f t="shared" si="24"/>
        <v/>
      </c>
      <c r="H316" s="1220"/>
      <c r="I316" s="1221" t="str">
        <f t="shared" si="21"/>
        <v/>
      </c>
      <c r="J316" s="1220" t="str">
        <f t="shared" si="22"/>
        <v/>
      </c>
      <c r="K316" s="1214" t="str">
        <f>IF($B316="","",IF($B316=[6]Dashboard!$B$3,COUNTIF($B$12:$B316,[6]Dashboard!$B$3),""))</f>
        <v/>
      </c>
      <c r="L316" s="1198"/>
    </row>
    <row r="317" spans="1:12" ht="14.25" customHeight="1" x14ac:dyDescent="0.3">
      <c r="A317" s="1214">
        <f t="shared" si="20"/>
        <v>306</v>
      </c>
      <c r="B317" s="1215"/>
      <c r="C317" s="1216" t="str">
        <f t="shared" si="23"/>
        <v/>
      </c>
      <c r="D317" s="1217"/>
      <c r="E317" s="1218"/>
      <c r="F317" s="1219"/>
      <c r="G317" s="1219" t="str">
        <f t="shared" si="24"/>
        <v/>
      </c>
      <c r="H317" s="1220"/>
      <c r="I317" s="1221" t="str">
        <f t="shared" si="21"/>
        <v/>
      </c>
      <c r="J317" s="1220" t="str">
        <f t="shared" si="22"/>
        <v/>
      </c>
      <c r="K317" s="1214" t="str">
        <f>IF($B317="","",IF($B317=[6]Dashboard!$B$3,COUNTIF($B$12:$B317,[6]Dashboard!$B$3),""))</f>
        <v/>
      </c>
      <c r="L317" s="1198"/>
    </row>
    <row r="318" spans="1:12" ht="14.25" customHeight="1" x14ac:dyDescent="0.3">
      <c r="A318" s="1214">
        <f t="shared" si="20"/>
        <v>307</v>
      </c>
      <c r="B318" s="1215"/>
      <c r="C318" s="1216" t="str">
        <f t="shared" si="23"/>
        <v/>
      </c>
      <c r="D318" s="1217"/>
      <c r="E318" s="1218"/>
      <c r="F318" s="1219"/>
      <c r="G318" s="1219" t="str">
        <f t="shared" si="24"/>
        <v/>
      </c>
      <c r="H318" s="1220"/>
      <c r="I318" s="1221" t="str">
        <f t="shared" si="21"/>
        <v/>
      </c>
      <c r="J318" s="1220" t="str">
        <f t="shared" si="22"/>
        <v/>
      </c>
      <c r="K318" s="1214" t="str">
        <f>IF($B318="","",IF($B318=[6]Dashboard!$B$3,COUNTIF($B$12:$B318,[6]Dashboard!$B$3),""))</f>
        <v/>
      </c>
      <c r="L318" s="1198"/>
    </row>
    <row r="319" spans="1:12" ht="14.25" customHeight="1" x14ac:dyDescent="0.3">
      <c r="A319" s="1214">
        <f t="shared" si="20"/>
        <v>308</v>
      </c>
      <c r="B319" s="1215"/>
      <c r="C319" s="1216" t="str">
        <f t="shared" si="23"/>
        <v/>
      </c>
      <c r="D319" s="1217"/>
      <c r="E319" s="1218"/>
      <c r="F319" s="1219"/>
      <c r="G319" s="1219" t="str">
        <f t="shared" si="24"/>
        <v/>
      </c>
      <c r="H319" s="1220"/>
      <c r="I319" s="1221" t="str">
        <f t="shared" si="21"/>
        <v/>
      </c>
      <c r="J319" s="1220" t="str">
        <f t="shared" si="22"/>
        <v/>
      </c>
      <c r="K319" s="1214" t="str">
        <f>IF($B319="","",IF($B319=[6]Dashboard!$B$3,COUNTIF($B$12:$B319,[6]Dashboard!$B$3),""))</f>
        <v/>
      </c>
      <c r="L319" s="1198"/>
    </row>
    <row r="320" spans="1:12" ht="14.25" customHeight="1" x14ac:dyDescent="0.3">
      <c r="A320" s="1214">
        <f t="shared" si="20"/>
        <v>309</v>
      </c>
      <c r="B320" s="1215"/>
      <c r="C320" s="1216" t="str">
        <f t="shared" si="23"/>
        <v/>
      </c>
      <c r="D320" s="1217"/>
      <c r="E320" s="1218"/>
      <c r="F320" s="1219"/>
      <c r="G320" s="1219" t="str">
        <f t="shared" si="24"/>
        <v/>
      </c>
      <c r="H320" s="1220"/>
      <c r="I320" s="1221" t="str">
        <f t="shared" si="21"/>
        <v/>
      </c>
      <c r="J320" s="1220" t="str">
        <f t="shared" si="22"/>
        <v/>
      </c>
      <c r="K320" s="1214" t="str">
        <f>IF($B320="","",IF($B320=[6]Dashboard!$B$3,COUNTIF($B$12:$B320,[6]Dashboard!$B$3),""))</f>
        <v/>
      </c>
      <c r="L320" s="1198"/>
    </row>
    <row r="321" spans="1:12" ht="14.25" customHeight="1" x14ac:dyDescent="0.3">
      <c r="A321" s="1214">
        <f t="shared" si="20"/>
        <v>310</v>
      </c>
      <c r="B321" s="1215"/>
      <c r="C321" s="1216" t="str">
        <f t="shared" si="23"/>
        <v/>
      </c>
      <c r="D321" s="1217"/>
      <c r="E321" s="1218"/>
      <c r="F321" s="1219"/>
      <c r="G321" s="1219" t="str">
        <f t="shared" si="24"/>
        <v/>
      </c>
      <c r="H321" s="1220"/>
      <c r="I321" s="1221" t="str">
        <f t="shared" si="21"/>
        <v/>
      </c>
      <c r="J321" s="1220" t="str">
        <f t="shared" si="22"/>
        <v/>
      </c>
      <c r="K321" s="1214" t="str">
        <f>IF($B321="","",IF($B321=[6]Dashboard!$B$3,COUNTIF($B$12:$B321,[6]Dashboard!$B$3),""))</f>
        <v/>
      </c>
      <c r="L321" s="1198"/>
    </row>
    <row r="322" spans="1:12" ht="14.25" customHeight="1" x14ac:dyDescent="0.3">
      <c r="A322" s="1214">
        <f t="shared" si="20"/>
        <v>311</v>
      </c>
      <c r="B322" s="1215"/>
      <c r="C322" s="1216" t="str">
        <f t="shared" si="23"/>
        <v/>
      </c>
      <c r="D322" s="1217"/>
      <c r="E322" s="1218"/>
      <c r="F322" s="1219"/>
      <c r="G322" s="1219" t="str">
        <f t="shared" si="24"/>
        <v/>
      </c>
      <c r="H322" s="1220"/>
      <c r="I322" s="1221" t="str">
        <f t="shared" si="21"/>
        <v/>
      </c>
      <c r="J322" s="1220" t="str">
        <f t="shared" si="22"/>
        <v/>
      </c>
      <c r="K322" s="1214" t="str">
        <f>IF($B322="","",IF($B322=[6]Dashboard!$B$3,COUNTIF($B$12:$B322,[6]Dashboard!$B$3),""))</f>
        <v/>
      </c>
      <c r="L322" s="1198"/>
    </row>
    <row r="323" spans="1:12" ht="14.25" customHeight="1" x14ac:dyDescent="0.3">
      <c r="A323" s="1214">
        <f t="shared" si="20"/>
        <v>312</v>
      </c>
      <c r="B323" s="1215"/>
      <c r="C323" s="1216" t="str">
        <f t="shared" si="23"/>
        <v/>
      </c>
      <c r="D323" s="1217"/>
      <c r="E323" s="1218"/>
      <c r="F323" s="1219"/>
      <c r="G323" s="1219" t="str">
        <f t="shared" si="24"/>
        <v/>
      </c>
      <c r="H323" s="1220"/>
      <c r="I323" s="1221" t="str">
        <f t="shared" si="21"/>
        <v/>
      </c>
      <c r="J323" s="1220" t="str">
        <f t="shared" si="22"/>
        <v/>
      </c>
      <c r="K323" s="1214" t="str">
        <f>IF($B323="","",IF($B323=[6]Dashboard!$B$3,COUNTIF($B$12:$B323,[6]Dashboard!$B$3),""))</f>
        <v/>
      </c>
      <c r="L323" s="1198"/>
    </row>
    <row r="324" spans="1:12" ht="14.25" customHeight="1" x14ac:dyDescent="0.3">
      <c r="A324" s="1214">
        <f t="shared" si="20"/>
        <v>313</v>
      </c>
      <c r="B324" s="1215"/>
      <c r="C324" s="1216" t="str">
        <f t="shared" si="23"/>
        <v/>
      </c>
      <c r="D324" s="1217"/>
      <c r="E324" s="1218"/>
      <c r="F324" s="1219"/>
      <c r="G324" s="1219" t="str">
        <f t="shared" si="24"/>
        <v/>
      </c>
      <c r="H324" s="1220"/>
      <c r="I324" s="1221" t="str">
        <f t="shared" si="21"/>
        <v/>
      </c>
      <c r="J324" s="1220" t="str">
        <f t="shared" si="22"/>
        <v/>
      </c>
      <c r="K324" s="1214" t="str">
        <f>IF($B324="","",IF($B324=[6]Dashboard!$B$3,COUNTIF($B$12:$B324,[6]Dashboard!$B$3),""))</f>
        <v/>
      </c>
      <c r="L324" s="1198"/>
    </row>
    <row r="325" spans="1:12" ht="14.25" customHeight="1" x14ac:dyDescent="0.3">
      <c r="A325" s="1214">
        <f t="shared" si="20"/>
        <v>314</v>
      </c>
      <c r="B325" s="1215"/>
      <c r="C325" s="1216" t="str">
        <f t="shared" si="23"/>
        <v/>
      </c>
      <c r="D325" s="1217"/>
      <c r="E325" s="1218"/>
      <c r="F325" s="1219"/>
      <c r="G325" s="1219" t="str">
        <f t="shared" si="24"/>
        <v/>
      </c>
      <c r="H325" s="1220"/>
      <c r="I325" s="1221" t="str">
        <f t="shared" si="21"/>
        <v/>
      </c>
      <c r="J325" s="1220" t="str">
        <f t="shared" si="22"/>
        <v/>
      </c>
      <c r="K325" s="1214" t="str">
        <f>IF($B325="","",IF($B325=[6]Dashboard!$B$3,COUNTIF($B$12:$B325,[6]Dashboard!$B$3),""))</f>
        <v/>
      </c>
      <c r="L325" s="1198"/>
    </row>
    <row r="326" spans="1:12" ht="14.25" customHeight="1" x14ac:dyDescent="0.3">
      <c r="A326" s="1214">
        <f t="shared" si="20"/>
        <v>315</v>
      </c>
      <c r="B326" s="1215"/>
      <c r="C326" s="1216" t="str">
        <f t="shared" si="23"/>
        <v/>
      </c>
      <c r="D326" s="1217"/>
      <c r="E326" s="1218"/>
      <c r="F326" s="1219"/>
      <c r="G326" s="1219" t="str">
        <f t="shared" si="24"/>
        <v/>
      </c>
      <c r="H326" s="1220"/>
      <c r="I326" s="1221" t="str">
        <f t="shared" si="21"/>
        <v/>
      </c>
      <c r="J326" s="1220" t="str">
        <f t="shared" si="22"/>
        <v/>
      </c>
      <c r="K326" s="1214" t="str">
        <f>IF($B326="","",IF($B326=[6]Dashboard!$B$3,COUNTIF($B$12:$B326,[6]Dashboard!$B$3),""))</f>
        <v/>
      </c>
      <c r="L326" s="1198"/>
    </row>
    <row r="327" spans="1:12" ht="14.25" customHeight="1" x14ac:dyDescent="0.3">
      <c r="A327" s="1214">
        <f t="shared" si="20"/>
        <v>316</v>
      </c>
      <c r="B327" s="1215"/>
      <c r="C327" s="1216" t="str">
        <f t="shared" si="23"/>
        <v/>
      </c>
      <c r="D327" s="1217"/>
      <c r="E327" s="1218"/>
      <c r="F327" s="1219"/>
      <c r="G327" s="1219" t="str">
        <f t="shared" si="24"/>
        <v/>
      </c>
      <c r="H327" s="1220"/>
      <c r="I327" s="1221" t="str">
        <f t="shared" si="21"/>
        <v/>
      </c>
      <c r="J327" s="1220" t="str">
        <f t="shared" si="22"/>
        <v/>
      </c>
      <c r="K327" s="1214" t="str">
        <f>IF($B327="","",IF($B327=[6]Dashboard!$B$3,COUNTIF($B$12:$B327,[6]Dashboard!$B$3),""))</f>
        <v/>
      </c>
      <c r="L327" s="1198"/>
    </row>
    <row r="328" spans="1:12" ht="14.25" customHeight="1" x14ac:dyDescent="0.3">
      <c r="A328" s="1214">
        <f t="shared" si="20"/>
        <v>317</v>
      </c>
      <c r="B328" s="1215"/>
      <c r="C328" s="1216" t="str">
        <f t="shared" si="23"/>
        <v/>
      </c>
      <c r="D328" s="1217"/>
      <c r="E328" s="1218"/>
      <c r="F328" s="1219"/>
      <c r="G328" s="1219" t="str">
        <f t="shared" si="24"/>
        <v/>
      </c>
      <c r="H328" s="1220"/>
      <c r="I328" s="1221" t="str">
        <f t="shared" si="21"/>
        <v/>
      </c>
      <c r="J328" s="1220" t="str">
        <f t="shared" si="22"/>
        <v/>
      </c>
      <c r="K328" s="1214" t="str">
        <f>IF($B328="","",IF($B328=[6]Dashboard!$B$3,COUNTIF($B$12:$B328,[6]Dashboard!$B$3),""))</f>
        <v/>
      </c>
      <c r="L328" s="1198"/>
    </row>
    <row r="329" spans="1:12" ht="14.25" customHeight="1" x14ac:dyDescent="0.3">
      <c r="A329" s="1214">
        <f t="shared" si="20"/>
        <v>318</v>
      </c>
      <c r="B329" s="1215"/>
      <c r="C329" s="1216" t="str">
        <f t="shared" si="23"/>
        <v/>
      </c>
      <c r="D329" s="1217"/>
      <c r="E329" s="1218"/>
      <c r="F329" s="1219"/>
      <c r="G329" s="1219" t="str">
        <f t="shared" si="24"/>
        <v/>
      </c>
      <c r="H329" s="1220"/>
      <c r="I329" s="1221" t="str">
        <f t="shared" si="21"/>
        <v/>
      </c>
      <c r="J329" s="1220" t="str">
        <f t="shared" si="22"/>
        <v/>
      </c>
      <c r="K329" s="1214" t="str">
        <f>IF($B329="","",IF($B329=[6]Dashboard!$B$3,COUNTIF($B$12:$B329,[6]Dashboard!$B$3),""))</f>
        <v/>
      </c>
      <c r="L329" s="1198"/>
    </row>
    <row r="330" spans="1:12" ht="14.25" customHeight="1" x14ac:dyDescent="0.3">
      <c r="A330" s="1214">
        <f t="shared" si="20"/>
        <v>319</v>
      </c>
      <c r="B330" s="1215"/>
      <c r="C330" s="1216" t="str">
        <f t="shared" si="23"/>
        <v/>
      </c>
      <c r="D330" s="1217"/>
      <c r="E330" s="1218"/>
      <c r="F330" s="1219"/>
      <c r="G330" s="1219" t="str">
        <f t="shared" si="24"/>
        <v/>
      </c>
      <c r="H330" s="1220"/>
      <c r="I330" s="1221" t="str">
        <f t="shared" si="21"/>
        <v/>
      </c>
      <c r="J330" s="1220" t="str">
        <f t="shared" si="22"/>
        <v/>
      </c>
      <c r="K330" s="1214" t="str">
        <f>IF($B330="","",IF($B330=[6]Dashboard!$B$3,COUNTIF($B$12:$B330,[6]Dashboard!$B$3),""))</f>
        <v/>
      </c>
      <c r="L330" s="1198"/>
    </row>
    <row r="331" spans="1:12" ht="14.25" customHeight="1" x14ac:dyDescent="0.3">
      <c r="A331" s="1214">
        <f t="shared" si="20"/>
        <v>320</v>
      </c>
      <c r="B331" s="1215"/>
      <c r="C331" s="1216" t="str">
        <f t="shared" si="23"/>
        <v/>
      </c>
      <c r="D331" s="1217"/>
      <c r="E331" s="1218"/>
      <c r="F331" s="1219"/>
      <c r="G331" s="1219" t="str">
        <f t="shared" si="24"/>
        <v/>
      </c>
      <c r="H331" s="1220"/>
      <c r="I331" s="1221" t="str">
        <f t="shared" si="21"/>
        <v/>
      </c>
      <c r="J331" s="1220" t="str">
        <f t="shared" si="22"/>
        <v/>
      </c>
      <c r="K331" s="1214" t="str">
        <f>IF($B331="","",IF($B331=[6]Dashboard!$B$3,COUNTIF($B$12:$B331,[6]Dashboard!$B$3),""))</f>
        <v/>
      </c>
      <c r="L331" s="1198"/>
    </row>
    <row r="332" spans="1:12" ht="14.25" customHeight="1" x14ac:dyDescent="0.3">
      <c r="A332" s="1214">
        <f t="shared" ref="A332:A395" si="25">ROW()-11</f>
        <v>321</v>
      </c>
      <c r="B332" s="1215"/>
      <c r="C332" s="1216" t="str">
        <f t="shared" si="23"/>
        <v/>
      </c>
      <c r="D332" s="1217"/>
      <c r="E332" s="1218"/>
      <c r="F332" s="1219"/>
      <c r="G332" s="1219" t="str">
        <f t="shared" si="24"/>
        <v/>
      </c>
      <c r="H332" s="1220"/>
      <c r="I332" s="1221" t="str">
        <f t="shared" ref="I332:I395" si="26">IF(D332="","",D332*H332)</f>
        <v/>
      </c>
      <c r="J332" s="1220" t="str">
        <f t="shared" ref="J332:J395" si="27">IF(F332="","",F332*H332)</f>
        <v/>
      </c>
      <c r="K332" s="1214" t="str">
        <f>IF($B332="","",IF($B332=[6]Dashboard!$B$3,COUNTIF($B$12:$B332,[6]Dashboard!$B$3),""))</f>
        <v/>
      </c>
      <c r="L332" s="1198"/>
    </row>
    <row r="333" spans="1:12" ht="14.25" customHeight="1" x14ac:dyDescent="0.3">
      <c r="A333" s="1214">
        <f t="shared" si="25"/>
        <v>322</v>
      </c>
      <c r="B333" s="1215"/>
      <c r="C333" s="1216" t="str">
        <f t="shared" ref="C333:C396" si="28">IF(B333="","",IF(B333=B332,"",G332))</f>
        <v/>
      </c>
      <c r="D333" s="1217"/>
      <c r="E333" s="1218"/>
      <c r="F333" s="1219"/>
      <c r="G333" s="1219" t="str">
        <f t="shared" ref="G333:G396" si="29">IF(B333="","",G332-F333+D333)</f>
        <v/>
      </c>
      <c r="H333" s="1220"/>
      <c r="I333" s="1221" t="str">
        <f t="shared" si="26"/>
        <v/>
      </c>
      <c r="J333" s="1220" t="str">
        <f t="shared" si="27"/>
        <v/>
      </c>
      <c r="K333" s="1214" t="str">
        <f>IF($B333="","",IF($B333=[6]Dashboard!$B$3,COUNTIF($B$12:$B333,[6]Dashboard!$B$3),""))</f>
        <v/>
      </c>
      <c r="L333" s="1198"/>
    </row>
    <row r="334" spans="1:12" ht="14.25" customHeight="1" x14ac:dyDescent="0.3">
      <c r="A334" s="1214">
        <f t="shared" si="25"/>
        <v>323</v>
      </c>
      <c r="B334" s="1215"/>
      <c r="C334" s="1216" t="str">
        <f t="shared" si="28"/>
        <v/>
      </c>
      <c r="D334" s="1217"/>
      <c r="E334" s="1218"/>
      <c r="F334" s="1219"/>
      <c r="G334" s="1219" t="str">
        <f t="shared" si="29"/>
        <v/>
      </c>
      <c r="H334" s="1220"/>
      <c r="I334" s="1221" t="str">
        <f t="shared" si="26"/>
        <v/>
      </c>
      <c r="J334" s="1220" t="str">
        <f t="shared" si="27"/>
        <v/>
      </c>
      <c r="K334" s="1214" t="str">
        <f>IF($B334="","",IF($B334=[6]Dashboard!$B$3,COUNTIF($B$12:$B334,[6]Dashboard!$B$3),""))</f>
        <v/>
      </c>
      <c r="L334" s="1198"/>
    </row>
    <row r="335" spans="1:12" ht="14.25" customHeight="1" x14ac:dyDescent="0.3">
      <c r="A335" s="1214">
        <f t="shared" si="25"/>
        <v>324</v>
      </c>
      <c r="B335" s="1215"/>
      <c r="C335" s="1216" t="str">
        <f t="shared" si="28"/>
        <v/>
      </c>
      <c r="D335" s="1217"/>
      <c r="E335" s="1218"/>
      <c r="F335" s="1219"/>
      <c r="G335" s="1219" t="str">
        <f t="shared" si="29"/>
        <v/>
      </c>
      <c r="H335" s="1220"/>
      <c r="I335" s="1221" t="str">
        <f t="shared" si="26"/>
        <v/>
      </c>
      <c r="J335" s="1220" t="str">
        <f t="shared" si="27"/>
        <v/>
      </c>
      <c r="K335" s="1214" t="str">
        <f>IF($B335="","",IF($B335=[6]Dashboard!$B$3,COUNTIF($B$12:$B335,[6]Dashboard!$B$3),""))</f>
        <v/>
      </c>
      <c r="L335" s="1198"/>
    </row>
    <row r="336" spans="1:12" ht="14.25" customHeight="1" x14ac:dyDescent="0.3">
      <c r="A336" s="1214">
        <f t="shared" si="25"/>
        <v>325</v>
      </c>
      <c r="B336" s="1215"/>
      <c r="C336" s="1216" t="str">
        <f t="shared" si="28"/>
        <v/>
      </c>
      <c r="D336" s="1217"/>
      <c r="E336" s="1218"/>
      <c r="F336" s="1219"/>
      <c r="G336" s="1219" t="str">
        <f t="shared" si="29"/>
        <v/>
      </c>
      <c r="H336" s="1220"/>
      <c r="I336" s="1221" t="str">
        <f t="shared" si="26"/>
        <v/>
      </c>
      <c r="J336" s="1220" t="str">
        <f t="shared" si="27"/>
        <v/>
      </c>
      <c r="K336" s="1214" t="str">
        <f>IF($B336="","",IF($B336=[6]Dashboard!$B$3,COUNTIF($B$12:$B336,[6]Dashboard!$B$3),""))</f>
        <v/>
      </c>
      <c r="L336" s="1198"/>
    </row>
    <row r="337" spans="1:12" ht="14.25" customHeight="1" x14ac:dyDescent="0.3">
      <c r="A337" s="1214">
        <f t="shared" si="25"/>
        <v>326</v>
      </c>
      <c r="B337" s="1215"/>
      <c r="C337" s="1216" t="str">
        <f t="shared" si="28"/>
        <v/>
      </c>
      <c r="D337" s="1217"/>
      <c r="E337" s="1218"/>
      <c r="F337" s="1219"/>
      <c r="G337" s="1219" t="str">
        <f t="shared" si="29"/>
        <v/>
      </c>
      <c r="H337" s="1220"/>
      <c r="I337" s="1221" t="str">
        <f t="shared" si="26"/>
        <v/>
      </c>
      <c r="J337" s="1220" t="str">
        <f t="shared" si="27"/>
        <v/>
      </c>
      <c r="K337" s="1214" t="str">
        <f>IF($B337="","",IF($B337=[6]Dashboard!$B$3,COUNTIF($B$12:$B337,[6]Dashboard!$B$3),""))</f>
        <v/>
      </c>
      <c r="L337" s="1198"/>
    </row>
    <row r="338" spans="1:12" ht="14.25" customHeight="1" x14ac:dyDescent="0.3">
      <c r="A338" s="1214">
        <f t="shared" si="25"/>
        <v>327</v>
      </c>
      <c r="B338" s="1215"/>
      <c r="C338" s="1216" t="str">
        <f t="shared" si="28"/>
        <v/>
      </c>
      <c r="D338" s="1217"/>
      <c r="E338" s="1218"/>
      <c r="F338" s="1219"/>
      <c r="G338" s="1219" t="str">
        <f t="shared" si="29"/>
        <v/>
      </c>
      <c r="H338" s="1220"/>
      <c r="I338" s="1221" t="str">
        <f t="shared" si="26"/>
        <v/>
      </c>
      <c r="J338" s="1220" t="str">
        <f t="shared" si="27"/>
        <v/>
      </c>
      <c r="K338" s="1214" t="str">
        <f>IF($B338="","",IF($B338=[6]Dashboard!$B$3,COUNTIF($B$12:$B338,[6]Dashboard!$B$3),""))</f>
        <v/>
      </c>
      <c r="L338" s="1198"/>
    </row>
    <row r="339" spans="1:12" ht="14.25" customHeight="1" x14ac:dyDescent="0.3">
      <c r="A339" s="1214">
        <f t="shared" si="25"/>
        <v>328</v>
      </c>
      <c r="B339" s="1215"/>
      <c r="C339" s="1216" t="str">
        <f t="shared" si="28"/>
        <v/>
      </c>
      <c r="D339" s="1217"/>
      <c r="E339" s="1218"/>
      <c r="F339" s="1219"/>
      <c r="G339" s="1219" t="str">
        <f t="shared" si="29"/>
        <v/>
      </c>
      <c r="H339" s="1220"/>
      <c r="I339" s="1221" t="str">
        <f t="shared" si="26"/>
        <v/>
      </c>
      <c r="J339" s="1220" t="str">
        <f t="shared" si="27"/>
        <v/>
      </c>
      <c r="K339" s="1214" t="str">
        <f>IF($B339="","",IF($B339=[6]Dashboard!$B$3,COUNTIF($B$12:$B339,[6]Dashboard!$B$3),""))</f>
        <v/>
      </c>
      <c r="L339" s="1198"/>
    </row>
    <row r="340" spans="1:12" ht="14.25" customHeight="1" x14ac:dyDescent="0.3">
      <c r="A340" s="1214">
        <f t="shared" si="25"/>
        <v>329</v>
      </c>
      <c r="B340" s="1215"/>
      <c r="C340" s="1216" t="str">
        <f t="shared" si="28"/>
        <v/>
      </c>
      <c r="D340" s="1217"/>
      <c r="E340" s="1218"/>
      <c r="F340" s="1219"/>
      <c r="G340" s="1219" t="str">
        <f t="shared" si="29"/>
        <v/>
      </c>
      <c r="H340" s="1220"/>
      <c r="I340" s="1221" t="str">
        <f t="shared" si="26"/>
        <v/>
      </c>
      <c r="J340" s="1220" t="str">
        <f t="shared" si="27"/>
        <v/>
      </c>
      <c r="K340" s="1214" t="str">
        <f>IF($B340="","",IF($B340=[6]Dashboard!$B$3,COUNTIF($B$12:$B340,[6]Dashboard!$B$3),""))</f>
        <v/>
      </c>
      <c r="L340" s="1198"/>
    </row>
    <row r="341" spans="1:12" ht="14.25" customHeight="1" x14ac:dyDescent="0.3">
      <c r="A341" s="1214">
        <f t="shared" si="25"/>
        <v>330</v>
      </c>
      <c r="B341" s="1215"/>
      <c r="C341" s="1216" t="str">
        <f t="shared" si="28"/>
        <v/>
      </c>
      <c r="D341" s="1217"/>
      <c r="E341" s="1218"/>
      <c r="F341" s="1219"/>
      <c r="G341" s="1219" t="str">
        <f t="shared" si="29"/>
        <v/>
      </c>
      <c r="H341" s="1220"/>
      <c r="I341" s="1221" t="str">
        <f t="shared" si="26"/>
        <v/>
      </c>
      <c r="J341" s="1220" t="str">
        <f t="shared" si="27"/>
        <v/>
      </c>
      <c r="K341" s="1214" t="str">
        <f>IF($B341="","",IF($B341=[6]Dashboard!$B$3,COUNTIF($B$12:$B341,[6]Dashboard!$B$3),""))</f>
        <v/>
      </c>
      <c r="L341" s="1198"/>
    </row>
    <row r="342" spans="1:12" ht="14.25" customHeight="1" x14ac:dyDescent="0.3">
      <c r="A342" s="1214">
        <f t="shared" si="25"/>
        <v>331</v>
      </c>
      <c r="B342" s="1215"/>
      <c r="C342" s="1216" t="str">
        <f t="shared" si="28"/>
        <v/>
      </c>
      <c r="D342" s="1217"/>
      <c r="E342" s="1218"/>
      <c r="F342" s="1219"/>
      <c r="G342" s="1219" t="str">
        <f t="shared" si="29"/>
        <v/>
      </c>
      <c r="H342" s="1220"/>
      <c r="I342" s="1221" t="str">
        <f t="shared" si="26"/>
        <v/>
      </c>
      <c r="J342" s="1220" t="str">
        <f t="shared" si="27"/>
        <v/>
      </c>
      <c r="K342" s="1214" t="str">
        <f>IF($B342="","",IF($B342=[6]Dashboard!$B$3,COUNTIF($B$12:$B342,[6]Dashboard!$B$3),""))</f>
        <v/>
      </c>
      <c r="L342" s="1198"/>
    </row>
    <row r="343" spans="1:12" ht="14.25" customHeight="1" x14ac:dyDescent="0.3">
      <c r="A343" s="1214">
        <f t="shared" si="25"/>
        <v>332</v>
      </c>
      <c r="B343" s="1215"/>
      <c r="C343" s="1216" t="str">
        <f t="shared" si="28"/>
        <v/>
      </c>
      <c r="D343" s="1217"/>
      <c r="E343" s="1218"/>
      <c r="F343" s="1219"/>
      <c r="G343" s="1219" t="str">
        <f t="shared" si="29"/>
        <v/>
      </c>
      <c r="H343" s="1220"/>
      <c r="I343" s="1221" t="str">
        <f t="shared" si="26"/>
        <v/>
      </c>
      <c r="J343" s="1220" t="str">
        <f t="shared" si="27"/>
        <v/>
      </c>
      <c r="K343" s="1214" t="str">
        <f>IF($B343="","",IF($B343=[6]Dashboard!$B$3,COUNTIF($B$12:$B343,[6]Dashboard!$B$3),""))</f>
        <v/>
      </c>
      <c r="L343" s="1198"/>
    </row>
    <row r="344" spans="1:12" ht="14.25" customHeight="1" x14ac:dyDescent="0.3">
      <c r="A344" s="1214">
        <f t="shared" si="25"/>
        <v>333</v>
      </c>
      <c r="B344" s="1215"/>
      <c r="C344" s="1216" t="str">
        <f t="shared" si="28"/>
        <v/>
      </c>
      <c r="D344" s="1217"/>
      <c r="E344" s="1218"/>
      <c r="F344" s="1219"/>
      <c r="G344" s="1219" t="str">
        <f t="shared" si="29"/>
        <v/>
      </c>
      <c r="H344" s="1220"/>
      <c r="I344" s="1221" t="str">
        <f t="shared" si="26"/>
        <v/>
      </c>
      <c r="J344" s="1220" t="str">
        <f t="shared" si="27"/>
        <v/>
      </c>
      <c r="K344" s="1214" t="str">
        <f>IF($B344="","",IF($B344=[6]Dashboard!$B$3,COUNTIF($B$12:$B344,[6]Dashboard!$B$3),""))</f>
        <v/>
      </c>
      <c r="L344" s="1198"/>
    </row>
    <row r="345" spans="1:12" ht="14.25" customHeight="1" x14ac:dyDescent="0.3">
      <c r="A345" s="1214">
        <f t="shared" si="25"/>
        <v>334</v>
      </c>
      <c r="B345" s="1215"/>
      <c r="C345" s="1216" t="str">
        <f t="shared" si="28"/>
        <v/>
      </c>
      <c r="D345" s="1217"/>
      <c r="E345" s="1218"/>
      <c r="F345" s="1219"/>
      <c r="G345" s="1219" t="str">
        <f t="shared" si="29"/>
        <v/>
      </c>
      <c r="H345" s="1220"/>
      <c r="I345" s="1221" t="str">
        <f t="shared" si="26"/>
        <v/>
      </c>
      <c r="J345" s="1220" t="str">
        <f t="shared" si="27"/>
        <v/>
      </c>
      <c r="K345" s="1214" t="str">
        <f>IF($B345="","",IF($B345=[6]Dashboard!$B$3,COUNTIF($B$12:$B345,[6]Dashboard!$B$3),""))</f>
        <v/>
      </c>
      <c r="L345" s="1198"/>
    </row>
    <row r="346" spans="1:12" ht="14.25" customHeight="1" x14ac:dyDescent="0.3">
      <c r="A346" s="1214">
        <f t="shared" si="25"/>
        <v>335</v>
      </c>
      <c r="B346" s="1215"/>
      <c r="C346" s="1216" t="str">
        <f t="shared" si="28"/>
        <v/>
      </c>
      <c r="D346" s="1217"/>
      <c r="E346" s="1218"/>
      <c r="F346" s="1219"/>
      <c r="G346" s="1219" t="str">
        <f t="shared" si="29"/>
        <v/>
      </c>
      <c r="H346" s="1220"/>
      <c r="I346" s="1221" t="str">
        <f t="shared" si="26"/>
        <v/>
      </c>
      <c r="J346" s="1220" t="str">
        <f t="shared" si="27"/>
        <v/>
      </c>
      <c r="K346" s="1214" t="str">
        <f>IF($B346="","",IF($B346=[6]Dashboard!$B$3,COUNTIF($B$12:$B346,[6]Dashboard!$B$3),""))</f>
        <v/>
      </c>
      <c r="L346" s="1198"/>
    </row>
    <row r="347" spans="1:12" ht="14.25" customHeight="1" x14ac:dyDescent="0.3">
      <c r="A347" s="1214">
        <f t="shared" si="25"/>
        <v>336</v>
      </c>
      <c r="B347" s="1215"/>
      <c r="C347" s="1216" t="str">
        <f t="shared" si="28"/>
        <v/>
      </c>
      <c r="D347" s="1217"/>
      <c r="E347" s="1218"/>
      <c r="F347" s="1219"/>
      <c r="G347" s="1219" t="str">
        <f t="shared" si="29"/>
        <v/>
      </c>
      <c r="H347" s="1220"/>
      <c r="I347" s="1221" t="str">
        <f t="shared" si="26"/>
        <v/>
      </c>
      <c r="J347" s="1220" t="str">
        <f t="shared" si="27"/>
        <v/>
      </c>
      <c r="K347" s="1214" t="str">
        <f>IF($B347="","",IF($B347=[6]Dashboard!$B$3,COUNTIF($B$12:$B347,[6]Dashboard!$B$3),""))</f>
        <v/>
      </c>
      <c r="L347" s="1198"/>
    </row>
    <row r="348" spans="1:12" ht="14.25" customHeight="1" x14ac:dyDescent="0.3">
      <c r="A348" s="1214">
        <f t="shared" si="25"/>
        <v>337</v>
      </c>
      <c r="B348" s="1215"/>
      <c r="C348" s="1216" t="str">
        <f t="shared" si="28"/>
        <v/>
      </c>
      <c r="D348" s="1217"/>
      <c r="E348" s="1218"/>
      <c r="F348" s="1219"/>
      <c r="G348" s="1219" t="str">
        <f t="shared" si="29"/>
        <v/>
      </c>
      <c r="H348" s="1220"/>
      <c r="I348" s="1221" t="str">
        <f t="shared" si="26"/>
        <v/>
      </c>
      <c r="J348" s="1220" t="str">
        <f t="shared" si="27"/>
        <v/>
      </c>
      <c r="K348" s="1214" t="str">
        <f>IF($B348="","",IF($B348=[6]Dashboard!$B$3,COUNTIF($B$12:$B348,[6]Dashboard!$B$3),""))</f>
        <v/>
      </c>
      <c r="L348" s="1198"/>
    </row>
    <row r="349" spans="1:12" ht="14.25" customHeight="1" x14ac:dyDescent="0.3">
      <c r="A349" s="1214">
        <f t="shared" si="25"/>
        <v>338</v>
      </c>
      <c r="B349" s="1215"/>
      <c r="C349" s="1216" t="str">
        <f t="shared" si="28"/>
        <v/>
      </c>
      <c r="D349" s="1217"/>
      <c r="E349" s="1218"/>
      <c r="F349" s="1219"/>
      <c r="G349" s="1219" t="str">
        <f t="shared" si="29"/>
        <v/>
      </c>
      <c r="H349" s="1220"/>
      <c r="I349" s="1221" t="str">
        <f t="shared" si="26"/>
        <v/>
      </c>
      <c r="J349" s="1220" t="str">
        <f t="shared" si="27"/>
        <v/>
      </c>
      <c r="K349" s="1214" t="str">
        <f>IF($B349="","",IF($B349=[6]Dashboard!$B$3,COUNTIF($B$12:$B349,[6]Dashboard!$B$3),""))</f>
        <v/>
      </c>
      <c r="L349" s="1198"/>
    </row>
    <row r="350" spans="1:12" ht="14.25" customHeight="1" x14ac:dyDescent="0.3">
      <c r="A350" s="1214">
        <f t="shared" si="25"/>
        <v>339</v>
      </c>
      <c r="B350" s="1215"/>
      <c r="C350" s="1216" t="str">
        <f t="shared" si="28"/>
        <v/>
      </c>
      <c r="D350" s="1217"/>
      <c r="E350" s="1218"/>
      <c r="F350" s="1219"/>
      <c r="G350" s="1219" t="str">
        <f t="shared" si="29"/>
        <v/>
      </c>
      <c r="H350" s="1220"/>
      <c r="I350" s="1221" t="str">
        <f t="shared" si="26"/>
        <v/>
      </c>
      <c r="J350" s="1220" t="str">
        <f t="shared" si="27"/>
        <v/>
      </c>
      <c r="K350" s="1214" t="str">
        <f>IF($B350="","",IF($B350=[6]Dashboard!$B$3,COUNTIF($B$12:$B350,[6]Dashboard!$B$3),""))</f>
        <v/>
      </c>
      <c r="L350" s="1198"/>
    </row>
    <row r="351" spans="1:12" ht="14.25" customHeight="1" x14ac:dyDescent="0.3">
      <c r="A351" s="1214">
        <f t="shared" si="25"/>
        <v>340</v>
      </c>
      <c r="B351" s="1215"/>
      <c r="C351" s="1216" t="str">
        <f t="shared" si="28"/>
        <v/>
      </c>
      <c r="D351" s="1217"/>
      <c r="E351" s="1218"/>
      <c r="F351" s="1219"/>
      <c r="G351" s="1219" t="str">
        <f t="shared" si="29"/>
        <v/>
      </c>
      <c r="H351" s="1220"/>
      <c r="I351" s="1221" t="str">
        <f t="shared" si="26"/>
        <v/>
      </c>
      <c r="J351" s="1220" t="str">
        <f t="shared" si="27"/>
        <v/>
      </c>
      <c r="K351" s="1214" t="str">
        <f>IF($B351="","",IF($B351=[6]Dashboard!$B$3,COUNTIF($B$12:$B351,[6]Dashboard!$B$3),""))</f>
        <v/>
      </c>
      <c r="L351" s="1198"/>
    </row>
    <row r="352" spans="1:12" ht="14.25" customHeight="1" x14ac:dyDescent="0.3">
      <c r="A352" s="1214">
        <f t="shared" si="25"/>
        <v>341</v>
      </c>
      <c r="B352" s="1215"/>
      <c r="C352" s="1216" t="str">
        <f t="shared" si="28"/>
        <v/>
      </c>
      <c r="D352" s="1217"/>
      <c r="E352" s="1218"/>
      <c r="F352" s="1219"/>
      <c r="G352" s="1219" t="str">
        <f t="shared" si="29"/>
        <v/>
      </c>
      <c r="H352" s="1220"/>
      <c r="I352" s="1221" t="str">
        <f t="shared" si="26"/>
        <v/>
      </c>
      <c r="J352" s="1220" t="str">
        <f t="shared" si="27"/>
        <v/>
      </c>
      <c r="K352" s="1214" t="str">
        <f>IF($B352="","",IF($B352=[6]Dashboard!$B$3,COUNTIF($B$12:$B352,[6]Dashboard!$B$3),""))</f>
        <v/>
      </c>
      <c r="L352" s="1198"/>
    </row>
    <row r="353" spans="1:12" ht="14.25" customHeight="1" x14ac:dyDescent="0.3">
      <c r="A353" s="1214">
        <f t="shared" si="25"/>
        <v>342</v>
      </c>
      <c r="B353" s="1215"/>
      <c r="C353" s="1216" t="str">
        <f t="shared" si="28"/>
        <v/>
      </c>
      <c r="D353" s="1217"/>
      <c r="E353" s="1218"/>
      <c r="F353" s="1219"/>
      <c r="G353" s="1219" t="str">
        <f t="shared" si="29"/>
        <v/>
      </c>
      <c r="H353" s="1220"/>
      <c r="I353" s="1221" t="str">
        <f t="shared" si="26"/>
        <v/>
      </c>
      <c r="J353" s="1220" t="str">
        <f t="shared" si="27"/>
        <v/>
      </c>
      <c r="K353" s="1214" t="str">
        <f>IF($B353="","",IF($B353=[6]Dashboard!$B$3,COUNTIF($B$12:$B353,[6]Dashboard!$B$3),""))</f>
        <v/>
      </c>
      <c r="L353" s="1198"/>
    </row>
    <row r="354" spans="1:12" ht="14.25" customHeight="1" x14ac:dyDescent="0.3">
      <c r="A354" s="1214">
        <f t="shared" si="25"/>
        <v>343</v>
      </c>
      <c r="B354" s="1215"/>
      <c r="C354" s="1216" t="str">
        <f t="shared" si="28"/>
        <v/>
      </c>
      <c r="D354" s="1217"/>
      <c r="E354" s="1218"/>
      <c r="F354" s="1219"/>
      <c r="G354" s="1219" t="str">
        <f t="shared" si="29"/>
        <v/>
      </c>
      <c r="H354" s="1220"/>
      <c r="I354" s="1221" t="str">
        <f t="shared" si="26"/>
        <v/>
      </c>
      <c r="J354" s="1220" t="str">
        <f t="shared" si="27"/>
        <v/>
      </c>
      <c r="K354" s="1214" t="str">
        <f>IF($B354="","",IF($B354=[6]Dashboard!$B$3,COUNTIF($B$12:$B354,[6]Dashboard!$B$3),""))</f>
        <v/>
      </c>
      <c r="L354" s="1198"/>
    </row>
    <row r="355" spans="1:12" ht="14.25" customHeight="1" x14ac:dyDescent="0.3">
      <c r="A355" s="1214">
        <f t="shared" si="25"/>
        <v>344</v>
      </c>
      <c r="B355" s="1215"/>
      <c r="C355" s="1216" t="str">
        <f t="shared" si="28"/>
        <v/>
      </c>
      <c r="D355" s="1217"/>
      <c r="E355" s="1218"/>
      <c r="F355" s="1219"/>
      <c r="G355" s="1219" t="str">
        <f t="shared" si="29"/>
        <v/>
      </c>
      <c r="H355" s="1220"/>
      <c r="I355" s="1221" t="str">
        <f t="shared" si="26"/>
        <v/>
      </c>
      <c r="J355" s="1220" t="str">
        <f t="shared" si="27"/>
        <v/>
      </c>
      <c r="K355" s="1214" t="str">
        <f>IF($B355="","",IF($B355=[6]Dashboard!$B$3,COUNTIF($B$12:$B355,[6]Dashboard!$B$3),""))</f>
        <v/>
      </c>
      <c r="L355" s="1198"/>
    </row>
    <row r="356" spans="1:12" ht="14.25" customHeight="1" x14ac:dyDescent="0.3">
      <c r="A356" s="1214">
        <f t="shared" si="25"/>
        <v>345</v>
      </c>
      <c r="B356" s="1215"/>
      <c r="C356" s="1216" t="str">
        <f t="shared" si="28"/>
        <v/>
      </c>
      <c r="D356" s="1217"/>
      <c r="E356" s="1218"/>
      <c r="F356" s="1219"/>
      <c r="G356" s="1219" t="str">
        <f t="shared" si="29"/>
        <v/>
      </c>
      <c r="H356" s="1220"/>
      <c r="I356" s="1221" t="str">
        <f t="shared" si="26"/>
        <v/>
      </c>
      <c r="J356" s="1220" t="str">
        <f t="shared" si="27"/>
        <v/>
      </c>
      <c r="K356" s="1214" t="str">
        <f>IF($B356="","",IF($B356=[6]Dashboard!$B$3,COUNTIF($B$12:$B356,[6]Dashboard!$B$3),""))</f>
        <v/>
      </c>
      <c r="L356" s="1198"/>
    </row>
    <row r="357" spans="1:12" ht="14.25" customHeight="1" x14ac:dyDescent="0.3">
      <c r="A357" s="1214">
        <f t="shared" si="25"/>
        <v>346</v>
      </c>
      <c r="B357" s="1215"/>
      <c r="C357" s="1216" t="str">
        <f t="shared" si="28"/>
        <v/>
      </c>
      <c r="D357" s="1217"/>
      <c r="E357" s="1218"/>
      <c r="F357" s="1219"/>
      <c r="G357" s="1219" t="str">
        <f t="shared" si="29"/>
        <v/>
      </c>
      <c r="H357" s="1220"/>
      <c r="I357" s="1221" t="str">
        <f t="shared" si="26"/>
        <v/>
      </c>
      <c r="J357" s="1220" t="str">
        <f t="shared" si="27"/>
        <v/>
      </c>
      <c r="K357" s="1214" t="str">
        <f>IF($B357="","",IF($B357=[6]Dashboard!$B$3,COUNTIF($B$12:$B357,[6]Dashboard!$B$3),""))</f>
        <v/>
      </c>
      <c r="L357" s="1198"/>
    </row>
    <row r="358" spans="1:12" ht="14.25" customHeight="1" x14ac:dyDescent="0.3">
      <c r="A358" s="1214">
        <f t="shared" si="25"/>
        <v>347</v>
      </c>
      <c r="B358" s="1215"/>
      <c r="C358" s="1216" t="str">
        <f t="shared" si="28"/>
        <v/>
      </c>
      <c r="D358" s="1217"/>
      <c r="E358" s="1218"/>
      <c r="F358" s="1219"/>
      <c r="G358" s="1219" t="str">
        <f t="shared" si="29"/>
        <v/>
      </c>
      <c r="H358" s="1220"/>
      <c r="I358" s="1221" t="str">
        <f t="shared" si="26"/>
        <v/>
      </c>
      <c r="J358" s="1220" t="str">
        <f t="shared" si="27"/>
        <v/>
      </c>
      <c r="K358" s="1214" t="str">
        <f>IF($B358="","",IF($B358=[6]Dashboard!$B$3,COUNTIF($B$12:$B358,[6]Dashboard!$B$3),""))</f>
        <v/>
      </c>
      <c r="L358" s="1198"/>
    </row>
    <row r="359" spans="1:12" ht="14.25" customHeight="1" x14ac:dyDescent="0.3">
      <c r="A359" s="1214">
        <f t="shared" si="25"/>
        <v>348</v>
      </c>
      <c r="B359" s="1215"/>
      <c r="C359" s="1216" t="str">
        <f t="shared" si="28"/>
        <v/>
      </c>
      <c r="D359" s="1217"/>
      <c r="E359" s="1218"/>
      <c r="F359" s="1219"/>
      <c r="G359" s="1219" t="str">
        <f t="shared" si="29"/>
        <v/>
      </c>
      <c r="H359" s="1220"/>
      <c r="I359" s="1221" t="str">
        <f t="shared" si="26"/>
        <v/>
      </c>
      <c r="J359" s="1220" t="str">
        <f t="shared" si="27"/>
        <v/>
      </c>
      <c r="K359" s="1214" t="str">
        <f>IF($B359="","",IF($B359=[6]Dashboard!$B$3,COUNTIF($B$12:$B359,[6]Dashboard!$B$3),""))</f>
        <v/>
      </c>
      <c r="L359" s="1198"/>
    </row>
    <row r="360" spans="1:12" ht="14.25" customHeight="1" x14ac:dyDescent="0.3">
      <c r="A360" s="1214">
        <f t="shared" si="25"/>
        <v>349</v>
      </c>
      <c r="B360" s="1215"/>
      <c r="C360" s="1216" t="str">
        <f t="shared" si="28"/>
        <v/>
      </c>
      <c r="D360" s="1217"/>
      <c r="E360" s="1218"/>
      <c r="F360" s="1219"/>
      <c r="G360" s="1219" t="str">
        <f t="shared" si="29"/>
        <v/>
      </c>
      <c r="H360" s="1220"/>
      <c r="I360" s="1221" t="str">
        <f t="shared" si="26"/>
        <v/>
      </c>
      <c r="J360" s="1220" t="str">
        <f t="shared" si="27"/>
        <v/>
      </c>
      <c r="K360" s="1214" t="str">
        <f>IF($B360="","",IF($B360=[6]Dashboard!$B$3,COUNTIF($B$12:$B360,[6]Dashboard!$B$3),""))</f>
        <v/>
      </c>
      <c r="L360" s="1198"/>
    </row>
    <row r="361" spans="1:12" ht="14.25" customHeight="1" x14ac:dyDescent="0.3">
      <c r="A361" s="1214">
        <f t="shared" si="25"/>
        <v>350</v>
      </c>
      <c r="B361" s="1215"/>
      <c r="C361" s="1216" t="str">
        <f t="shared" si="28"/>
        <v/>
      </c>
      <c r="D361" s="1217"/>
      <c r="E361" s="1218"/>
      <c r="F361" s="1219"/>
      <c r="G361" s="1219" t="str">
        <f t="shared" si="29"/>
        <v/>
      </c>
      <c r="H361" s="1220"/>
      <c r="I361" s="1221" t="str">
        <f t="shared" si="26"/>
        <v/>
      </c>
      <c r="J361" s="1220" t="str">
        <f t="shared" si="27"/>
        <v/>
      </c>
      <c r="K361" s="1214" t="str">
        <f>IF($B361="","",IF($B361=[6]Dashboard!$B$3,COUNTIF($B$12:$B361,[6]Dashboard!$B$3),""))</f>
        <v/>
      </c>
      <c r="L361" s="1198"/>
    </row>
    <row r="362" spans="1:12" ht="14.25" customHeight="1" x14ac:dyDescent="0.3">
      <c r="A362" s="1214">
        <f t="shared" si="25"/>
        <v>351</v>
      </c>
      <c r="B362" s="1215"/>
      <c r="C362" s="1216" t="str">
        <f t="shared" si="28"/>
        <v/>
      </c>
      <c r="D362" s="1217"/>
      <c r="E362" s="1218"/>
      <c r="F362" s="1219"/>
      <c r="G362" s="1219" t="str">
        <f t="shared" si="29"/>
        <v/>
      </c>
      <c r="H362" s="1220"/>
      <c r="I362" s="1221" t="str">
        <f t="shared" si="26"/>
        <v/>
      </c>
      <c r="J362" s="1220" t="str">
        <f t="shared" si="27"/>
        <v/>
      </c>
      <c r="K362" s="1214" t="str">
        <f>IF($B362="","",IF($B362=[6]Dashboard!$B$3,COUNTIF($B$12:$B362,[6]Dashboard!$B$3),""))</f>
        <v/>
      </c>
      <c r="L362" s="1198"/>
    </row>
    <row r="363" spans="1:12" ht="14.25" customHeight="1" x14ac:dyDescent="0.3">
      <c r="A363" s="1214">
        <f t="shared" si="25"/>
        <v>352</v>
      </c>
      <c r="B363" s="1215"/>
      <c r="C363" s="1216" t="str">
        <f t="shared" si="28"/>
        <v/>
      </c>
      <c r="D363" s="1217"/>
      <c r="E363" s="1218"/>
      <c r="F363" s="1219"/>
      <c r="G363" s="1219" t="str">
        <f t="shared" si="29"/>
        <v/>
      </c>
      <c r="H363" s="1220"/>
      <c r="I363" s="1221" t="str">
        <f t="shared" si="26"/>
        <v/>
      </c>
      <c r="J363" s="1220" t="str">
        <f t="shared" si="27"/>
        <v/>
      </c>
      <c r="K363" s="1214" t="str">
        <f>IF($B363="","",IF($B363=[6]Dashboard!$B$3,COUNTIF($B$12:$B363,[6]Dashboard!$B$3),""))</f>
        <v/>
      </c>
      <c r="L363" s="1198"/>
    </row>
    <row r="364" spans="1:12" ht="14.25" customHeight="1" x14ac:dyDescent="0.3">
      <c r="A364" s="1214">
        <f t="shared" si="25"/>
        <v>353</v>
      </c>
      <c r="B364" s="1215"/>
      <c r="C364" s="1216" t="str">
        <f t="shared" si="28"/>
        <v/>
      </c>
      <c r="D364" s="1217"/>
      <c r="E364" s="1218"/>
      <c r="F364" s="1219"/>
      <c r="G364" s="1219" t="str">
        <f t="shared" si="29"/>
        <v/>
      </c>
      <c r="H364" s="1220"/>
      <c r="I364" s="1221" t="str">
        <f t="shared" si="26"/>
        <v/>
      </c>
      <c r="J364" s="1220" t="str">
        <f t="shared" si="27"/>
        <v/>
      </c>
      <c r="K364" s="1214" t="str">
        <f>IF($B364="","",IF($B364=[6]Dashboard!$B$3,COUNTIF($B$12:$B364,[6]Dashboard!$B$3),""))</f>
        <v/>
      </c>
      <c r="L364" s="1198"/>
    </row>
    <row r="365" spans="1:12" ht="14.25" customHeight="1" x14ac:dyDescent="0.3">
      <c r="A365" s="1214">
        <f t="shared" si="25"/>
        <v>354</v>
      </c>
      <c r="B365" s="1215"/>
      <c r="C365" s="1216" t="str">
        <f t="shared" si="28"/>
        <v/>
      </c>
      <c r="D365" s="1217"/>
      <c r="E365" s="1218"/>
      <c r="F365" s="1219"/>
      <c r="G365" s="1219" t="str">
        <f t="shared" si="29"/>
        <v/>
      </c>
      <c r="H365" s="1220"/>
      <c r="I365" s="1221" t="str">
        <f t="shared" si="26"/>
        <v/>
      </c>
      <c r="J365" s="1220" t="str">
        <f t="shared" si="27"/>
        <v/>
      </c>
      <c r="K365" s="1214" t="str">
        <f>IF($B365="","",IF($B365=[6]Dashboard!$B$3,COUNTIF($B$12:$B365,[6]Dashboard!$B$3),""))</f>
        <v/>
      </c>
      <c r="L365" s="1198"/>
    </row>
    <row r="366" spans="1:12" ht="14.25" customHeight="1" x14ac:dyDescent="0.3">
      <c r="A366" s="1214">
        <f t="shared" si="25"/>
        <v>355</v>
      </c>
      <c r="B366" s="1215"/>
      <c r="C366" s="1216" t="str">
        <f t="shared" si="28"/>
        <v/>
      </c>
      <c r="D366" s="1217"/>
      <c r="E366" s="1218"/>
      <c r="F366" s="1219"/>
      <c r="G366" s="1219" t="str">
        <f t="shared" si="29"/>
        <v/>
      </c>
      <c r="H366" s="1220"/>
      <c r="I366" s="1221" t="str">
        <f t="shared" si="26"/>
        <v/>
      </c>
      <c r="J366" s="1220" t="str">
        <f t="shared" si="27"/>
        <v/>
      </c>
      <c r="K366" s="1214" t="str">
        <f>IF($B366="","",IF($B366=[6]Dashboard!$B$3,COUNTIF($B$12:$B366,[6]Dashboard!$B$3),""))</f>
        <v/>
      </c>
      <c r="L366" s="1198"/>
    </row>
    <row r="367" spans="1:12" ht="14.25" customHeight="1" x14ac:dyDescent="0.3">
      <c r="A367" s="1214">
        <f t="shared" si="25"/>
        <v>356</v>
      </c>
      <c r="B367" s="1215"/>
      <c r="C367" s="1216" t="str">
        <f t="shared" si="28"/>
        <v/>
      </c>
      <c r="D367" s="1217"/>
      <c r="E367" s="1218"/>
      <c r="F367" s="1219"/>
      <c r="G367" s="1219" t="str">
        <f t="shared" si="29"/>
        <v/>
      </c>
      <c r="H367" s="1220"/>
      <c r="I367" s="1221" t="str">
        <f t="shared" si="26"/>
        <v/>
      </c>
      <c r="J367" s="1220" t="str">
        <f t="shared" si="27"/>
        <v/>
      </c>
      <c r="K367" s="1214" t="str">
        <f>IF($B367="","",IF($B367=[6]Dashboard!$B$3,COUNTIF($B$12:$B367,[6]Dashboard!$B$3),""))</f>
        <v/>
      </c>
      <c r="L367" s="1198"/>
    </row>
    <row r="368" spans="1:12" ht="14.25" customHeight="1" x14ac:dyDescent="0.3">
      <c r="A368" s="1214">
        <f t="shared" si="25"/>
        <v>357</v>
      </c>
      <c r="B368" s="1215"/>
      <c r="C368" s="1216" t="str">
        <f t="shared" si="28"/>
        <v/>
      </c>
      <c r="D368" s="1217"/>
      <c r="E368" s="1218"/>
      <c r="F368" s="1219"/>
      <c r="G368" s="1219" t="str">
        <f t="shared" si="29"/>
        <v/>
      </c>
      <c r="H368" s="1220"/>
      <c r="I368" s="1221" t="str">
        <f t="shared" si="26"/>
        <v/>
      </c>
      <c r="J368" s="1220" t="str">
        <f t="shared" si="27"/>
        <v/>
      </c>
      <c r="K368" s="1214" t="str">
        <f>IF($B368="","",IF($B368=[6]Dashboard!$B$3,COUNTIF($B$12:$B368,[6]Dashboard!$B$3),""))</f>
        <v/>
      </c>
      <c r="L368" s="1198"/>
    </row>
    <row r="369" spans="1:12" ht="14.25" customHeight="1" x14ac:dyDescent="0.3">
      <c r="A369" s="1214">
        <f t="shared" si="25"/>
        <v>358</v>
      </c>
      <c r="B369" s="1215"/>
      <c r="C369" s="1216" t="str">
        <f t="shared" si="28"/>
        <v/>
      </c>
      <c r="D369" s="1217"/>
      <c r="E369" s="1218"/>
      <c r="F369" s="1219"/>
      <c r="G369" s="1219" t="str">
        <f t="shared" si="29"/>
        <v/>
      </c>
      <c r="H369" s="1220"/>
      <c r="I369" s="1221" t="str">
        <f t="shared" si="26"/>
        <v/>
      </c>
      <c r="J369" s="1220" t="str">
        <f t="shared" si="27"/>
        <v/>
      </c>
      <c r="K369" s="1214" t="str">
        <f>IF($B369="","",IF($B369=[6]Dashboard!$B$3,COUNTIF($B$12:$B369,[6]Dashboard!$B$3),""))</f>
        <v/>
      </c>
      <c r="L369" s="1198"/>
    </row>
    <row r="370" spans="1:12" ht="14.25" customHeight="1" x14ac:dyDescent="0.3">
      <c r="A370" s="1214">
        <f t="shared" si="25"/>
        <v>359</v>
      </c>
      <c r="B370" s="1215"/>
      <c r="C370" s="1216" t="str">
        <f t="shared" si="28"/>
        <v/>
      </c>
      <c r="D370" s="1217"/>
      <c r="E370" s="1218"/>
      <c r="F370" s="1219"/>
      <c r="G370" s="1219" t="str">
        <f t="shared" si="29"/>
        <v/>
      </c>
      <c r="H370" s="1220"/>
      <c r="I370" s="1221" t="str">
        <f t="shared" si="26"/>
        <v/>
      </c>
      <c r="J370" s="1220" t="str">
        <f t="shared" si="27"/>
        <v/>
      </c>
      <c r="K370" s="1214" t="str">
        <f>IF($B370="","",IF($B370=[6]Dashboard!$B$3,COUNTIF($B$12:$B370,[6]Dashboard!$B$3),""))</f>
        <v/>
      </c>
      <c r="L370" s="1198"/>
    </row>
    <row r="371" spans="1:12" ht="14.25" customHeight="1" x14ac:dyDescent="0.3">
      <c r="A371" s="1214">
        <f t="shared" si="25"/>
        <v>360</v>
      </c>
      <c r="B371" s="1215"/>
      <c r="C371" s="1216" t="str">
        <f t="shared" si="28"/>
        <v/>
      </c>
      <c r="D371" s="1217"/>
      <c r="E371" s="1218"/>
      <c r="F371" s="1219"/>
      <c r="G371" s="1219" t="str">
        <f t="shared" si="29"/>
        <v/>
      </c>
      <c r="H371" s="1220"/>
      <c r="I371" s="1221" t="str">
        <f t="shared" si="26"/>
        <v/>
      </c>
      <c r="J371" s="1220" t="str">
        <f t="shared" si="27"/>
        <v/>
      </c>
      <c r="K371" s="1214" t="str">
        <f>IF($B371="","",IF($B371=[6]Dashboard!$B$3,COUNTIF($B$12:$B371,[6]Dashboard!$B$3),""))</f>
        <v/>
      </c>
      <c r="L371" s="1198"/>
    </row>
    <row r="372" spans="1:12" ht="14.25" customHeight="1" x14ac:dyDescent="0.3">
      <c r="A372" s="1214">
        <f t="shared" si="25"/>
        <v>361</v>
      </c>
      <c r="B372" s="1215"/>
      <c r="C372" s="1216" t="str">
        <f t="shared" si="28"/>
        <v/>
      </c>
      <c r="D372" s="1217"/>
      <c r="E372" s="1218"/>
      <c r="F372" s="1219"/>
      <c r="G372" s="1219" t="str">
        <f t="shared" si="29"/>
        <v/>
      </c>
      <c r="H372" s="1220"/>
      <c r="I372" s="1221" t="str">
        <f t="shared" si="26"/>
        <v/>
      </c>
      <c r="J372" s="1220" t="str">
        <f t="shared" si="27"/>
        <v/>
      </c>
      <c r="K372" s="1214" t="str">
        <f>IF($B372="","",IF($B372=[6]Dashboard!$B$3,COUNTIF($B$12:$B372,[6]Dashboard!$B$3),""))</f>
        <v/>
      </c>
      <c r="L372" s="1198"/>
    </row>
    <row r="373" spans="1:12" ht="14.25" customHeight="1" x14ac:dyDescent="0.3">
      <c r="A373" s="1214">
        <f t="shared" si="25"/>
        <v>362</v>
      </c>
      <c r="B373" s="1215"/>
      <c r="C373" s="1216" t="str">
        <f t="shared" si="28"/>
        <v/>
      </c>
      <c r="D373" s="1217"/>
      <c r="E373" s="1218"/>
      <c r="F373" s="1219"/>
      <c r="G373" s="1219" t="str">
        <f t="shared" si="29"/>
        <v/>
      </c>
      <c r="H373" s="1220"/>
      <c r="I373" s="1221" t="str">
        <f t="shared" si="26"/>
        <v/>
      </c>
      <c r="J373" s="1220" t="str">
        <f t="shared" si="27"/>
        <v/>
      </c>
      <c r="K373" s="1214" t="str">
        <f>IF($B373="","",IF($B373=[6]Dashboard!$B$3,COUNTIF($B$12:$B373,[6]Dashboard!$B$3),""))</f>
        <v/>
      </c>
      <c r="L373" s="1198"/>
    </row>
    <row r="374" spans="1:12" ht="14.25" customHeight="1" x14ac:dyDescent="0.3">
      <c r="A374" s="1214">
        <f t="shared" si="25"/>
        <v>363</v>
      </c>
      <c r="B374" s="1215"/>
      <c r="C374" s="1216" t="str">
        <f t="shared" si="28"/>
        <v/>
      </c>
      <c r="D374" s="1217"/>
      <c r="E374" s="1218"/>
      <c r="F374" s="1219"/>
      <c r="G374" s="1219" t="str">
        <f t="shared" si="29"/>
        <v/>
      </c>
      <c r="H374" s="1220"/>
      <c r="I374" s="1221" t="str">
        <f t="shared" si="26"/>
        <v/>
      </c>
      <c r="J374" s="1220" t="str">
        <f t="shared" si="27"/>
        <v/>
      </c>
      <c r="K374" s="1214" t="str">
        <f>IF($B374="","",IF($B374=[6]Dashboard!$B$3,COUNTIF($B$12:$B374,[6]Dashboard!$B$3),""))</f>
        <v/>
      </c>
      <c r="L374" s="1198"/>
    </row>
    <row r="375" spans="1:12" ht="14.25" customHeight="1" x14ac:dyDescent="0.3">
      <c r="A375" s="1214">
        <f t="shared" si="25"/>
        <v>364</v>
      </c>
      <c r="B375" s="1215"/>
      <c r="C375" s="1216" t="str">
        <f t="shared" si="28"/>
        <v/>
      </c>
      <c r="D375" s="1217"/>
      <c r="E375" s="1218"/>
      <c r="F375" s="1219"/>
      <c r="G375" s="1219" t="str">
        <f t="shared" si="29"/>
        <v/>
      </c>
      <c r="H375" s="1220"/>
      <c r="I375" s="1221" t="str">
        <f t="shared" si="26"/>
        <v/>
      </c>
      <c r="J375" s="1220" t="str">
        <f t="shared" si="27"/>
        <v/>
      </c>
      <c r="K375" s="1214" t="str">
        <f>IF($B375="","",IF($B375=[6]Dashboard!$B$3,COUNTIF($B$12:$B375,[6]Dashboard!$B$3),""))</f>
        <v/>
      </c>
      <c r="L375" s="1198"/>
    </row>
    <row r="376" spans="1:12" ht="14.25" customHeight="1" x14ac:dyDescent="0.3">
      <c r="A376" s="1214">
        <f t="shared" si="25"/>
        <v>365</v>
      </c>
      <c r="B376" s="1215"/>
      <c r="C376" s="1216" t="str">
        <f t="shared" si="28"/>
        <v/>
      </c>
      <c r="D376" s="1217"/>
      <c r="E376" s="1218"/>
      <c r="F376" s="1219"/>
      <c r="G376" s="1219" t="str">
        <f t="shared" si="29"/>
        <v/>
      </c>
      <c r="H376" s="1220"/>
      <c r="I376" s="1221" t="str">
        <f t="shared" si="26"/>
        <v/>
      </c>
      <c r="J376" s="1220" t="str">
        <f t="shared" si="27"/>
        <v/>
      </c>
      <c r="K376" s="1214" t="str">
        <f>IF($B376="","",IF($B376=[6]Dashboard!$B$3,COUNTIF($B$12:$B376,[6]Dashboard!$B$3),""))</f>
        <v/>
      </c>
      <c r="L376" s="1198"/>
    </row>
    <row r="377" spans="1:12" ht="14.25" customHeight="1" x14ac:dyDescent="0.3">
      <c r="A377" s="1214">
        <f t="shared" si="25"/>
        <v>366</v>
      </c>
      <c r="B377" s="1215"/>
      <c r="C377" s="1216" t="str">
        <f t="shared" si="28"/>
        <v/>
      </c>
      <c r="D377" s="1217"/>
      <c r="E377" s="1218"/>
      <c r="F377" s="1219"/>
      <c r="G377" s="1219" t="str">
        <f t="shared" si="29"/>
        <v/>
      </c>
      <c r="H377" s="1220"/>
      <c r="I377" s="1221" t="str">
        <f t="shared" si="26"/>
        <v/>
      </c>
      <c r="J377" s="1220" t="str">
        <f t="shared" si="27"/>
        <v/>
      </c>
      <c r="K377" s="1214" t="str">
        <f>IF($B377="","",IF($B377=[6]Dashboard!$B$3,COUNTIF($B$12:$B377,[6]Dashboard!$B$3),""))</f>
        <v/>
      </c>
      <c r="L377" s="1198"/>
    </row>
    <row r="378" spans="1:12" ht="14.25" customHeight="1" x14ac:dyDescent="0.3">
      <c r="A378" s="1214">
        <f t="shared" si="25"/>
        <v>367</v>
      </c>
      <c r="B378" s="1215"/>
      <c r="C378" s="1216" t="str">
        <f t="shared" si="28"/>
        <v/>
      </c>
      <c r="D378" s="1217"/>
      <c r="E378" s="1218"/>
      <c r="F378" s="1219"/>
      <c r="G378" s="1219" t="str">
        <f t="shared" si="29"/>
        <v/>
      </c>
      <c r="H378" s="1220"/>
      <c r="I378" s="1221" t="str">
        <f t="shared" si="26"/>
        <v/>
      </c>
      <c r="J378" s="1220" t="str">
        <f t="shared" si="27"/>
        <v/>
      </c>
      <c r="K378" s="1214" t="str">
        <f>IF($B378="","",IF($B378=[6]Dashboard!$B$3,COUNTIF($B$12:$B378,[6]Dashboard!$B$3),""))</f>
        <v/>
      </c>
      <c r="L378" s="1198"/>
    </row>
    <row r="379" spans="1:12" ht="14.25" customHeight="1" x14ac:dyDescent="0.3">
      <c r="A379" s="1214">
        <f t="shared" si="25"/>
        <v>368</v>
      </c>
      <c r="B379" s="1215"/>
      <c r="C379" s="1216" t="str">
        <f t="shared" si="28"/>
        <v/>
      </c>
      <c r="D379" s="1217"/>
      <c r="E379" s="1218"/>
      <c r="F379" s="1219"/>
      <c r="G379" s="1219" t="str">
        <f t="shared" si="29"/>
        <v/>
      </c>
      <c r="H379" s="1220"/>
      <c r="I379" s="1221" t="str">
        <f t="shared" si="26"/>
        <v/>
      </c>
      <c r="J379" s="1220" t="str">
        <f t="shared" si="27"/>
        <v/>
      </c>
      <c r="K379" s="1214" t="str">
        <f>IF($B379="","",IF($B379=[6]Dashboard!$B$3,COUNTIF($B$12:$B379,[6]Dashboard!$B$3),""))</f>
        <v/>
      </c>
      <c r="L379" s="1198"/>
    </row>
    <row r="380" spans="1:12" ht="14.25" customHeight="1" x14ac:dyDescent="0.3">
      <c r="A380" s="1214">
        <f t="shared" si="25"/>
        <v>369</v>
      </c>
      <c r="B380" s="1215"/>
      <c r="C380" s="1216" t="str">
        <f t="shared" si="28"/>
        <v/>
      </c>
      <c r="D380" s="1217"/>
      <c r="E380" s="1218"/>
      <c r="F380" s="1219"/>
      <c r="G380" s="1219" t="str">
        <f t="shared" si="29"/>
        <v/>
      </c>
      <c r="H380" s="1220"/>
      <c r="I380" s="1221" t="str">
        <f t="shared" si="26"/>
        <v/>
      </c>
      <c r="J380" s="1220" t="str">
        <f t="shared" si="27"/>
        <v/>
      </c>
      <c r="K380" s="1214" t="str">
        <f>IF($B380="","",IF($B380=[6]Dashboard!$B$3,COUNTIF($B$12:$B380,[6]Dashboard!$B$3),""))</f>
        <v/>
      </c>
      <c r="L380" s="1198"/>
    </row>
    <row r="381" spans="1:12" ht="14.25" customHeight="1" x14ac:dyDescent="0.3">
      <c r="A381" s="1214">
        <f t="shared" si="25"/>
        <v>370</v>
      </c>
      <c r="B381" s="1215"/>
      <c r="C381" s="1216" t="str">
        <f t="shared" si="28"/>
        <v/>
      </c>
      <c r="D381" s="1217"/>
      <c r="E381" s="1218"/>
      <c r="F381" s="1219"/>
      <c r="G381" s="1219" t="str">
        <f t="shared" si="29"/>
        <v/>
      </c>
      <c r="H381" s="1220"/>
      <c r="I381" s="1221" t="str">
        <f t="shared" si="26"/>
        <v/>
      </c>
      <c r="J381" s="1220" t="str">
        <f t="shared" si="27"/>
        <v/>
      </c>
      <c r="K381" s="1214" t="str">
        <f>IF($B381="","",IF($B381=[6]Dashboard!$B$3,COUNTIF($B$12:$B381,[6]Dashboard!$B$3),""))</f>
        <v/>
      </c>
      <c r="L381" s="1198"/>
    </row>
    <row r="382" spans="1:12" ht="14.25" customHeight="1" x14ac:dyDescent="0.3">
      <c r="A382" s="1214">
        <f t="shared" si="25"/>
        <v>371</v>
      </c>
      <c r="B382" s="1215"/>
      <c r="C382" s="1216" t="str">
        <f t="shared" si="28"/>
        <v/>
      </c>
      <c r="D382" s="1217"/>
      <c r="E382" s="1218"/>
      <c r="F382" s="1219"/>
      <c r="G382" s="1219" t="str">
        <f t="shared" si="29"/>
        <v/>
      </c>
      <c r="H382" s="1220"/>
      <c r="I382" s="1221" t="str">
        <f t="shared" si="26"/>
        <v/>
      </c>
      <c r="J382" s="1220" t="str">
        <f t="shared" si="27"/>
        <v/>
      </c>
      <c r="K382" s="1214" t="str">
        <f>IF($B382="","",IF($B382=[6]Dashboard!$B$3,COUNTIF($B$12:$B382,[6]Dashboard!$B$3),""))</f>
        <v/>
      </c>
      <c r="L382" s="1198"/>
    </row>
    <row r="383" spans="1:12" ht="14.25" customHeight="1" x14ac:dyDescent="0.3">
      <c r="A383" s="1214">
        <f t="shared" si="25"/>
        <v>372</v>
      </c>
      <c r="B383" s="1215"/>
      <c r="C383" s="1216" t="str">
        <f t="shared" si="28"/>
        <v/>
      </c>
      <c r="D383" s="1217"/>
      <c r="E383" s="1218"/>
      <c r="F383" s="1219"/>
      <c r="G383" s="1219" t="str">
        <f t="shared" si="29"/>
        <v/>
      </c>
      <c r="H383" s="1220"/>
      <c r="I383" s="1221" t="str">
        <f t="shared" si="26"/>
        <v/>
      </c>
      <c r="J383" s="1220" t="str">
        <f t="shared" si="27"/>
        <v/>
      </c>
      <c r="K383" s="1214" t="str">
        <f>IF($B383="","",IF($B383=[6]Dashboard!$B$3,COUNTIF($B$12:$B383,[6]Dashboard!$B$3),""))</f>
        <v/>
      </c>
      <c r="L383" s="1198"/>
    </row>
    <row r="384" spans="1:12" ht="14.25" customHeight="1" x14ac:dyDescent="0.3">
      <c r="A384" s="1214">
        <f t="shared" si="25"/>
        <v>373</v>
      </c>
      <c r="B384" s="1215"/>
      <c r="C384" s="1216" t="str">
        <f t="shared" si="28"/>
        <v/>
      </c>
      <c r="D384" s="1217"/>
      <c r="E384" s="1218"/>
      <c r="F384" s="1219"/>
      <c r="G384" s="1219" t="str">
        <f t="shared" si="29"/>
        <v/>
      </c>
      <c r="H384" s="1220"/>
      <c r="I384" s="1221" t="str">
        <f t="shared" si="26"/>
        <v/>
      </c>
      <c r="J384" s="1220" t="str">
        <f t="shared" si="27"/>
        <v/>
      </c>
      <c r="K384" s="1214" t="str">
        <f>IF($B384="","",IF($B384=[6]Dashboard!$B$3,COUNTIF($B$12:$B384,[6]Dashboard!$B$3),""))</f>
        <v/>
      </c>
      <c r="L384" s="1198"/>
    </row>
    <row r="385" spans="1:12" ht="14.25" customHeight="1" x14ac:dyDescent="0.3">
      <c r="A385" s="1214">
        <f t="shared" si="25"/>
        <v>374</v>
      </c>
      <c r="B385" s="1215"/>
      <c r="C385" s="1216" t="str">
        <f t="shared" si="28"/>
        <v/>
      </c>
      <c r="D385" s="1217"/>
      <c r="E385" s="1218"/>
      <c r="F385" s="1219"/>
      <c r="G385" s="1219" t="str">
        <f t="shared" si="29"/>
        <v/>
      </c>
      <c r="H385" s="1220"/>
      <c r="I385" s="1221" t="str">
        <f t="shared" si="26"/>
        <v/>
      </c>
      <c r="J385" s="1220" t="str">
        <f t="shared" si="27"/>
        <v/>
      </c>
      <c r="K385" s="1214" t="str">
        <f>IF($B385="","",IF($B385=[6]Dashboard!$B$3,COUNTIF($B$12:$B385,[6]Dashboard!$B$3),""))</f>
        <v/>
      </c>
      <c r="L385" s="1198"/>
    </row>
    <row r="386" spans="1:12" ht="14.25" customHeight="1" x14ac:dyDescent="0.3">
      <c r="A386" s="1214">
        <f t="shared" si="25"/>
        <v>375</v>
      </c>
      <c r="B386" s="1215"/>
      <c r="C386" s="1216" t="str">
        <f t="shared" si="28"/>
        <v/>
      </c>
      <c r="D386" s="1217"/>
      <c r="E386" s="1218"/>
      <c r="F386" s="1219"/>
      <c r="G386" s="1219" t="str">
        <f t="shared" si="29"/>
        <v/>
      </c>
      <c r="H386" s="1220"/>
      <c r="I386" s="1221" t="str">
        <f t="shared" si="26"/>
        <v/>
      </c>
      <c r="J386" s="1220" t="str">
        <f t="shared" si="27"/>
        <v/>
      </c>
      <c r="K386" s="1214" t="str">
        <f>IF($B386="","",IF($B386=[6]Dashboard!$B$3,COUNTIF($B$12:$B386,[6]Dashboard!$B$3),""))</f>
        <v/>
      </c>
      <c r="L386" s="1198"/>
    </row>
    <row r="387" spans="1:12" ht="14.25" customHeight="1" x14ac:dyDescent="0.3">
      <c r="A387" s="1214">
        <f t="shared" si="25"/>
        <v>376</v>
      </c>
      <c r="B387" s="1215"/>
      <c r="C387" s="1216" t="str">
        <f t="shared" si="28"/>
        <v/>
      </c>
      <c r="D387" s="1217"/>
      <c r="E387" s="1218"/>
      <c r="F387" s="1219"/>
      <c r="G387" s="1219" t="str">
        <f t="shared" si="29"/>
        <v/>
      </c>
      <c r="H387" s="1220"/>
      <c r="I387" s="1221" t="str">
        <f t="shared" si="26"/>
        <v/>
      </c>
      <c r="J387" s="1220" t="str">
        <f t="shared" si="27"/>
        <v/>
      </c>
      <c r="K387" s="1214" t="str">
        <f>IF($B387="","",IF($B387=[6]Dashboard!$B$3,COUNTIF($B$12:$B387,[6]Dashboard!$B$3),""))</f>
        <v/>
      </c>
      <c r="L387" s="1198"/>
    </row>
    <row r="388" spans="1:12" ht="14.25" customHeight="1" x14ac:dyDescent="0.3">
      <c r="A388" s="1214">
        <f t="shared" si="25"/>
        <v>377</v>
      </c>
      <c r="B388" s="1215"/>
      <c r="C388" s="1216" t="str">
        <f t="shared" si="28"/>
        <v/>
      </c>
      <c r="D388" s="1217"/>
      <c r="E388" s="1218"/>
      <c r="F388" s="1219"/>
      <c r="G388" s="1219" t="str">
        <f t="shared" si="29"/>
        <v/>
      </c>
      <c r="H388" s="1220"/>
      <c r="I388" s="1221" t="str">
        <f t="shared" si="26"/>
        <v/>
      </c>
      <c r="J388" s="1220" t="str">
        <f t="shared" si="27"/>
        <v/>
      </c>
      <c r="K388" s="1214" t="str">
        <f>IF($B388="","",IF($B388=[6]Dashboard!$B$3,COUNTIF($B$12:$B388,[6]Dashboard!$B$3),""))</f>
        <v/>
      </c>
      <c r="L388" s="1198"/>
    </row>
    <row r="389" spans="1:12" ht="14.25" customHeight="1" x14ac:dyDescent="0.3">
      <c r="A389" s="1214">
        <f t="shared" si="25"/>
        <v>378</v>
      </c>
      <c r="B389" s="1215"/>
      <c r="C389" s="1216" t="str">
        <f t="shared" si="28"/>
        <v/>
      </c>
      <c r="D389" s="1217"/>
      <c r="E389" s="1218"/>
      <c r="F389" s="1219"/>
      <c r="G389" s="1219" t="str">
        <f t="shared" si="29"/>
        <v/>
      </c>
      <c r="H389" s="1220"/>
      <c r="I389" s="1221" t="str">
        <f t="shared" si="26"/>
        <v/>
      </c>
      <c r="J389" s="1220" t="str">
        <f t="shared" si="27"/>
        <v/>
      </c>
      <c r="K389" s="1214" t="str">
        <f>IF($B389="","",IF($B389=[6]Dashboard!$B$3,COUNTIF($B$12:$B389,[6]Dashboard!$B$3),""))</f>
        <v/>
      </c>
      <c r="L389" s="1198"/>
    </row>
    <row r="390" spans="1:12" ht="14.25" customHeight="1" x14ac:dyDescent="0.3">
      <c r="A390" s="1214">
        <f t="shared" si="25"/>
        <v>379</v>
      </c>
      <c r="B390" s="1215"/>
      <c r="C390" s="1216" t="str">
        <f t="shared" si="28"/>
        <v/>
      </c>
      <c r="D390" s="1217"/>
      <c r="E390" s="1218"/>
      <c r="F390" s="1219"/>
      <c r="G390" s="1219" t="str">
        <f t="shared" si="29"/>
        <v/>
      </c>
      <c r="H390" s="1220"/>
      <c r="I390" s="1221" t="str">
        <f t="shared" si="26"/>
        <v/>
      </c>
      <c r="J390" s="1220" t="str">
        <f t="shared" si="27"/>
        <v/>
      </c>
      <c r="K390" s="1214" t="str">
        <f>IF($B390="","",IF($B390=[6]Dashboard!$B$3,COUNTIF($B$12:$B390,[6]Dashboard!$B$3),""))</f>
        <v/>
      </c>
      <c r="L390" s="1198"/>
    </row>
    <row r="391" spans="1:12" ht="14.25" customHeight="1" x14ac:dyDescent="0.3">
      <c r="A391" s="1214">
        <f t="shared" si="25"/>
        <v>380</v>
      </c>
      <c r="B391" s="1215"/>
      <c r="C391" s="1216" t="str">
        <f t="shared" si="28"/>
        <v/>
      </c>
      <c r="D391" s="1217"/>
      <c r="E391" s="1218"/>
      <c r="F391" s="1219"/>
      <c r="G391" s="1219" t="str">
        <f t="shared" si="29"/>
        <v/>
      </c>
      <c r="H391" s="1220"/>
      <c r="I391" s="1221" t="str">
        <f t="shared" si="26"/>
        <v/>
      </c>
      <c r="J391" s="1220" t="str">
        <f t="shared" si="27"/>
        <v/>
      </c>
      <c r="K391" s="1214" t="str">
        <f>IF($B391="","",IF($B391=[6]Dashboard!$B$3,COUNTIF($B$12:$B391,[6]Dashboard!$B$3),""))</f>
        <v/>
      </c>
      <c r="L391" s="1198"/>
    </row>
    <row r="392" spans="1:12" ht="14.25" customHeight="1" x14ac:dyDescent="0.3">
      <c r="A392" s="1214">
        <f t="shared" si="25"/>
        <v>381</v>
      </c>
      <c r="B392" s="1215"/>
      <c r="C392" s="1216" t="str">
        <f t="shared" si="28"/>
        <v/>
      </c>
      <c r="D392" s="1217"/>
      <c r="E392" s="1218"/>
      <c r="F392" s="1219"/>
      <c r="G392" s="1219" t="str">
        <f t="shared" si="29"/>
        <v/>
      </c>
      <c r="H392" s="1220"/>
      <c r="I392" s="1221" t="str">
        <f t="shared" si="26"/>
        <v/>
      </c>
      <c r="J392" s="1220" t="str">
        <f t="shared" si="27"/>
        <v/>
      </c>
      <c r="K392" s="1214" t="str">
        <f>IF($B392="","",IF($B392=[6]Dashboard!$B$3,COUNTIF($B$12:$B392,[6]Dashboard!$B$3),""))</f>
        <v/>
      </c>
      <c r="L392" s="1198"/>
    </row>
    <row r="393" spans="1:12" ht="14.25" customHeight="1" x14ac:dyDescent="0.3">
      <c r="A393" s="1214">
        <f t="shared" si="25"/>
        <v>382</v>
      </c>
      <c r="B393" s="1215"/>
      <c r="C393" s="1216" t="str">
        <f t="shared" si="28"/>
        <v/>
      </c>
      <c r="D393" s="1217"/>
      <c r="E393" s="1218"/>
      <c r="F393" s="1219"/>
      <c r="G393" s="1219" t="str">
        <f t="shared" si="29"/>
        <v/>
      </c>
      <c r="H393" s="1220"/>
      <c r="I393" s="1221" t="str">
        <f t="shared" si="26"/>
        <v/>
      </c>
      <c r="J393" s="1220" t="str">
        <f t="shared" si="27"/>
        <v/>
      </c>
      <c r="K393" s="1214" t="str">
        <f>IF($B393="","",IF($B393=[6]Dashboard!$B$3,COUNTIF($B$12:$B393,[6]Dashboard!$B$3),""))</f>
        <v/>
      </c>
      <c r="L393" s="1198"/>
    </row>
    <row r="394" spans="1:12" ht="14.25" customHeight="1" x14ac:dyDescent="0.3">
      <c r="A394" s="1214">
        <f t="shared" si="25"/>
        <v>383</v>
      </c>
      <c r="B394" s="1215"/>
      <c r="C394" s="1216" t="str">
        <f t="shared" si="28"/>
        <v/>
      </c>
      <c r="D394" s="1217"/>
      <c r="E394" s="1218"/>
      <c r="F394" s="1219"/>
      <c r="G394" s="1219" t="str">
        <f t="shared" si="29"/>
        <v/>
      </c>
      <c r="H394" s="1220"/>
      <c r="I394" s="1221" t="str">
        <f t="shared" si="26"/>
        <v/>
      </c>
      <c r="J394" s="1220" t="str">
        <f t="shared" si="27"/>
        <v/>
      </c>
      <c r="K394" s="1214" t="str">
        <f>IF($B394="","",IF($B394=[6]Dashboard!$B$3,COUNTIF($B$12:$B394,[6]Dashboard!$B$3),""))</f>
        <v/>
      </c>
      <c r="L394" s="1198"/>
    </row>
    <row r="395" spans="1:12" ht="14.25" customHeight="1" x14ac:dyDescent="0.3">
      <c r="A395" s="1214">
        <f t="shared" si="25"/>
        <v>384</v>
      </c>
      <c r="B395" s="1215"/>
      <c r="C395" s="1216" t="str">
        <f t="shared" si="28"/>
        <v/>
      </c>
      <c r="D395" s="1217"/>
      <c r="E395" s="1218"/>
      <c r="F395" s="1219"/>
      <c r="G395" s="1219" t="str">
        <f t="shared" si="29"/>
        <v/>
      </c>
      <c r="H395" s="1220"/>
      <c r="I395" s="1221" t="str">
        <f t="shared" si="26"/>
        <v/>
      </c>
      <c r="J395" s="1220" t="str">
        <f t="shared" si="27"/>
        <v/>
      </c>
      <c r="K395" s="1214" t="str">
        <f>IF($B395="","",IF($B395=[6]Dashboard!$B$3,COUNTIF($B$12:$B395,[6]Dashboard!$B$3),""))</f>
        <v/>
      </c>
      <c r="L395" s="1198"/>
    </row>
    <row r="396" spans="1:12" ht="14.25" customHeight="1" x14ac:dyDescent="0.3">
      <c r="A396" s="1214">
        <f t="shared" ref="A396:A459" si="30">ROW()-11</f>
        <v>385</v>
      </c>
      <c r="B396" s="1215"/>
      <c r="C396" s="1216" t="str">
        <f t="shared" si="28"/>
        <v/>
      </c>
      <c r="D396" s="1217"/>
      <c r="E396" s="1218"/>
      <c r="F396" s="1219"/>
      <c r="G396" s="1219" t="str">
        <f t="shared" si="29"/>
        <v/>
      </c>
      <c r="H396" s="1220"/>
      <c r="I396" s="1221" t="str">
        <f t="shared" ref="I396:I459" si="31">IF(D396="","",D396*H396)</f>
        <v/>
      </c>
      <c r="J396" s="1220" t="str">
        <f t="shared" ref="J396:J459" si="32">IF(F396="","",F396*H396)</f>
        <v/>
      </c>
      <c r="K396" s="1214" t="str">
        <f>IF($B396="","",IF($B396=[6]Dashboard!$B$3,COUNTIF($B$12:$B396,[6]Dashboard!$B$3),""))</f>
        <v/>
      </c>
      <c r="L396" s="1198"/>
    </row>
    <row r="397" spans="1:12" ht="14.25" customHeight="1" x14ac:dyDescent="0.3">
      <c r="A397" s="1214">
        <f t="shared" si="30"/>
        <v>386</v>
      </c>
      <c r="B397" s="1215"/>
      <c r="C397" s="1216" t="str">
        <f t="shared" ref="C397:C460" si="33">IF(B397="","",IF(B397=B396,"",G396))</f>
        <v/>
      </c>
      <c r="D397" s="1217"/>
      <c r="E397" s="1218"/>
      <c r="F397" s="1219"/>
      <c r="G397" s="1219" t="str">
        <f t="shared" ref="G397:G460" si="34">IF(B397="","",G396-F397+D397)</f>
        <v/>
      </c>
      <c r="H397" s="1220"/>
      <c r="I397" s="1221" t="str">
        <f t="shared" si="31"/>
        <v/>
      </c>
      <c r="J397" s="1220" t="str">
        <f t="shared" si="32"/>
        <v/>
      </c>
      <c r="K397" s="1214" t="str">
        <f>IF($B397="","",IF($B397=[6]Dashboard!$B$3,COUNTIF($B$12:$B397,[6]Dashboard!$B$3),""))</f>
        <v/>
      </c>
      <c r="L397" s="1198"/>
    </row>
    <row r="398" spans="1:12" ht="14.25" customHeight="1" x14ac:dyDescent="0.3">
      <c r="A398" s="1214">
        <f t="shared" si="30"/>
        <v>387</v>
      </c>
      <c r="B398" s="1215"/>
      <c r="C398" s="1216" t="str">
        <f t="shared" si="33"/>
        <v/>
      </c>
      <c r="D398" s="1217"/>
      <c r="E398" s="1218"/>
      <c r="F398" s="1219"/>
      <c r="G398" s="1219" t="str">
        <f t="shared" si="34"/>
        <v/>
      </c>
      <c r="H398" s="1220"/>
      <c r="I398" s="1221" t="str">
        <f t="shared" si="31"/>
        <v/>
      </c>
      <c r="J398" s="1220" t="str">
        <f t="shared" si="32"/>
        <v/>
      </c>
      <c r="K398" s="1214" t="str">
        <f>IF($B398="","",IF($B398=[6]Dashboard!$B$3,COUNTIF($B$12:$B398,[6]Dashboard!$B$3),""))</f>
        <v/>
      </c>
      <c r="L398" s="1198"/>
    </row>
    <row r="399" spans="1:12" ht="14.25" customHeight="1" x14ac:dyDescent="0.3">
      <c r="A399" s="1214">
        <f t="shared" si="30"/>
        <v>388</v>
      </c>
      <c r="B399" s="1215"/>
      <c r="C399" s="1216" t="str">
        <f t="shared" si="33"/>
        <v/>
      </c>
      <c r="D399" s="1217"/>
      <c r="E399" s="1218"/>
      <c r="F399" s="1219"/>
      <c r="G399" s="1219" t="str">
        <f t="shared" si="34"/>
        <v/>
      </c>
      <c r="H399" s="1220"/>
      <c r="I399" s="1221" t="str">
        <f t="shared" si="31"/>
        <v/>
      </c>
      <c r="J399" s="1220" t="str">
        <f t="shared" si="32"/>
        <v/>
      </c>
      <c r="K399" s="1214" t="str">
        <f>IF($B399="","",IF($B399=[6]Dashboard!$B$3,COUNTIF($B$12:$B399,[6]Dashboard!$B$3),""))</f>
        <v/>
      </c>
      <c r="L399" s="1198"/>
    </row>
    <row r="400" spans="1:12" ht="14.25" customHeight="1" x14ac:dyDescent="0.3">
      <c r="A400" s="1214">
        <f t="shared" si="30"/>
        <v>389</v>
      </c>
      <c r="B400" s="1215"/>
      <c r="C400" s="1216" t="str">
        <f t="shared" si="33"/>
        <v/>
      </c>
      <c r="D400" s="1217"/>
      <c r="E400" s="1218"/>
      <c r="F400" s="1219"/>
      <c r="G400" s="1219" t="str">
        <f t="shared" si="34"/>
        <v/>
      </c>
      <c r="H400" s="1220"/>
      <c r="I400" s="1221" t="str">
        <f t="shared" si="31"/>
        <v/>
      </c>
      <c r="J400" s="1220" t="str">
        <f t="shared" si="32"/>
        <v/>
      </c>
      <c r="K400" s="1214" t="str">
        <f>IF($B400="","",IF($B400=[6]Dashboard!$B$3,COUNTIF($B$12:$B400,[6]Dashboard!$B$3),""))</f>
        <v/>
      </c>
      <c r="L400" s="1198"/>
    </row>
    <row r="401" spans="1:12" ht="14.25" customHeight="1" x14ac:dyDescent="0.3">
      <c r="A401" s="1214">
        <f t="shared" si="30"/>
        <v>390</v>
      </c>
      <c r="B401" s="1215"/>
      <c r="C401" s="1216" t="str">
        <f t="shared" si="33"/>
        <v/>
      </c>
      <c r="D401" s="1217"/>
      <c r="E401" s="1218"/>
      <c r="F401" s="1219"/>
      <c r="G401" s="1219" t="str">
        <f t="shared" si="34"/>
        <v/>
      </c>
      <c r="H401" s="1220"/>
      <c r="I401" s="1221" t="str">
        <f t="shared" si="31"/>
        <v/>
      </c>
      <c r="J401" s="1220" t="str">
        <f t="shared" si="32"/>
        <v/>
      </c>
      <c r="K401" s="1214" t="str">
        <f>IF($B401="","",IF($B401=[6]Dashboard!$B$3,COUNTIF($B$12:$B401,[6]Dashboard!$B$3),""))</f>
        <v/>
      </c>
      <c r="L401" s="1198"/>
    </row>
    <row r="402" spans="1:12" ht="14.25" customHeight="1" x14ac:dyDescent="0.3">
      <c r="A402" s="1214">
        <f t="shared" si="30"/>
        <v>391</v>
      </c>
      <c r="B402" s="1215"/>
      <c r="C402" s="1216" t="str">
        <f t="shared" si="33"/>
        <v/>
      </c>
      <c r="D402" s="1217"/>
      <c r="E402" s="1218"/>
      <c r="F402" s="1219"/>
      <c r="G402" s="1219" t="str">
        <f t="shared" si="34"/>
        <v/>
      </c>
      <c r="H402" s="1220"/>
      <c r="I402" s="1221" t="str">
        <f t="shared" si="31"/>
        <v/>
      </c>
      <c r="J402" s="1220" t="str">
        <f t="shared" si="32"/>
        <v/>
      </c>
      <c r="K402" s="1214" t="str">
        <f>IF($B402="","",IF($B402=[6]Dashboard!$B$3,COUNTIF($B$12:$B402,[6]Dashboard!$B$3),""))</f>
        <v/>
      </c>
      <c r="L402" s="1198"/>
    </row>
    <row r="403" spans="1:12" ht="14.25" customHeight="1" x14ac:dyDescent="0.3">
      <c r="A403" s="1214">
        <f t="shared" si="30"/>
        <v>392</v>
      </c>
      <c r="B403" s="1215"/>
      <c r="C403" s="1216" t="str">
        <f t="shared" si="33"/>
        <v/>
      </c>
      <c r="D403" s="1217"/>
      <c r="E403" s="1218"/>
      <c r="F403" s="1219"/>
      <c r="G403" s="1219" t="str">
        <f t="shared" si="34"/>
        <v/>
      </c>
      <c r="H403" s="1220"/>
      <c r="I403" s="1221" t="str">
        <f t="shared" si="31"/>
        <v/>
      </c>
      <c r="J403" s="1220" t="str">
        <f t="shared" si="32"/>
        <v/>
      </c>
      <c r="K403" s="1214" t="str">
        <f>IF($B403="","",IF($B403=[6]Dashboard!$B$3,COUNTIF($B$12:$B403,[6]Dashboard!$B$3),""))</f>
        <v/>
      </c>
      <c r="L403" s="1198"/>
    </row>
    <row r="404" spans="1:12" ht="14.25" customHeight="1" x14ac:dyDescent="0.3">
      <c r="A404" s="1214">
        <f t="shared" si="30"/>
        <v>393</v>
      </c>
      <c r="B404" s="1215"/>
      <c r="C404" s="1216" t="str">
        <f t="shared" si="33"/>
        <v/>
      </c>
      <c r="D404" s="1217"/>
      <c r="E404" s="1218"/>
      <c r="F404" s="1219"/>
      <c r="G404" s="1219" t="str">
        <f t="shared" si="34"/>
        <v/>
      </c>
      <c r="H404" s="1220"/>
      <c r="I404" s="1221" t="str">
        <f t="shared" si="31"/>
        <v/>
      </c>
      <c r="J404" s="1220" t="str">
        <f t="shared" si="32"/>
        <v/>
      </c>
      <c r="K404" s="1214" t="str">
        <f>IF($B404="","",IF($B404=[6]Dashboard!$B$3,COUNTIF($B$12:$B404,[6]Dashboard!$B$3),""))</f>
        <v/>
      </c>
      <c r="L404" s="1198"/>
    </row>
    <row r="405" spans="1:12" ht="14.25" customHeight="1" x14ac:dyDescent="0.3">
      <c r="A405" s="1214">
        <f t="shared" si="30"/>
        <v>394</v>
      </c>
      <c r="B405" s="1215"/>
      <c r="C405" s="1216" t="str">
        <f t="shared" si="33"/>
        <v/>
      </c>
      <c r="D405" s="1217"/>
      <c r="E405" s="1218"/>
      <c r="F405" s="1219"/>
      <c r="G405" s="1219" t="str">
        <f t="shared" si="34"/>
        <v/>
      </c>
      <c r="H405" s="1220"/>
      <c r="I405" s="1221" t="str">
        <f t="shared" si="31"/>
        <v/>
      </c>
      <c r="J405" s="1220" t="str">
        <f t="shared" si="32"/>
        <v/>
      </c>
      <c r="K405" s="1214" t="str">
        <f>IF($B405="","",IF($B405=[6]Dashboard!$B$3,COUNTIF($B$12:$B405,[6]Dashboard!$B$3),""))</f>
        <v/>
      </c>
      <c r="L405" s="1198"/>
    </row>
    <row r="406" spans="1:12" ht="14.25" customHeight="1" x14ac:dyDescent="0.3">
      <c r="A406" s="1214">
        <f t="shared" si="30"/>
        <v>395</v>
      </c>
      <c r="B406" s="1215"/>
      <c r="C406" s="1216" t="str">
        <f t="shared" si="33"/>
        <v/>
      </c>
      <c r="D406" s="1217"/>
      <c r="E406" s="1218"/>
      <c r="F406" s="1219"/>
      <c r="G406" s="1219" t="str">
        <f t="shared" si="34"/>
        <v/>
      </c>
      <c r="H406" s="1220"/>
      <c r="I406" s="1221" t="str">
        <f t="shared" si="31"/>
        <v/>
      </c>
      <c r="J406" s="1220" t="str">
        <f t="shared" si="32"/>
        <v/>
      </c>
      <c r="K406" s="1214" t="str">
        <f>IF($B406="","",IF($B406=[6]Dashboard!$B$3,COUNTIF($B$12:$B406,[6]Dashboard!$B$3),""))</f>
        <v/>
      </c>
      <c r="L406" s="1198"/>
    </row>
    <row r="407" spans="1:12" ht="14.25" customHeight="1" x14ac:dyDescent="0.3">
      <c r="A407" s="1214">
        <f t="shared" si="30"/>
        <v>396</v>
      </c>
      <c r="B407" s="1215"/>
      <c r="C407" s="1216" t="str">
        <f t="shared" si="33"/>
        <v/>
      </c>
      <c r="D407" s="1217"/>
      <c r="E407" s="1218"/>
      <c r="F407" s="1219"/>
      <c r="G407" s="1219" t="str">
        <f t="shared" si="34"/>
        <v/>
      </c>
      <c r="H407" s="1220"/>
      <c r="I407" s="1221" t="str">
        <f t="shared" si="31"/>
        <v/>
      </c>
      <c r="J407" s="1220" t="str">
        <f t="shared" si="32"/>
        <v/>
      </c>
      <c r="K407" s="1214" t="str">
        <f>IF($B407="","",IF($B407=[6]Dashboard!$B$3,COUNTIF($B$12:$B407,[6]Dashboard!$B$3),""))</f>
        <v/>
      </c>
      <c r="L407" s="1198"/>
    </row>
    <row r="408" spans="1:12" ht="14.25" customHeight="1" x14ac:dyDescent="0.3">
      <c r="A408" s="1214">
        <f t="shared" si="30"/>
        <v>397</v>
      </c>
      <c r="B408" s="1215"/>
      <c r="C408" s="1216" t="str">
        <f t="shared" si="33"/>
        <v/>
      </c>
      <c r="D408" s="1217"/>
      <c r="E408" s="1218"/>
      <c r="F408" s="1219"/>
      <c r="G408" s="1219" t="str">
        <f t="shared" si="34"/>
        <v/>
      </c>
      <c r="H408" s="1220"/>
      <c r="I408" s="1221" t="str">
        <f t="shared" si="31"/>
        <v/>
      </c>
      <c r="J408" s="1220" t="str">
        <f t="shared" si="32"/>
        <v/>
      </c>
      <c r="K408" s="1214" t="str">
        <f>IF($B408="","",IF($B408=[6]Dashboard!$B$3,COUNTIF($B$12:$B408,[6]Dashboard!$B$3),""))</f>
        <v/>
      </c>
      <c r="L408" s="1198"/>
    </row>
    <row r="409" spans="1:12" ht="14.25" customHeight="1" x14ac:dyDescent="0.3">
      <c r="A409" s="1214">
        <f t="shared" si="30"/>
        <v>398</v>
      </c>
      <c r="B409" s="1215"/>
      <c r="C409" s="1216" t="str">
        <f t="shared" si="33"/>
        <v/>
      </c>
      <c r="D409" s="1217"/>
      <c r="E409" s="1218"/>
      <c r="F409" s="1219"/>
      <c r="G409" s="1219" t="str">
        <f t="shared" si="34"/>
        <v/>
      </c>
      <c r="H409" s="1220"/>
      <c r="I409" s="1221" t="str">
        <f t="shared" si="31"/>
        <v/>
      </c>
      <c r="J409" s="1220" t="str">
        <f t="shared" si="32"/>
        <v/>
      </c>
      <c r="K409" s="1214" t="str">
        <f>IF($B409="","",IF($B409=[6]Dashboard!$B$3,COUNTIF($B$12:$B409,[6]Dashboard!$B$3),""))</f>
        <v/>
      </c>
      <c r="L409" s="1198"/>
    </row>
    <row r="410" spans="1:12" ht="14.25" customHeight="1" x14ac:dyDescent="0.3">
      <c r="A410" s="1214">
        <f t="shared" si="30"/>
        <v>399</v>
      </c>
      <c r="B410" s="1215"/>
      <c r="C410" s="1216" t="str">
        <f t="shared" si="33"/>
        <v/>
      </c>
      <c r="D410" s="1217"/>
      <c r="E410" s="1218"/>
      <c r="F410" s="1219"/>
      <c r="G410" s="1219" t="str">
        <f t="shared" si="34"/>
        <v/>
      </c>
      <c r="H410" s="1220"/>
      <c r="I410" s="1221" t="str">
        <f t="shared" si="31"/>
        <v/>
      </c>
      <c r="J410" s="1220" t="str">
        <f t="shared" si="32"/>
        <v/>
      </c>
      <c r="K410" s="1214" t="str">
        <f>IF($B410="","",IF($B410=[6]Dashboard!$B$3,COUNTIF($B$12:$B410,[6]Dashboard!$B$3),""))</f>
        <v/>
      </c>
      <c r="L410" s="1198"/>
    </row>
    <row r="411" spans="1:12" ht="14.25" customHeight="1" x14ac:dyDescent="0.3">
      <c r="A411" s="1214">
        <f t="shared" si="30"/>
        <v>400</v>
      </c>
      <c r="B411" s="1215"/>
      <c r="C411" s="1216" t="str">
        <f t="shared" si="33"/>
        <v/>
      </c>
      <c r="D411" s="1217"/>
      <c r="E411" s="1218"/>
      <c r="F411" s="1219"/>
      <c r="G411" s="1219" t="str">
        <f t="shared" si="34"/>
        <v/>
      </c>
      <c r="H411" s="1220"/>
      <c r="I411" s="1221" t="str">
        <f t="shared" si="31"/>
        <v/>
      </c>
      <c r="J411" s="1220" t="str">
        <f t="shared" si="32"/>
        <v/>
      </c>
      <c r="K411" s="1214" t="str">
        <f>IF($B411="","",IF($B411=[6]Dashboard!$B$3,COUNTIF($B$12:$B411,[6]Dashboard!$B$3),""))</f>
        <v/>
      </c>
      <c r="L411" s="1198"/>
    </row>
    <row r="412" spans="1:12" ht="14.25" customHeight="1" x14ac:dyDescent="0.3">
      <c r="A412" s="1214">
        <f t="shared" si="30"/>
        <v>401</v>
      </c>
      <c r="B412" s="1215"/>
      <c r="C412" s="1216" t="str">
        <f t="shared" si="33"/>
        <v/>
      </c>
      <c r="D412" s="1217"/>
      <c r="E412" s="1218"/>
      <c r="F412" s="1219"/>
      <c r="G412" s="1219" t="str">
        <f t="shared" si="34"/>
        <v/>
      </c>
      <c r="H412" s="1220"/>
      <c r="I412" s="1221" t="str">
        <f t="shared" si="31"/>
        <v/>
      </c>
      <c r="J412" s="1220" t="str">
        <f t="shared" si="32"/>
        <v/>
      </c>
      <c r="K412" s="1214" t="str">
        <f>IF($B412="","",IF($B412=[6]Dashboard!$B$3,COUNTIF($B$12:$B412,[6]Dashboard!$B$3),""))</f>
        <v/>
      </c>
      <c r="L412" s="1198"/>
    </row>
    <row r="413" spans="1:12" ht="14.25" customHeight="1" x14ac:dyDescent="0.3">
      <c r="A413" s="1214">
        <f t="shared" si="30"/>
        <v>402</v>
      </c>
      <c r="B413" s="1215"/>
      <c r="C413" s="1216" t="str">
        <f t="shared" si="33"/>
        <v/>
      </c>
      <c r="D413" s="1217"/>
      <c r="E413" s="1218"/>
      <c r="F413" s="1219"/>
      <c r="G413" s="1219" t="str">
        <f t="shared" si="34"/>
        <v/>
      </c>
      <c r="H413" s="1220"/>
      <c r="I413" s="1221" t="str">
        <f t="shared" si="31"/>
        <v/>
      </c>
      <c r="J413" s="1220" t="str">
        <f t="shared" si="32"/>
        <v/>
      </c>
      <c r="K413" s="1214" t="str">
        <f>IF($B413="","",IF($B413=[6]Dashboard!$B$3,COUNTIF($B$12:$B413,[6]Dashboard!$B$3),""))</f>
        <v/>
      </c>
      <c r="L413" s="1198"/>
    </row>
    <row r="414" spans="1:12" ht="14.25" customHeight="1" x14ac:dyDescent="0.3">
      <c r="A414" s="1214">
        <f t="shared" si="30"/>
        <v>403</v>
      </c>
      <c r="B414" s="1215"/>
      <c r="C414" s="1216" t="str">
        <f t="shared" si="33"/>
        <v/>
      </c>
      <c r="D414" s="1217"/>
      <c r="E414" s="1218"/>
      <c r="F414" s="1219"/>
      <c r="G414" s="1219" t="str">
        <f t="shared" si="34"/>
        <v/>
      </c>
      <c r="H414" s="1220"/>
      <c r="I414" s="1221" t="str">
        <f t="shared" si="31"/>
        <v/>
      </c>
      <c r="J414" s="1220" t="str">
        <f t="shared" si="32"/>
        <v/>
      </c>
      <c r="K414" s="1214" t="str">
        <f>IF($B414="","",IF($B414=[6]Dashboard!$B$3,COUNTIF($B$12:$B414,[6]Dashboard!$B$3),""))</f>
        <v/>
      </c>
      <c r="L414" s="1198"/>
    </row>
    <row r="415" spans="1:12" ht="14.25" customHeight="1" x14ac:dyDescent="0.3">
      <c r="A415" s="1214">
        <f t="shared" si="30"/>
        <v>404</v>
      </c>
      <c r="B415" s="1215"/>
      <c r="C415" s="1216" t="str">
        <f t="shared" si="33"/>
        <v/>
      </c>
      <c r="D415" s="1217"/>
      <c r="E415" s="1218"/>
      <c r="F415" s="1219"/>
      <c r="G415" s="1219" t="str">
        <f t="shared" si="34"/>
        <v/>
      </c>
      <c r="H415" s="1220"/>
      <c r="I415" s="1221" t="str">
        <f t="shared" si="31"/>
        <v/>
      </c>
      <c r="J415" s="1220" t="str">
        <f t="shared" si="32"/>
        <v/>
      </c>
      <c r="K415" s="1214" t="str">
        <f>IF($B415="","",IF($B415=[6]Dashboard!$B$3,COUNTIF($B$12:$B415,[6]Dashboard!$B$3),""))</f>
        <v/>
      </c>
      <c r="L415" s="1198"/>
    </row>
    <row r="416" spans="1:12" ht="14.25" customHeight="1" x14ac:dyDescent="0.3">
      <c r="A416" s="1214">
        <f t="shared" si="30"/>
        <v>405</v>
      </c>
      <c r="B416" s="1215"/>
      <c r="C416" s="1216" t="str">
        <f t="shared" si="33"/>
        <v/>
      </c>
      <c r="D416" s="1217"/>
      <c r="E416" s="1218"/>
      <c r="F416" s="1219"/>
      <c r="G416" s="1219" t="str">
        <f t="shared" si="34"/>
        <v/>
      </c>
      <c r="H416" s="1220"/>
      <c r="I416" s="1221" t="str">
        <f t="shared" si="31"/>
        <v/>
      </c>
      <c r="J416" s="1220" t="str">
        <f t="shared" si="32"/>
        <v/>
      </c>
      <c r="K416" s="1214" t="str">
        <f>IF($B416="","",IF($B416=[6]Dashboard!$B$3,COUNTIF($B$12:$B416,[6]Dashboard!$B$3),""))</f>
        <v/>
      </c>
      <c r="L416" s="1198"/>
    </row>
    <row r="417" spans="1:12" ht="14.25" customHeight="1" x14ac:dyDescent="0.3">
      <c r="A417" s="1214">
        <f t="shared" si="30"/>
        <v>406</v>
      </c>
      <c r="B417" s="1215"/>
      <c r="C417" s="1216" t="str">
        <f t="shared" si="33"/>
        <v/>
      </c>
      <c r="D417" s="1217"/>
      <c r="E417" s="1218"/>
      <c r="F417" s="1219"/>
      <c r="G417" s="1219" t="str">
        <f t="shared" si="34"/>
        <v/>
      </c>
      <c r="H417" s="1220"/>
      <c r="I417" s="1221" t="str">
        <f t="shared" si="31"/>
        <v/>
      </c>
      <c r="J417" s="1220" t="str">
        <f t="shared" si="32"/>
        <v/>
      </c>
      <c r="K417" s="1214" t="str">
        <f>IF($B417="","",IF($B417=[6]Dashboard!$B$3,COUNTIF($B$12:$B417,[6]Dashboard!$B$3),""))</f>
        <v/>
      </c>
      <c r="L417" s="1198"/>
    </row>
    <row r="418" spans="1:12" ht="14.25" customHeight="1" x14ac:dyDescent="0.3">
      <c r="A418" s="1214">
        <f t="shared" si="30"/>
        <v>407</v>
      </c>
      <c r="B418" s="1215"/>
      <c r="C418" s="1216" t="str">
        <f t="shared" si="33"/>
        <v/>
      </c>
      <c r="D418" s="1217"/>
      <c r="E418" s="1218"/>
      <c r="F418" s="1219"/>
      <c r="G418" s="1219" t="str">
        <f t="shared" si="34"/>
        <v/>
      </c>
      <c r="H418" s="1220"/>
      <c r="I418" s="1221" t="str">
        <f t="shared" si="31"/>
        <v/>
      </c>
      <c r="J418" s="1220" t="str">
        <f t="shared" si="32"/>
        <v/>
      </c>
      <c r="K418" s="1214" t="str">
        <f>IF($B418="","",IF($B418=[6]Dashboard!$B$3,COUNTIF($B$12:$B418,[6]Dashboard!$B$3),""))</f>
        <v/>
      </c>
      <c r="L418" s="1198"/>
    </row>
    <row r="419" spans="1:12" ht="14.25" customHeight="1" x14ac:dyDescent="0.3">
      <c r="A419" s="1214">
        <f t="shared" si="30"/>
        <v>408</v>
      </c>
      <c r="B419" s="1215"/>
      <c r="C419" s="1216" t="str">
        <f t="shared" si="33"/>
        <v/>
      </c>
      <c r="D419" s="1217"/>
      <c r="E419" s="1218"/>
      <c r="F419" s="1219"/>
      <c r="G419" s="1219" t="str">
        <f t="shared" si="34"/>
        <v/>
      </c>
      <c r="H419" s="1220"/>
      <c r="I419" s="1221" t="str">
        <f t="shared" si="31"/>
        <v/>
      </c>
      <c r="J419" s="1220" t="str">
        <f t="shared" si="32"/>
        <v/>
      </c>
      <c r="K419" s="1214" t="str">
        <f>IF($B419="","",IF($B419=[6]Dashboard!$B$3,COUNTIF($B$12:$B419,[6]Dashboard!$B$3),""))</f>
        <v/>
      </c>
      <c r="L419" s="1198"/>
    </row>
    <row r="420" spans="1:12" ht="14.25" customHeight="1" x14ac:dyDescent="0.3">
      <c r="A420" s="1214">
        <f t="shared" si="30"/>
        <v>409</v>
      </c>
      <c r="B420" s="1215"/>
      <c r="C420" s="1216" t="str">
        <f t="shared" si="33"/>
        <v/>
      </c>
      <c r="D420" s="1217"/>
      <c r="E420" s="1218"/>
      <c r="F420" s="1219"/>
      <c r="G420" s="1219" t="str">
        <f t="shared" si="34"/>
        <v/>
      </c>
      <c r="H420" s="1220"/>
      <c r="I420" s="1221" t="str">
        <f t="shared" si="31"/>
        <v/>
      </c>
      <c r="J420" s="1220" t="str">
        <f t="shared" si="32"/>
        <v/>
      </c>
      <c r="K420" s="1214" t="str">
        <f>IF($B420="","",IF($B420=[6]Dashboard!$B$3,COUNTIF($B$12:$B420,[6]Dashboard!$B$3),""))</f>
        <v/>
      </c>
      <c r="L420" s="1198"/>
    </row>
    <row r="421" spans="1:12" ht="14.25" customHeight="1" x14ac:dyDescent="0.3">
      <c r="A421" s="1214">
        <f t="shared" si="30"/>
        <v>410</v>
      </c>
      <c r="B421" s="1215"/>
      <c r="C421" s="1216" t="str">
        <f t="shared" si="33"/>
        <v/>
      </c>
      <c r="D421" s="1217"/>
      <c r="E421" s="1218"/>
      <c r="F421" s="1219"/>
      <c r="G421" s="1219" t="str">
        <f t="shared" si="34"/>
        <v/>
      </c>
      <c r="H421" s="1220"/>
      <c r="I421" s="1221" t="str">
        <f t="shared" si="31"/>
        <v/>
      </c>
      <c r="J421" s="1220" t="str">
        <f t="shared" si="32"/>
        <v/>
      </c>
      <c r="K421" s="1214" t="str">
        <f>IF($B421="","",IF($B421=[6]Dashboard!$B$3,COUNTIF($B$12:$B421,[6]Dashboard!$B$3),""))</f>
        <v/>
      </c>
      <c r="L421" s="1198"/>
    </row>
    <row r="422" spans="1:12" ht="14.25" customHeight="1" x14ac:dyDescent="0.3">
      <c r="A422" s="1214">
        <f t="shared" si="30"/>
        <v>411</v>
      </c>
      <c r="B422" s="1215"/>
      <c r="C422" s="1216" t="str">
        <f t="shared" si="33"/>
        <v/>
      </c>
      <c r="D422" s="1217"/>
      <c r="E422" s="1218"/>
      <c r="F422" s="1219"/>
      <c r="G422" s="1219" t="str">
        <f t="shared" si="34"/>
        <v/>
      </c>
      <c r="H422" s="1220"/>
      <c r="I422" s="1221" t="str">
        <f t="shared" si="31"/>
        <v/>
      </c>
      <c r="J422" s="1220" t="str">
        <f t="shared" si="32"/>
        <v/>
      </c>
      <c r="K422" s="1214" t="str">
        <f>IF($B422="","",IF($B422=[6]Dashboard!$B$3,COUNTIF($B$12:$B422,[6]Dashboard!$B$3),""))</f>
        <v/>
      </c>
      <c r="L422" s="1198"/>
    </row>
    <row r="423" spans="1:12" ht="14.25" customHeight="1" x14ac:dyDescent="0.3">
      <c r="A423" s="1214">
        <f t="shared" si="30"/>
        <v>412</v>
      </c>
      <c r="B423" s="1215"/>
      <c r="C423" s="1216" t="str">
        <f t="shared" si="33"/>
        <v/>
      </c>
      <c r="D423" s="1217"/>
      <c r="E423" s="1218"/>
      <c r="F423" s="1219"/>
      <c r="G423" s="1219" t="str">
        <f t="shared" si="34"/>
        <v/>
      </c>
      <c r="H423" s="1220"/>
      <c r="I423" s="1221" t="str">
        <f t="shared" si="31"/>
        <v/>
      </c>
      <c r="J423" s="1220" t="str">
        <f t="shared" si="32"/>
        <v/>
      </c>
      <c r="K423" s="1214" t="str">
        <f>IF($B423="","",IF($B423=[6]Dashboard!$B$3,COUNTIF($B$12:$B423,[6]Dashboard!$B$3),""))</f>
        <v/>
      </c>
      <c r="L423" s="1198"/>
    </row>
    <row r="424" spans="1:12" ht="14.25" customHeight="1" x14ac:dyDescent="0.3">
      <c r="A424" s="1214">
        <f t="shared" si="30"/>
        <v>413</v>
      </c>
      <c r="B424" s="1215"/>
      <c r="C424" s="1216" t="str">
        <f t="shared" si="33"/>
        <v/>
      </c>
      <c r="D424" s="1217"/>
      <c r="E424" s="1218"/>
      <c r="F424" s="1219"/>
      <c r="G424" s="1219" t="str">
        <f t="shared" si="34"/>
        <v/>
      </c>
      <c r="H424" s="1220"/>
      <c r="I424" s="1221" t="str">
        <f t="shared" si="31"/>
        <v/>
      </c>
      <c r="J424" s="1220" t="str">
        <f t="shared" si="32"/>
        <v/>
      </c>
      <c r="K424" s="1214" t="str">
        <f>IF($B424="","",IF($B424=[6]Dashboard!$B$3,COUNTIF($B$12:$B424,[6]Dashboard!$B$3),""))</f>
        <v/>
      </c>
      <c r="L424" s="1198"/>
    </row>
    <row r="425" spans="1:12" ht="14.25" customHeight="1" x14ac:dyDescent="0.3">
      <c r="A425" s="1214">
        <f t="shared" si="30"/>
        <v>414</v>
      </c>
      <c r="B425" s="1215"/>
      <c r="C425" s="1216" t="str">
        <f t="shared" si="33"/>
        <v/>
      </c>
      <c r="D425" s="1217"/>
      <c r="E425" s="1218"/>
      <c r="F425" s="1219"/>
      <c r="G425" s="1219" t="str">
        <f t="shared" si="34"/>
        <v/>
      </c>
      <c r="H425" s="1220"/>
      <c r="I425" s="1221" t="str">
        <f t="shared" si="31"/>
        <v/>
      </c>
      <c r="J425" s="1220" t="str">
        <f t="shared" si="32"/>
        <v/>
      </c>
      <c r="K425" s="1214" t="str">
        <f>IF($B425="","",IF($B425=[6]Dashboard!$B$3,COUNTIF($B$12:$B425,[6]Dashboard!$B$3),""))</f>
        <v/>
      </c>
      <c r="L425" s="1198"/>
    </row>
    <row r="426" spans="1:12" ht="14.25" customHeight="1" x14ac:dyDescent="0.3">
      <c r="A426" s="1214">
        <f t="shared" si="30"/>
        <v>415</v>
      </c>
      <c r="B426" s="1215"/>
      <c r="C426" s="1216" t="str">
        <f t="shared" si="33"/>
        <v/>
      </c>
      <c r="D426" s="1217"/>
      <c r="E426" s="1218"/>
      <c r="F426" s="1219"/>
      <c r="G426" s="1219" t="str">
        <f t="shared" si="34"/>
        <v/>
      </c>
      <c r="H426" s="1220"/>
      <c r="I426" s="1221" t="str">
        <f t="shared" si="31"/>
        <v/>
      </c>
      <c r="J426" s="1220" t="str">
        <f t="shared" si="32"/>
        <v/>
      </c>
      <c r="K426" s="1214" t="str">
        <f>IF($B426="","",IF($B426=[6]Dashboard!$B$3,COUNTIF($B$12:$B426,[6]Dashboard!$B$3),""))</f>
        <v/>
      </c>
      <c r="L426" s="1198"/>
    </row>
    <row r="427" spans="1:12" ht="14.25" customHeight="1" x14ac:dyDescent="0.3">
      <c r="A427" s="1214">
        <f t="shared" si="30"/>
        <v>416</v>
      </c>
      <c r="B427" s="1215"/>
      <c r="C427" s="1216" t="str">
        <f t="shared" si="33"/>
        <v/>
      </c>
      <c r="D427" s="1217"/>
      <c r="E427" s="1218"/>
      <c r="F427" s="1219"/>
      <c r="G427" s="1219" t="str">
        <f t="shared" si="34"/>
        <v/>
      </c>
      <c r="H427" s="1220"/>
      <c r="I427" s="1221" t="str">
        <f t="shared" si="31"/>
        <v/>
      </c>
      <c r="J427" s="1220" t="str">
        <f t="shared" si="32"/>
        <v/>
      </c>
      <c r="K427" s="1214" t="str">
        <f>IF($B427="","",IF($B427=[6]Dashboard!$B$3,COUNTIF($B$12:$B427,[6]Dashboard!$B$3),""))</f>
        <v/>
      </c>
      <c r="L427" s="1198"/>
    </row>
    <row r="428" spans="1:12" ht="14.25" customHeight="1" x14ac:dyDescent="0.3">
      <c r="A428" s="1214">
        <f t="shared" si="30"/>
        <v>417</v>
      </c>
      <c r="B428" s="1215"/>
      <c r="C428" s="1216" t="str">
        <f t="shared" si="33"/>
        <v/>
      </c>
      <c r="D428" s="1217"/>
      <c r="E428" s="1218"/>
      <c r="F428" s="1219"/>
      <c r="G428" s="1219" t="str">
        <f t="shared" si="34"/>
        <v/>
      </c>
      <c r="H428" s="1220"/>
      <c r="I428" s="1221" t="str">
        <f t="shared" si="31"/>
        <v/>
      </c>
      <c r="J428" s="1220" t="str">
        <f t="shared" si="32"/>
        <v/>
      </c>
      <c r="K428" s="1214" t="str">
        <f>IF($B428="","",IF($B428=[6]Dashboard!$B$3,COUNTIF($B$12:$B428,[6]Dashboard!$B$3),""))</f>
        <v/>
      </c>
      <c r="L428" s="1198"/>
    </row>
    <row r="429" spans="1:12" ht="14.25" customHeight="1" x14ac:dyDescent="0.3">
      <c r="A429" s="1214">
        <f t="shared" si="30"/>
        <v>418</v>
      </c>
      <c r="B429" s="1215"/>
      <c r="C429" s="1216" t="str">
        <f t="shared" si="33"/>
        <v/>
      </c>
      <c r="D429" s="1217"/>
      <c r="E429" s="1218"/>
      <c r="F429" s="1219"/>
      <c r="G429" s="1219" t="str">
        <f t="shared" si="34"/>
        <v/>
      </c>
      <c r="H429" s="1220"/>
      <c r="I429" s="1221" t="str">
        <f t="shared" si="31"/>
        <v/>
      </c>
      <c r="J429" s="1220" t="str">
        <f t="shared" si="32"/>
        <v/>
      </c>
      <c r="K429" s="1214" t="str">
        <f>IF($B429="","",IF($B429=[6]Dashboard!$B$3,COUNTIF($B$12:$B429,[6]Dashboard!$B$3),""))</f>
        <v/>
      </c>
      <c r="L429" s="1198"/>
    </row>
    <row r="430" spans="1:12" ht="14.25" customHeight="1" x14ac:dyDescent="0.3">
      <c r="A430" s="1214">
        <f t="shared" si="30"/>
        <v>419</v>
      </c>
      <c r="B430" s="1215"/>
      <c r="C430" s="1216" t="str">
        <f t="shared" si="33"/>
        <v/>
      </c>
      <c r="D430" s="1217"/>
      <c r="E430" s="1218"/>
      <c r="F430" s="1219"/>
      <c r="G430" s="1219" t="str">
        <f t="shared" si="34"/>
        <v/>
      </c>
      <c r="H430" s="1220"/>
      <c r="I430" s="1221" t="str">
        <f t="shared" si="31"/>
        <v/>
      </c>
      <c r="J430" s="1220" t="str">
        <f t="shared" si="32"/>
        <v/>
      </c>
      <c r="K430" s="1214" t="str">
        <f>IF($B430="","",IF($B430=[6]Dashboard!$B$3,COUNTIF($B$12:$B430,[6]Dashboard!$B$3),""))</f>
        <v/>
      </c>
      <c r="L430" s="1198"/>
    </row>
    <row r="431" spans="1:12" ht="14.25" customHeight="1" x14ac:dyDescent="0.3">
      <c r="A431" s="1214">
        <f t="shared" si="30"/>
        <v>420</v>
      </c>
      <c r="B431" s="1215"/>
      <c r="C431" s="1216" t="str">
        <f t="shared" si="33"/>
        <v/>
      </c>
      <c r="D431" s="1217"/>
      <c r="E431" s="1218"/>
      <c r="F431" s="1219"/>
      <c r="G431" s="1219" t="str">
        <f t="shared" si="34"/>
        <v/>
      </c>
      <c r="H431" s="1220"/>
      <c r="I431" s="1221" t="str">
        <f t="shared" si="31"/>
        <v/>
      </c>
      <c r="J431" s="1220" t="str">
        <f t="shared" si="32"/>
        <v/>
      </c>
      <c r="K431" s="1214" t="str">
        <f>IF($B431="","",IF($B431=[6]Dashboard!$B$3,COUNTIF($B$12:$B431,[6]Dashboard!$B$3),""))</f>
        <v/>
      </c>
      <c r="L431" s="1198"/>
    </row>
    <row r="432" spans="1:12" ht="14.25" customHeight="1" x14ac:dyDescent="0.3">
      <c r="A432" s="1214">
        <f t="shared" si="30"/>
        <v>421</v>
      </c>
      <c r="B432" s="1215"/>
      <c r="C432" s="1216" t="str">
        <f t="shared" si="33"/>
        <v/>
      </c>
      <c r="D432" s="1217"/>
      <c r="E432" s="1218"/>
      <c r="F432" s="1219"/>
      <c r="G432" s="1219" t="str">
        <f t="shared" si="34"/>
        <v/>
      </c>
      <c r="H432" s="1220"/>
      <c r="I432" s="1221" t="str">
        <f t="shared" si="31"/>
        <v/>
      </c>
      <c r="J432" s="1220" t="str">
        <f t="shared" si="32"/>
        <v/>
      </c>
      <c r="K432" s="1214" t="str">
        <f>IF($B432="","",IF($B432=[6]Dashboard!$B$3,COUNTIF($B$12:$B432,[6]Dashboard!$B$3),""))</f>
        <v/>
      </c>
      <c r="L432" s="1198"/>
    </row>
    <row r="433" spans="1:12" ht="14.25" customHeight="1" x14ac:dyDescent="0.3">
      <c r="A433" s="1214">
        <f t="shared" si="30"/>
        <v>422</v>
      </c>
      <c r="B433" s="1215"/>
      <c r="C433" s="1216" t="str">
        <f t="shared" si="33"/>
        <v/>
      </c>
      <c r="D433" s="1217"/>
      <c r="E433" s="1218"/>
      <c r="F433" s="1219"/>
      <c r="G433" s="1219" t="str">
        <f t="shared" si="34"/>
        <v/>
      </c>
      <c r="H433" s="1220"/>
      <c r="I433" s="1221" t="str">
        <f t="shared" si="31"/>
        <v/>
      </c>
      <c r="J433" s="1220" t="str">
        <f t="shared" si="32"/>
        <v/>
      </c>
      <c r="K433" s="1214" t="str">
        <f>IF($B433="","",IF($B433=[6]Dashboard!$B$3,COUNTIF($B$12:$B433,[6]Dashboard!$B$3),""))</f>
        <v/>
      </c>
      <c r="L433" s="1198"/>
    </row>
    <row r="434" spans="1:12" ht="14.25" customHeight="1" x14ac:dyDescent="0.3">
      <c r="A434" s="1214">
        <f t="shared" si="30"/>
        <v>423</v>
      </c>
      <c r="B434" s="1215"/>
      <c r="C434" s="1216" t="str">
        <f t="shared" si="33"/>
        <v/>
      </c>
      <c r="D434" s="1217"/>
      <c r="E434" s="1218"/>
      <c r="F434" s="1219"/>
      <c r="G434" s="1219" t="str">
        <f t="shared" si="34"/>
        <v/>
      </c>
      <c r="H434" s="1220"/>
      <c r="I434" s="1221" t="str">
        <f t="shared" si="31"/>
        <v/>
      </c>
      <c r="J434" s="1220" t="str">
        <f t="shared" si="32"/>
        <v/>
      </c>
      <c r="K434" s="1214" t="str">
        <f>IF($B434="","",IF($B434=[6]Dashboard!$B$3,COUNTIF($B$12:$B434,[6]Dashboard!$B$3),""))</f>
        <v/>
      </c>
      <c r="L434" s="1198"/>
    </row>
    <row r="435" spans="1:12" ht="14.25" customHeight="1" x14ac:dyDescent="0.3">
      <c r="A435" s="1214">
        <f t="shared" si="30"/>
        <v>424</v>
      </c>
      <c r="B435" s="1215"/>
      <c r="C435" s="1216" t="str">
        <f t="shared" si="33"/>
        <v/>
      </c>
      <c r="D435" s="1217"/>
      <c r="E435" s="1218"/>
      <c r="F435" s="1219"/>
      <c r="G435" s="1219" t="str">
        <f t="shared" si="34"/>
        <v/>
      </c>
      <c r="H435" s="1220"/>
      <c r="I435" s="1221" t="str">
        <f t="shared" si="31"/>
        <v/>
      </c>
      <c r="J435" s="1220" t="str">
        <f t="shared" si="32"/>
        <v/>
      </c>
      <c r="K435" s="1214" t="str">
        <f>IF($B435="","",IF($B435=[6]Dashboard!$B$3,COUNTIF($B$12:$B435,[6]Dashboard!$B$3),""))</f>
        <v/>
      </c>
      <c r="L435" s="1198"/>
    </row>
    <row r="436" spans="1:12" ht="14.25" customHeight="1" x14ac:dyDescent="0.3">
      <c r="A436" s="1214">
        <f t="shared" si="30"/>
        <v>425</v>
      </c>
      <c r="B436" s="1215"/>
      <c r="C436" s="1216" t="str">
        <f t="shared" si="33"/>
        <v/>
      </c>
      <c r="D436" s="1217"/>
      <c r="E436" s="1218"/>
      <c r="F436" s="1219"/>
      <c r="G436" s="1219" t="str">
        <f t="shared" si="34"/>
        <v/>
      </c>
      <c r="H436" s="1220"/>
      <c r="I436" s="1221" t="str">
        <f t="shared" si="31"/>
        <v/>
      </c>
      <c r="J436" s="1220" t="str">
        <f t="shared" si="32"/>
        <v/>
      </c>
      <c r="K436" s="1214" t="str">
        <f>IF($B436="","",IF($B436=[6]Dashboard!$B$3,COUNTIF($B$12:$B436,[6]Dashboard!$B$3),""))</f>
        <v/>
      </c>
      <c r="L436" s="1198"/>
    </row>
    <row r="437" spans="1:12" ht="14.25" customHeight="1" x14ac:dyDescent="0.3">
      <c r="A437" s="1214">
        <f t="shared" si="30"/>
        <v>426</v>
      </c>
      <c r="B437" s="1215"/>
      <c r="C437" s="1216" t="str">
        <f t="shared" si="33"/>
        <v/>
      </c>
      <c r="D437" s="1217"/>
      <c r="E437" s="1218"/>
      <c r="F437" s="1219"/>
      <c r="G437" s="1219" t="str">
        <f t="shared" si="34"/>
        <v/>
      </c>
      <c r="H437" s="1220"/>
      <c r="I437" s="1221" t="str">
        <f t="shared" si="31"/>
        <v/>
      </c>
      <c r="J437" s="1220" t="str">
        <f t="shared" si="32"/>
        <v/>
      </c>
      <c r="K437" s="1214" t="str">
        <f>IF($B437="","",IF($B437=[6]Dashboard!$B$3,COUNTIF($B$12:$B437,[6]Dashboard!$B$3),""))</f>
        <v/>
      </c>
      <c r="L437" s="1198"/>
    </row>
    <row r="438" spans="1:12" ht="14.25" customHeight="1" x14ac:dyDescent="0.3">
      <c r="A438" s="1214">
        <f t="shared" si="30"/>
        <v>427</v>
      </c>
      <c r="B438" s="1215"/>
      <c r="C438" s="1216" t="str">
        <f t="shared" si="33"/>
        <v/>
      </c>
      <c r="D438" s="1217"/>
      <c r="E438" s="1218"/>
      <c r="F438" s="1219"/>
      <c r="G438" s="1219" t="str">
        <f t="shared" si="34"/>
        <v/>
      </c>
      <c r="H438" s="1220"/>
      <c r="I438" s="1221" t="str">
        <f t="shared" si="31"/>
        <v/>
      </c>
      <c r="J438" s="1220" t="str">
        <f t="shared" si="32"/>
        <v/>
      </c>
      <c r="K438" s="1214" t="str">
        <f>IF($B438="","",IF($B438=[6]Dashboard!$B$3,COUNTIF($B$12:$B438,[6]Dashboard!$B$3),""))</f>
        <v/>
      </c>
      <c r="L438" s="1198"/>
    </row>
    <row r="439" spans="1:12" ht="14.25" customHeight="1" x14ac:dyDescent="0.3">
      <c r="A439" s="1214">
        <f t="shared" si="30"/>
        <v>428</v>
      </c>
      <c r="B439" s="1215"/>
      <c r="C439" s="1216" t="str">
        <f t="shared" si="33"/>
        <v/>
      </c>
      <c r="D439" s="1217"/>
      <c r="E439" s="1218"/>
      <c r="F439" s="1219"/>
      <c r="G439" s="1219" t="str">
        <f t="shared" si="34"/>
        <v/>
      </c>
      <c r="H439" s="1220"/>
      <c r="I439" s="1221" t="str">
        <f t="shared" si="31"/>
        <v/>
      </c>
      <c r="J439" s="1220" t="str">
        <f t="shared" si="32"/>
        <v/>
      </c>
      <c r="K439" s="1214" t="str">
        <f>IF($B439="","",IF($B439=[6]Dashboard!$B$3,COUNTIF($B$12:$B439,[6]Dashboard!$B$3),""))</f>
        <v/>
      </c>
      <c r="L439" s="1198"/>
    </row>
    <row r="440" spans="1:12" ht="14.25" customHeight="1" x14ac:dyDescent="0.3">
      <c r="A440" s="1214">
        <f t="shared" si="30"/>
        <v>429</v>
      </c>
      <c r="B440" s="1215"/>
      <c r="C440" s="1216" t="str">
        <f t="shared" si="33"/>
        <v/>
      </c>
      <c r="D440" s="1217"/>
      <c r="E440" s="1218"/>
      <c r="F440" s="1219"/>
      <c r="G440" s="1219" t="str">
        <f t="shared" si="34"/>
        <v/>
      </c>
      <c r="H440" s="1220"/>
      <c r="I440" s="1221" t="str">
        <f t="shared" si="31"/>
        <v/>
      </c>
      <c r="J440" s="1220" t="str">
        <f t="shared" si="32"/>
        <v/>
      </c>
      <c r="K440" s="1214" t="str">
        <f>IF($B440="","",IF($B440=[6]Dashboard!$B$3,COUNTIF($B$12:$B440,[6]Dashboard!$B$3),""))</f>
        <v/>
      </c>
      <c r="L440" s="1198"/>
    </row>
    <row r="441" spans="1:12" ht="14.25" customHeight="1" x14ac:dyDescent="0.3">
      <c r="A441" s="1214">
        <f t="shared" si="30"/>
        <v>430</v>
      </c>
      <c r="B441" s="1215"/>
      <c r="C441" s="1216" t="str">
        <f t="shared" si="33"/>
        <v/>
      </c>
      <c r="D441" s="1217"/>
      <c r="E441" s="1218"/>
      <c r="F441" s="1219"/>
      <c r="G441" s="1219" t="str">
        <f t="shared" si="34"/>
        <v/>
      </c>
      <c r="H441" s="1220"/>
      <c r="I441" s="1221" t="str">
        <f t="shared" si="31"/>
        <v/>
      </c>
      <c r="J441" s="1220" t="str">
        <f t="shared" si="32"/>
        <v/>
      </c>
      <c r="K441" s="1214" t="str">
        <f>IF($B441="","",IF($B441=[6]Dashboard!$B$3,COUNTIF($B$12:$B441,[6]Dashboard!$B$3),""))</f>
        <v/>
      </c>
      <c r="L441" s="1198"/>
    </row>
    <row r="442" spans="1:12" ht="14.25" customHeight="1" x14ac:dyDescent="0.3">
      <c r="A442" s="1214">
        <f t="shared" si="30"/>
        <v>431</v>
      </c>
      <c r="B442" s="1215"/>
      <c r="C442" s="1216" t="str">
        <f t="shared" si="33"/>
        <v/>
      </c>
      <c r="D442" s="1217"/>
      <c r="E442" s="1218"/>
      <c r="F442" s="1219"/>
      <c r="G442" s="1219" t="str">
        <f t="shared" si="34"/>
        <v/>
      </c>
      <c r="H442" s="1220"/>
      <c r="I442" s="1221" t="str">
        <f t="shared" si="31"/>
        <v/>
      </c>
      <c r="J442" s="1220" t="str">
        <f t="shared" si="32"/>
        <v/>
      </c>
      <c r="K442" s="1214" t="str">
        <f>IF($B442="","",IF($B442=[6]Dashboard!$B$3,COUNTIF($B$12:$B442,[6]Dashboard!$B$3),""))</f>
        <v/>
      </c>
      <c r="L442" s="1198"/>
    </row>
    <row r="443" spans="1:12" ht="14.25" customHeight="1" x14ac:dyDescent="0.3">
      <c r="A443" s="1214">
        <f t="shared" si="30"/>
        <v>432</v>
      </c>
      <c r="B443" s="1215"/>
      <c r="C443" s="1216" t="str">
        <f t="shared" si="33"/>
        <v/>
      </c>
      <c r="D443" s="1217"/>
      <c r="E443" s="1218"/>
      <c r="F443" s="1219"/>
      <c r="G443" s="1219" t="str">
        <f t="shared" si="34"/>
        <v/>
      </c>
      <c r="H443" s="1220"/>
      <c r="I443" s="1221" t="str">
        <f t="shared" si="31"/>
        <v/>
      </c>
      <c r="J443" s="1220" t="str">
        <f t="shared" si="32"/>
        <v/>
      </c>
      <c r="K443" s="1214" t="str">
        <f>IF($B443="","",IF($B443=[6]Dashboard!$B$3,COUNTIF($B$12:$B443,[6]Dashboard!$B$3),""))</f>
        <v/>
      </c>
      <c r="L443" s="1198"/>
    </row>
    <row r="444" spans="1:12" ht="14.25" customHeight="1" x14ac:dyDescent="0.3">
      <c r="A444" s="1214">
        <f t="shared" si="30"/>
        <v>433</v>
      </c>
      <c r="B444" s="1215"/>
      <c r="C444" s="1216" t="str">
        <f t="shared" si="33"/>
        <v/>
      </c>
      <c r="D444" s="1217"/>
      <c r="E444" s="1218"/>
      <c r="F444" s="1219"/>
      <c r="G444" s="1219" t="str">
        <f t="shared" si="34"/>
        <v/>
      </c>
      <c r="H444" s="1220"/>
      <c r="I444" s="1221" t="str">
        <f t="shared" si="31"/>
        <v/>
      </c>
      <c r="J444" s="1220" t="str">
        <f t="shared" si="32"/>
        <v/>
      </c>
      <c r="K444" s="1214" t="str">
        <f>IF($B444="","",IF($B444=[6]Dashboard!$B$3,COUNTIF($B$12:$B444,[6]Dashboard!$B$3),""))</f>
        <v/>
      </c>
      <c r="L444" s="1198"/>
    </row>
    <row r="445" spans="1:12" ht="14.25" customHeight="1" x14ac:dyDescent="0.3">
      <c r="A445" s="1214">
        <f t="shared" si="30"/>
        <v>434</v>
      </c>
      <c r="B445" s="1215"/>
      <c r="C445" s="1216" t="str">
        <f t="shared" si="33"/>
        <v/>
      </c>
      <c r="D445" s="1217"/>
      <c r="E445" s="1218"/>
      <c r="F445" s="1219"/>
      <c r="G445" s="1219" t="str">
        <f t="shared" si="34"/>
        <v/>
      </c>
      <c r="H445" s="1220"/>
      <c r="I445" s="1221" t="str">
        <f t="shared" si="31"/>
        <v/>
      </c>
      <c r="J445" s="1220" t="str">
        <f t="shared" si="32"/>
        <v/>
      </c>
      <c r="K445" s="1214" t="str">
        <f>IF($B445="","",IF($B445=[6]Dashboard!$B$3,COUNTIF($B$12:$B445,[6]Dashboard!$B$3),""))</f>
        <v/>
      </c>
      <c r="L445" s="1198"/>
    </row>
    <row r="446" spans="1:12" ht="14.25" customHeight="1" x14ac:dyDescent="0.3">
      <c r="A446" s="1214">
        <f t="shared" si="30"/>
        <v>435</v>
      </c>
      <c r="B446" s="1215"/>
      <c r="C446" s="1216" t="str">
        <f t="shared" si="33"/>
        <v/>
      </c>
      <c r="D446" s="1217"/>
      <c r="E446" s="1218"/>
      <c r="F446" s="1219"/>
      <c r="G446" s="1219" t="str">
        <f t="shared" si="34"/>
        <v/>
      </c>
      <c r="H446" s="1220"/>
      <c r="I446" s="1221" t="str">
        <f t="shared" si="31"/>
        <v/>
      </c>
      <c r="J446" s="1220" t="str">
        <f t="shared" si="32"/>
        <v/>
      </c>
      <c r="K446" s="1214" t="str">
        <f>IF($B446="","",IF($B446=[6]Dashboard!$B$3,COUNTIF($B$12:$B446,[6]Dashboard!$B$3),""))</f>
        <v/>
      </c>
      <c r="L446" s="1198"/>
    </row>
    <row r="447" spans="1:12" ht="14.25" customHeight="1" x14ac:dyDescent="0.3">
      <c r="A447" s="1214">
        <f t="shared" si="30"/>
        <v>436</v>
      </c>
      <c r="B447" s="1215"/>
      <c r="C447" s="1216" t="str">
        <f t="shared" si="33"/>
        <v/>
      </c>
      <c r="D447" s="1217"/>
      <c r="E447" s="1218"/>
      <c r="F447" s="1219"/>
      <c r="G447" s="1219" t="str">
        <f t="shared" si="34"/>
        <v/>
      </c>
      <c r="H447" s="1220"/>
      <c r="I447" s="1221" t="str">
        <f t="shared" si="31"/>
        <v/>
      </c>
      <c r="J447" s="1220" t="str">
        <f t="shared" si="32"/>
        <v/>
      </c>
      <c r="K447" s="1214" t="str">
        <f>IF($B447="","",IF($B447=[6]Dashboard!$B$3,COUNTIF($B$12:$B447,[6]Dashboard!$B$3),""))</f>
        <v/>
      </c>
      <c r="L447" s="1198"/>
    </row>
    <row r="448" spans="1:12" ht="14.25" customHeight="1" x14ac:dyDescent="0.3">
      <c r="A448" s="1214">
        <f t="shared" si="30"/>
        <v>437</v>
      </c>
      <c r="B448" s="1215"/>
      <c r="C448" s="1216" t="str">
        <f t="shared" si="33"/>
        <v/>
      </c>
      <c r="D448" s="1217"/>
      <c r="E448" s="1218"/>
      <c r="F448" s="1219"/>
      <c r="G448" s="1219" t="str">
        <f t="shared" si="34"/>
        <v/>
      </c>
      <c r="H448" s="1220"/>
      <c r="I448" s="1221" t="str">
        <f t="shared" si="31"/>
        <v/>
      </c>
      <c r="J448" s="1220" t="str">
        <f t="shared" si="32"/>
        <v/>
      </c>
      <c r="K448" s="1214" t="str">
        <f>IF($B448="","",IF($B448=[6]Dashboard!$B$3,COUNTIF($B$12:$B448,[6]Dashboard!$B$3),""))</f>
        <v/>
      </c>
      <c r="L448" s="1198"/>
    </row>
    <row r="449" spans="1:12" ht="14.25" customHeight="1" x14ac:dyDescent="0.3">
      <c r="A449" s="1214">
        <f t="shared" si="30"/>
        <v>438</v>
      </c>
      <c r="B449" s="1215"/>
      <c r="C449" s="1216" t="str">
        <f t="shared" si="33"/>
        <v/>
      </c>
      <c r="D449" s="1217"/>
      <c r="E449" s="1218"/>
      <c r="F449" s="1219"/>
      <c r="G449" s="1219" t="str">
        <f t="shared" si="34"/>
        <v/>
      </c>
      <c r="H449" s="1220"/>
      <c r="I449" s="1221" t="str">
        <f t="shared" si="31"/>
        <v/>
      </c>
      <c r="J449" s="1220" t="str">
        <f t="shared" si="32"/>
        <v/>
      </c>
      <c r="K449" s="1214" t="str">
        <f>IF($B449="","",IF($B449=[6]Dashboard!$B$3,COUNTIF($B$12:$B449,[6]Dashboard!$B$3),""))</f>
        <v/>
      </c>
      <c r="L449" s="1198"/>
    </row>
    <row r="450" spans="1:12" ht="14.25" customHeight="1" x14ac:dyDescent="0.3">
      <c r="A450" s="1214">
        <f t="shared" si="30"/>
        <v>439</v>
      </c>
      <c r="B450" s="1215"/>
      <c r="C450" s="1216" t="str">
        <f t="shared" si="33"/>
        <v/>
      </c>
      <c r="D450" s="1217"/>
      <c r="E450" s="1218"/>
      <c r="F450" s="1219"/>
      <c r="G450" s="1219" t="str">
        <f t="shared" si="34"/>
        <v/>
      </c>
      <c r="H450" s="1220"/>
      <c r="I450" s="1221" t="str">
        <f t="shared" si="31"/>
        <v/>
      </c>
      <c r="J450" s="1220" t="str">
        <f t="shared" si="32"/>
        <v/>
      </c>
      <c r="K450" s="1214" t="str">
        <f>IF($B450="","",IF($B450=[6]Dashboard!$B$3,COUNTIF($B$12:$B450,[6]Dashboard!$B$3),""))</f>
        <v/>
      </c>
      <c r="L450" s="1198"/>
    </row>
    <row r="451" spans="1:12" ht="14.25" customHeight="1" x14ac:dyDescent="0.3">
      <c r="A451" s="1214">
        <f t="shared" si="30"/>
        <v>440</v>
      </c>
      <c r="B451" s="1215"/>
      <c r="C451" s="1216" t="str">
        <f t="shared" si="33"/>
        <v/>
      </c>
      <c r="D451" s="1217"/>
      <c r="E451" s="1218"/>
      <c r="F451" s="1219"/>
      <c r="G451" s="1219" t="str">
        <f t="shared" si="34"/>
        <v/>
      </c>
      <c r="H451" s="1220"/>
      <c r="I451" s="1221" t="str">
        <f t="shared" si="31"/>
        <v/>
      </c>
      <c r="J451" s="1220" t="str">
        <f t="shared" si="32"/>
        <v/>
      </c>
      <c r="K451" s="1214" t="str">
        <f>IF($B451="","",IF($B451=[6]Dashboard!$B$3,COUNTIF($B$12:$B451,[6]Dashboard!$B$3),""))</f>
        <v/>
      </c>
      <c r="L451" s="1198"/>
    </row>
    <row r="452" spans="1:12" ht="14.25" customHeight="1" x14ac:dyDescent="0.3">
      <c r="A452" s="1214">
        <f t="shared" si="30"/>
        <v>441</v>
      </c>
      <c r="B452" s="1215"/>
      <c r="C452" s="1216" t="str">
        <f t="shared" si="33"/>
        <v/>
      </c>
      <c r="D452" s="1217"/>
      <c r="E452" s="1218"/>
      <c r="F452" s="1219"/>
      <c r="G452" s="1219" t="str">
        <f t="shared" si="34"/>
        <v/>
      </c>
      <c r="H452" s="1220"/>
      <c r="I452" s="1221" t="str">
        <f t="shared" si="31"/>
        <v/>
      </c>
      <c r="J452" s="1220" t="str">
        <f t="shared" si="32"/>
        <v/>
      </c>
      <c r="K452" s="1214" t="str">
        <f>IF($B452="","",IF($B452=[6]Dashboard!$B$3,COUNTIF($B$12:$B452,[6]Dashboard!$B$3),""))</f>
        <v/>
      </c>
      <c r="L452" s="1198"/>
    </row>
    <row r="453" spans="1:12" ht="14.25" customHeight="1" x14ac:dyDescent="0.3">
      <c r="A453" s="1214">
        <f t="shared" si="30"/>
        <v>442</v>
      </c>
      <c r="B453" s="1215"/>
      <c r="C453" s="1216" t="str">
        <f t="shared" si="33"/>
        <v/>
      </c>
      <c r="D453" s="1217"/>
      <c r="E453" s="1218"/>
      <c r="F453" s="1219"/>
      <c r="G453" s="1219" t="str">
        <f t="shared" si="34"/>
        <v/>
      </c>
      <c r="H453" s="1220"/>
      <c r="I453" s="1221" t="str">
        <f t="shared" si="31"/>
        <v/>
      </c>
      <c r="J453" s="1220" t="str">
        <f t="shared" si="32"/>
        <v/>
      </c>
      <c r="K453" s="1214" t="str">
        <f>IF($B453="","",IF($B453=[6]Dashboard!$B$3,COUNTIF($B$12:$B453,[6]Dashboard!$B$3),""))</f>
        <v/>
      </c>
      <c r="L453" s="1198"/>
    </row>
    <row r="454" spans="1:12" ht="14.25" customHeight="1" x14ac:dyDescent="0.3">
      <c r="A454" s="1214">
        <f t="shared" si="30"/>
        <v>443</v>
      </c>
      <c r="B454" s="1215"/>
      <c r="C454" s="1216" t="str">
        <f t="shared" si="33"/>
        <v/>
      </c>
      <c r="D454" s="1217"/>
      <c r="E454" s="1218"/>
      <c r="F454" s="1219"/>
      <c r="G454" s="1219" t="str">
        <f t="shared" si="34"/>
        <v/>
      </c>
      <c r="H454" s="1220"/>
      <c r="I454" s="1221" t="str">
        <f t="shared" si="31"/>
        <v/>
      </c>
      <c r="J454" s="1220" t="str">
        <f t="shared" si="32"/>
        <v/>
      </c>
      <c r="K454" s="1214" t="str">
        <f>IF($B454="","",IF($B454=[6]Dashboard!$B$3,COUNTIF($B$12:$B454,[6]Dashboard!$B$3),""))</f>
        <v/>
      </c>
      <c r="L454" s="1198"/>
    </row>
    <row r="455" spans="1:12" ht="14.25" customHeight="1" x14ac:dyDescent="0.3">
      <c r="A455" s="1214">
        <f t="shared" si="30"/>
        <v>444</v>
      </c>
      <c r="B455" s="1215"/>
      <c r="C455" s="1216" t="str">
        <f t="shared" si="33"/>
        <v/>
      </c>
      <c r="D455" s="1217"/>
      <c r="E455" s="1218"/>
      <c r="F455" s="1219"/>
      <c r="G455" s="1219" t="str">
        <f t="shared" si="34"/>
        <v/>
      </c>
      <c r="H455" s="1220"/>
      <c r="I455" s="1221" t="str">
        <f t="shared" si="31"/>
        <v/>
      </c>
      <c r="J455" s="1220" t="str">
        <f t="shared" si="32"/>
        <v/>
      </c>
      <c r="K455" s="1214" t="str">
        <f>IF($B455="","",IF($B455=[6]Dashboard!$B$3,COUNTIF($B$12:$B455,[6]Dashboard!$B$3),""))</f>
        <v/>
      </c>
      <c r="L455" s="1198"/>
    </row>
    <row r="456" spans="1:12" ht="14.25" customHeight="1" x14ac:dyDescent="0.3">
      <c r="A456" s="1214">
        <f t="shared" si="30"/>
        <v>445</v>
      </c>
      <c r="B456" s="1215"/>
      <c r="C456" s="1216" t="str">
        <f t="shared" si="33"/>
        <v/>
      </c>
      <c r="D456" s="1217"/>
      <c r="E456" s="1218"/>
      <c r="F456" s="1219"/>
      <c r="G456" s="1219" t="str">
        <f t="shared" si="34"/>
        <v/>
      </c>
      <c r="H456" s="1220"/>
      <c r="I456" s="1221" t="str">
        <f t="shared" si="31"/>
        <v/>
      </c>
      <c r="J456" s="1220" t="str">
        <f t="shared" si="32"/>
        <v/>
      </c>
      <c r="K456" s="1214" t="str">
        <f>IF($B456="","",IF($B456=[6]Dashboard!$B$3,COUNTIF($B$12:$B456,[6]Dashboard!$B$3),""))</f>
        <v/>
      </c>
      <c r="L456" s="1198"/>
    </row>
    <row r="457" spans="1:12" ht="14.25" customHeight="1" x14ac:dyDescent="0.3">
      <c r="A457" s="1214">
        <f t="shared" si="30"/>
        <v>446</v>
      </c>
      <c r="B457" s="1215"/>
      <c r="C457" s="1216" t="str">
        <f t="shared" si="33"/>
        <v/>
      </c>
      <c r="D457" s="1217"/>
      <c r="E457" s="1218"/>
      <c r="F457" s="1219"/>
      <c r="G457" s="1219" t="str">
        <f t="shared" si="34"/>
        <v/>
      </c>
      <c r="H457" s="1220"/>
      <c r="I457" s="1221" t="str">
        <f t="shared" si="31"/>
        <v/>
      </c>
      <c r="J457" s="1220" t="str">
        <f t="shared" si="32"/>
        <v/>
      </c>
      <c r="K457" s="1214" t="str">
        <f>IF($B457="","",IF($B457=[6]Dashboard!$B$3,COUNTIF($B$12:$B457,[6]Dashboard!$B$3),""))</f>
        <v/>
      </c>
      <c r="L457" s="1198"/>
    </row>
    <row r="458" spans="1:12" ht="14.25" customHeight="1" x14ac:dyDescent="0.3">
      <c r="A458" s="1214">
        <f t="shared" si="30"/>
        <v>447</v>
      </c>
      <c r="B458" s="1215"/>
      <c r="C458" s="1216" t="str">
        <f t="shared" si="33"/>
        <v/>
      </c>
      <c r="D458" s="1217"/>
      <c r="E458" s="1218"/>
      <c r="F458" s="1219"/>
      <c r="G458" s="1219" t="str">
        <f t="shared" si="34"/>
        <v/>
      </c>
      <c r="H458" s="1220"/>
      <c r="I458" s="1221" t="str">
        <f t="shared" si="31"/>
        <v/>
      </c>
      <c r="J458" s="1220" t="str">
        <f t="shared" si="32"/>
        <v/>
      </c>
      <c r="K458" s="1214" t="str">
        <f>IF($B458="","",IF($B458=[6]Dashboard!$B$3,COUNTIF($B$12:$B458,[6]Dashboard!$B$3),""))</f>
        <v/>
      </c>
      <c r="L458" s="1198"/>
    </row>
    <row r="459" spans="1:12" ht="14.25" customHeight="1" x14ac:dyDescent="0.3">
      <c r="A459" s="1214">
        <f t="shared" si="30"/>
        <v>448</v>
      </c>
      <c r="B459" s="1215"/>
      <c r="C459" s="1216" t="str">
        <f t="shared" si="33"/>
        <v/>
      </c>
      <c r="D459" s="1217"/>
      <c r="E459" s="1218"/>
      <c r="F459" s="1219"/>
      <c r="G459" s="1219" t="str">
        <f t="shared" si="34"/>
        <v/>
      </c>
      <c r="H459" s="1220"/>
      <c r="I459" s="1221" t="str">
        <f t="shared" si="31"/>
        <v/>
      </c>
      <c r="J459" s="1220" t="str">
        <f t="shared" si="32"/>
        <v/>
      </c>
      <c r="K459" s="1214" t="str">
        <f>IF($B459="","",IF($B459=[6]Dashboard!$B$3,COUNTIF($B$12:$B459,[6]Dashboard!$B$3),""))</f>
        <v/>
      </c>
      <c r="L459" s="1198"/>
    </row>
    <row r="460" spans="1:12" ht="14.25" customHeight="1" x14ac:dyDescent="0.3">
      <c r="A460" s="1214">
        <f t="shared" ref="A460:A523" si="35">ROW()-11</f>
        <v>449</v>
      </c>
      <c r="B460" s="1215"/>
      <c r="C460" s="1216" t="str">
        <f t="shared" si="33"/>
        <v/>
      </c>
      <c r="D460" s="1217"/>
      <c r="E460" s="1218"/>
      <c r="F460" s="1219"/>
      <c r="G460" s="1219" t="str">
        <f t="shared" si="34"/>
        <v/>
      </c>
      <c r="H460" s="1220"/>
      <c r="I460" s="1221" t="str">
        <f t="shared" ref="I460:I523" si="36">IF(D460="","",D460*H460)</f>
        <v/>
      </c>
      <c r="J460" s="1220" t="str">
        <f t="shared" ref="J460:J523" si="37">IF(F460="","",F460*H460)</f>
        <v/>
      </c>
      <c r="K460" s="1214" t="str">
        <f>IF($B460="","",IF($B460=[6]Dashboard!$B$3,COUNTIF($B$12:$B460,[6]Dashboard!$B$3),""))</f>
        <v/>
      </c>
      <c r="L460" s="1198"/>
    </row>
    <row r="461" spans="1:12" ht="14.25" customHeight="1" x14ac:dyDescent="0.3">
      <c r="A461" s="1214">
        <f t="shared" si="35"/>
        <v>450</v>
      </c>
      <c r="B461" s="1215"/>
      <c r="C461" s="1216" t="str">
        <f t="shared" ref="C461:C524" si="38">IF(B461="","",IF(B461=B460,"",G460))</f>
        <v/>
      </c>
      <c r="D461" s="1217"/>
      <c r="E461" s="1218"/>
      <c r="F461" s="1219"/>
      <c r="G461" s="1219" t="str">
        <f t="shared" ref="G461:G524" si="39">IF(B461="","",G460-F461+D461)</f>
        <v/>
      </c>
      <c r="H461" s="1220"/>
      <c r="I461" s="1221" t="str">
        <f t="shared" si="36"/>
        <v/>
      </c>
      <c r="J461" s="1220" t="str">
        <f t="shared" si="37"/>
        <v/>
      </c>
      <c r="K461" s="1214" t="str">
        <f>IF($B461="","",IF($B461=[6]Dashboard!$B$3,COUNTIF($B$12:$B461,[6]Dashboard!$B$3),""))</f>
        <v/>
      </c>
      <c r="L461" s="1198"/>
    </row>
    <row r="462" spans="1:12" ht="14.25" customHeight="1" x14ac:dyDescent="0.3">
      <c r="A462" s="1214">
        <f t="shared" si="35"/>
        <v>451</v>
      </c>
      <c r="B462" s="1215"/>
      <c r="C462" s="1216" t="str">
        <f t="shared" si="38"/>
        <v/>
      </c>
      <c r="D462" s="1217"/>
      <c r="E462" s="1218"/>
      <c r="F462" s="1219"/>
      <c r="G462" s="1219" t="str">
        <f t="shared" si="39"/>
        <v/>
      </c>
      <c r="H462" s="1220"/>
      <c r="I462" s="1221" t="str">
        <f t="shared" si="36"/>
        <v/>
      </c>
      <c r="J462" s="1220" t="str">
        <f t="shared" si="37"/>
        <v/>
      </c>
      <c r="K462" s="1214" t="str">
        <f>IF($B462="","",IF($B462=[6]Dashboard!$B$3,COUNTIF($B$12:$B462,[6]Dashboard!$B$3),""))</f>
        <v/>
      </c>
      <c r="L462" s="1198"/>
    </row>
    <row r="463" spans="1:12" ht="14.25" customHeight="1" x14ac:dyDescent="0.3">
      <c r="A463" s="1214">
        <f t="shared" si="35"/>
        <v>452</v>
      </c>
      <c r="B463" s="1215"/>
      <c r="C463" s="1216" t="str">
        <f t="shared" si="38"/>
        <v/>
      </c>
      <c r="D463" s="1217"/>
      <c r="E463" s="1218"/>
      <c r="F463" s="1219"/>
      <c r="G463" s="1219" t="str">
        <f t="shared" si="39"/>
        <v/>
      </c>
      <c r="H463" s="1220"/>
      <c r="I463" s="1221" t="str">
        <f t="shared" si="36"/>
        <v/>
      </c>
      <c r="J463" s="1220" t="str">
        <f t="shared" si="37"/>
        <v/>
      </c>
      <c r="K463" s="1214" t="str">
        <f>IF($B463="","",IF($B463=[6]Dashboard!$B$3,COUNTIF($B$12:$B463,[6]Dashboard!$B$3),""))</f>
        <v/>
      </c>
      <c r="L463" s="1198"/>
    </row>
    <row r="464" spans="1:12" ht="14.25" customHeight="1" x14ac:dyDescent="0.3">
      <c r="A464" s="1214">
        <f t="shared" si="35"/>
        <v>453</v>
      </c>
      <c r="B464" s="1215"/>
      <c r="C464" s="1216" t="str">
        <f t="shared" si="38"/>
        <v/>
      </c>
      <c r="D464" s="1217"/>
      <c r="E464" s="1218"/>
      <c r="F464" s="1219"/>
      <c r="G464" s="1219" t="str">
        <f t="shared" si="39"/>
        <v/>
      </c>
      <c r="H464" s="1220"/>
      <c r="I464" s="1221" t="str">
        <f t="shared" si="36"/>
        <v/>
      </c>
      <c r="J464" s="1220" t="str">
        <f t="shared" si="37"/>
        <v/>
      </c>
      <c r="K464" s="1214" t="str">
        <f>IF($B464="","",IF($B464=[6]Dashboard!$B$3,COUNTIF($B$12:$B464,[6]Dashboard!$B$3),""))</f>
        <v/>
      </c>
      <c r="L464" s="1198"/>
    </row>
    <row r="465" spans="1:12" ht="14.25" customHeight="1" x14ac:dyDescent="0.3">
      <c r="A465" s="1214">
        <f t="shared" si="35"/>
        <v>454</v>
      </c>
      <c r="B465" s="1215"/>
      <c r="C465" s="1216" t="str">
        <f t="shared" si="38"/>
        <v/>
      </c>
      <c r="D465" s="1217"/>
      <c r="E465" s="1218"/>
      <c r="F465" s="1219"/>
      <c r="G465" s="1219" t="str">
        <f t="shared" si="39"/>
        <v/>
      </c>
      <c r="H465" s="1220"/>
      <c r="I465" s="1221" t="str">
        <f t="shared" si="36"/>
        <v/>
      </c>
      <c r="J465" s="1220" t="str">
        <f t="shared" si="37"/>
        <v/>
      </c>
      <c r="K465" s="1214" t="str">
        <f>IF($B465="","",IF($B465=[6]Dashboard!$B$3,COUNTIF($B$12:$B465,[6]Dashboard!$B$3),""))</f>
        <v/>
      </c>
      <c r="L465" s="1198"/>
    </row>
    <row r="466" spans="1:12" ht="14.25" customHeight="1" x14ac:dyDescent="0.3">
      <c r="A466" s="1214">
        <f t="shared" si="35"/>
        <v>455</v>
      </c>
      <c r="B466" s="1215"/>
      <c r="C466" s="1216" t="str">
        <f t="shared" si="38"/>
        <v/>
      </c>
      <c r="D466" s="1217"/>
      <c r="E466" s="1218"/>
      <c r="F466" s="1219"/>
      <c r="G466" s="1219" t="str">
        <f t="shared" si="39"/>
        <v/>
      </c>
      <c r="H466" s="1220"/>
      <c r="I466" s="1221" t="str">
        <f t="shared" si="36"/>
        <v/>
      </c>
      <c r="J466" s="1220" t="str">
        <f t="shared" si="37"/>
        <v/>
      </c>
      <c r="K466" s="1214" t="str">
        <f>IF($B466="","",IF($B466=[6]Dashboard!$B$3,COUNTIF($B$12:$B466,[6]Dashboard!$B$3),""))</f>
        <v/>
      </c>
      <c r="L466" s="1198"/>
    </row>
    <row r="467" spans="1:12" ht="14.25" customHeight="1" x14ac:dyDescent="0.3">
      <c r="A467" s="1214">
        <f t="shared" si="35"/>
        <v>456</v>
      </c>
      <c r="B467" s="1215"/>
      <c r="C467" s="1216" t="str">
        <f t="shared" si="38"/>
        <v/>
      </c>
      <c r="D467" s="1217"/>
      <c r="E467" s="1218"/>
      <c r="F467" s="1219"/>
      <c r="G467" s="1219" t="str">
        <f t="shared" si="39"/>
        <v/>
      </c>
      <c r="H467" s="1220"/>
      <c r="I467" s="1221" t="str">
        <f t="shared" si="36"/>
        <v/>
      </c>
      <c r="J467" s="1220" t="str">
        <f t="shared" si="37"/>
        <v/>
      </c>
      <c r="K467" s="1214" t="str">
        <f>IF($B467="","",IF($B467=[6]Dashboard!$B$3,COUNTIF($B$12:$B467,[6]Dashboard!$B$3),""))</f>
        <v/>
      </c>
      <c r="L467" s="1198"/>
    </row>
    <row r="468" spans="1:12" ht="14.25" customHeight="1" x14ac:dyDescent="0.3">
      <c r="A468" s="1214">
        <f t="shared" si="35"/>
        <v>457</v>
      </c>
      <c r="B468" s="1215"/>
      <c r="C468" s="1216" t="str">
        <f t="shared" si="38"/>
        <v/>
      </c>
      <c r="D468" s="1217"/>
      <c r="E468" s="1218"/>
      <c r="F468" s="1219"/>
      <c r="G468" s="1219" t="str">
        <f t="shared" si="39"/>
        <v/>
      </c>
      <c r="H468" s="1220"/>
      <c r="I468" s="1221" t="str">
        <f t="shared" si="36"/>
        <v/>
      </c>
      <c r="J468" s="1220" t="str">
        <f t="shared" si="37"/>
        <v/>
      </c>
      <c r="K468" s="1214" t="str">
        <f>IF($B468="","",IF($B468=[6]Dashboard!$B$3,COUNTIF($B$12:$B468,[6]Dashboard!$B$3),""))</f>
        <v/>
      </c>
      <c r="L468" s="1198"/>
    </row>
    <row r="469" spans="1:12" ht="14.25" customHeight="1" x14ac:dyDescent="0.3">
      <c r="A469" s="1214">
        <f t="shared" si="35"/>
        <v>458</v>
      </c>
      <c r="B469" s="1215"/>
      <c r="C469" s="1216" t="str">
        <f t="shared" si="38"/>
        <v/>
      </c>
      <c r="D469" s="1217"/>
      <c r="E469" s="1218"/>
      <c r="F469" s="1219"/>
      <c r="G469" s="1219" t="str">
        <f t="shared" si="39"/>
        <v/>
      </c>
      <c r="H469" s="1220"/>
      <c r="I469" s="1221" t="str">
        <f t="shared" si="36"/>
        <v/>
      </c>
      <c r="J469" s="1220" t="str">
        <f t="shared" si="37"/>
        <v/>
      </c>
      <c r="K469" s="1214" t="str">
        <f>IF($B469="","",IF($B469=[6]Dashboard!$B$3,COUNTIF($B$12:$B469,[6]Dashboard!$B$3),""))</f>
        <v/>
      </c>
      <c r="L469" s="1198"/>
    </row>
    <row r="470" spans="1:12" ht="14.25" customHeight="1" x14ac:dyDescent="0.3">
      <c r="A470" s="1214">
        <f t="shared" si="35"/>
        <v>459</v>
      </c>
      <c r="B470" s="1215"/>
      <c r="C470" s="1216" t="str">
        <f t="shared" si="38"/>
        <v/>
      </c>
      <c r="D470" s="1217"/>
      <c r="E470" s="1218"/>
      <c r="F470" s="1219"/>
      <c r="G470" s="1219" t="str">
        <f t="shared" si="39"/>
        <v/>
      </c>
      <c r="H470" s="1220"/>
      <c r="I470" s="1221" t="str">
        <f t="shared" si="36"/>
        <v/>
      </c>
      <c r="J470" s="1220" t="str">
        <f t="shared" si="37"/>
        <v/>
      </c>
      <c r="K470" s="1214" t="str">
        <f>IF($B470="","",IF($B470=[6]Dashboard!$B$3,COUNTIF($B$12:$B470,[6]Dashboard!$B$3),""))</f>
        <v/>
      </c>
      <c r="L470" s="1198"/>
    </row>
    <row r="471" spans="1:12" ht="14.25" customHeight="1" x14ac:dyDescent="0.3">
      <c r="A471" s="1214">
        <f t="shared" si="35"/>
        <v>460</v>
      </c>
      <c r="B471" s="1215"/>
      <c r="C471" s="1216" t="str">
        <f t="shared" si="38"/>
        <v/>
      </c>
      <c r="D471" s="1217"/>
      <c r="E471" s="1218"/>
      <c r="F471" s="1219"/>
      <c r="G471" s="1219" t="str">
        <f t="shared" si="39"/>
        <v/>
      </c>
      <c r="H471" s="1220"/>
      <c r="I471" s="1221" t="str">
        <f t="shared" si="36"/>
        <v/>
      </c>
      <c r="J471" s="1220" t="str">
        <f t="shared" si="37"/>
        <v/>
      </c>
      <c r="K471" s="1214" t="str">
        <f>IF($B471="","",IF($B471=[6]Dashboard!$B$3,COUNTIF($B$12:$B471,[6]Dashboard!$B$3),""))</f>
        <v/>
      </c>
      <c r="L471" s="1198"/>
    </row>
    <row r="472" spans="1:12" ht="14.25" customHeight="1" x14ac:dyDescent="0.3">
      <c r="A472" s="1214">
        <f t="shared" si="35"/>
        <v>461</v>
      </c>
      <c r="B472" s="1215"/>
      <c r="C472" s="1216" t="str">
        <f t="shared" si="38"/>
        <v/>
      </c>
      <c r="D472" s="1217"/>
      <c r="E472" s="1218"/>
      <c r="F472" s="1219"/>
      <c r="G472" s="1219" t="str">
        <f t="shared" si="39"/>
        <v/>
      </c>
      <c r="H472" s="1220"/>
      <c r="I472" s="1221" t="str">
        <f t="shared" si="36"/>
        <v/>
      </c>
      <c r="J472" s="1220" t="str">
        <f t="shared" si="37"/>
        <v/>
      </c>
      <c r="K472" s="1214" t="str">
        <f>IF($B472="","",IF($B472=[6]Dashboard!$B$3,COUNTIF($B$12:$B472,[6]Dashboard!$B$3),""))</f>
        <v/>
      </c>
      <c r="L472" s="1198"/>
    </row>
    <row r="473" spans="1:12" ht="14.25" customHeight="1" x14ac:dyDescent="0.3">
      <c r="A473" s="1214">
        <f t="shared" si="35"/>
        <v>462</v>
      </c>
      <c r="B473" s="1215"/>
      <c r="C473" s="1216" t="str">
        <f t="shared" si="38"/>
        <v/>
      </c>
      <c r="D473" s="1217"/>
      <c r="E473" s="1218"/>
      <c r="F473" s="1219"/>
      <c r="G473" s="1219" t="str">
        <f t="shared" si="39"/>
        <v/>
      </c>
      <c r="H473" s="1220"/>
      <c r="I473" s="1221" t="str">
        <f t="shared" si="36"/>
        <v/>
      </c>
      <c r="J473" s="1220" t="str">
        <f t="shared" si="37"/>
        <v/>
      </c>
      <c r="K473" s="1214" t="str">
        <f>IF($B473="","",IF($B473=[6]Dashboard!$B$3,COUNTIF($B$12:$B473,[6]Dashboard!$B$3),""))</f>
        <v/>
      </c>
      <c r="L473" s="1198"/>
    </row>
    <row r="474" spans="1:12" ht="14.25" customHeight="1" x14ac:dyDescent="0.3">
      <c r="A474" s="1214">
        <f t="shared" si="35"/>
        <v>463</v>
      </c>
      <c r="B474" s="1215"/>
      <c r="C474" s="1216" t="str">
        <f t="shared" si="38"/>
        <v/>
      </c>
      <c r="D474" s="1217"/>
      <c r="E474" s="1218"/>
      <c r="F474" s="1219"/>
      <c r="G474" s="1219" t="str">
        <f t="shared" si="39"/>
        <v/>
      </c>
      <c r="H474" s="1220"/>
      <c r="I474" s="1221" t="str">
        <f t="shared" si="36"/>
        <v/>
      </c>
      <c r="J474" s="1220" t="str">
        <f t="shared" si="37"/>
        <v/>
      </c>
      <c r="K474" s="1214" t="str">
        <f>IF($B474="","",IF($B474=[6]Dashboard!$B$3,COUNTIF($B$12:$B474,[6]Dashboard!$B$3),""))</f>
        <v/>
      </c>
      <c r="L474" s="1198"/>
    </row>
    <row r="475" spans="1:12" ht="14.25" customHeight="1" x14ac:dyDescent="0.3">
      <c r="A475" s="1214">
        <f t="shared" si="35"/>
        <v>464</v>
      </c>
      <c r="B475" s="1215"/>
      <c r="C475" s="1216" t="str">
        <f t="shared" si="38"/>
        <v/>
      </c>
      <c r="D475" s="1217"/>
      <c r="E475" s="1218"/>
      <c r="F475" s="1219"/>
      <c r="G475" s="1219" t="str">
        <f t="shared" si="39"/>
        <v/>
      </c>
      <c r="H475" s="1220"/>
      <c r="I475" s="1221" t="str">
        <f t="shared" si="36"/>
        <v/>
      </c>
      <c r="J475" s="1220" t="str">
        <f t="shared" si="37"/>
        <v/>
      </c>
      <c r="K475" s="1214" t="str">
        <f>IF($B475="","",IF($B475=[6]Dashboard!$B$3,COUNTIF($B$12:$B475,[6]Dashboard!$B$3),""))</f>
        <v/>
      </c>
      <c r="L475" s="1198"/>
    </row>
    <row r="476" spans="1:12" ht="14.25" customHeight="1" x14ac:dyDescent="0.3">
      <c r="A476" s="1214">
        <f t="shared" si="35"/>
        <v>465</v>
      </c>
      <c r="B476" s="1215"/>
      <c r="C476" s="1216" t="str">
        <f t="shared" si="38"/>
        <v/>
      </c>
      <c r="D476" s="1217"/>
      <c r="E476" s="1218"/>
      <c r="F476" s="1219"/>
      <c r="G476" s="1219" t="str">
        <f t="shared" si="39"/>
        <v/>
      </c>
      <c r="H476" s="1220"/>
      <c r="I476" s="1221" t="str">
        <f t="shared" si="36"/>
        <v/>
      </c>
      <c r="J476" s="1220" t="str">
        <f t="shared" si="37"/>
        <v/>
      </c>
      <c r="K476" s="1214" t="str">
        <f>IF($B476="","",IF($B476=[6]Dashboard!$B$3,COUNTIF($B$12:$B476,[6]Dashboard!$B$3),""))</f>
        <v/>
      </c>
      <c r="L476" s="1198"/>
    </row>
    <row r="477" spans="1:12" ht="14.25" customHeight="1" x14ac:dyDescent="0.3">
      <c r="A477" s="1214">
        <f t="shared" si="35"/>
        <v>466</v>
      </c>
      <c r="B477" s="1215"/>
      <c r="C477" s="1216" t="str">
        <f t="shared" si="38"/>
        <v/>
      </c>
      <c r="D477" s="1217"/>
      <c r="E477" s="1218"/>
      <c r="F477" s="1219"/>
      <c r="G477" s="1219" t="str">
        <f t="shared" si="39"/>
        <v/>
      </c>
      <c r="H477" s="1220"/>
      <c r="I477" s="1221" t="str">
        <f t="shared" si="36"/>
        <v/>
      </c>
      <c r="J477" s="1220" t="str">
        <f t="shared" si="37"/>
        <v/>
      </c>
      <c r="K477" s="1214" t="str">
        <f>IF($B477="","",IF($B477=[6]Dashboard!$B$3,COUNTIF($B$12:$B477,[6]Dashboard!$B$3),""))</f>
        <v/>
      </c>
      <c r="L477" s="1198"/>
    </row>
    <row r="478" spans="1:12" ht="14.25" customHeight="1" x14ac:dyDescent="0.3">
      <c r="A478" s="1214">
        <f t="shared" si="35"/>
        <v>467</v>
      </c>
      <c r="B478" s="1215"/>
      <c r="C478" s="1216" t="str">
        <f t="shared" si="38"/>
        <v/>
      </c>
      <c r="D478" s="1217"/>
      <c r="E478" s="1218"/>
      <c r="F478" s="1219"/>
      <c r="G478" s="1219" t="str">
        <f t="shared" si="39"/>
        <v/>
      </c>
      <c r="H478" s="1220"/>
      <c r="I478" s="1221" t="str">
        <f t="shared" si="36"/>
        <v/>
      </c>
      <c r="J478" s="1220" t="str">
        <f t="shared" si="37"/>
        <v/>
      </c>
      <c r="K478" s="1214" t="str">
        <f>IF($B478="","",IF($B478=[6]Dashboard!$B$3,COUNTIF($B$12:$B478,[6]Dashboard!$B$3),""))</f>
        <v/>
      </c>
      <c r="L478" s="1198"/>
    </row>
    <row r="479" spans="1:12" ht="14.25" customHeight="1" x14ac:dyDescent="0.3">
      <c r="A479" s="1214">
        <f t="shared" si="35"/>
        <v>468</v>
      </c>
      <c r="B479" s="1215"/>
      <c r="C479" s="1216" t="str">
        <f t="shared" si="38"/>
        <v/>
      </c>
      <c r="D479" s="1217"/>
      <c r="E479" s="1218"/>
      <c r="F479" s="1219"/>
      <c r="G479" s="1219" t="str">
        <f t="shared" si="39"/>
        <v/>
      </c>
      <c r="H479" s="1220"/>
      <c r="I479" s="1221" t="str">
        <f t="shared" si="36"/>
        <v/>
      </c>
      <c r="J479" s="1220" t="str">
        <f t="shared" si="37"/>
        <v/>
      </c>
      <c r="K479" s="1214" t="str">
        <f>IF($B479="","",IF($B479=[6]Dashboard!$B$3,COUNTIF($B$12:$B479,[6]Dashboard!$B$3),""))</f>
        <v/>
      </c>
      <c r="L479" s="1198"/>
    </row>
    <row r="480" spans="1:12" ht="14.25" customHeight="1" x14ac:dyDescent="0.3">
      <c r="A480" s="1214">
        <f t="shared" si="35"/>
        <v>469</v>
      </c>
      <c r="B480" s="1215"/>
      <c r="C480" s="1216" t="str">
        <f t="shared" si="38"/>
        <v/>
      </c>
      <c r="D480" s="1217"/>
      <c r="E480" s="1218"/>
      <c r="F480" s="1219"/>
      <c r="G480" s="1219" t="str">
        <f t="shared" si="39"/>
        <v/>
      </c>
      <c r="H480" s="1220"/>
      <c r="I480" s="1221" t="str">
        <f t="shared" si="36"/>
        <v/>
      </c>
      <c r="J480" s="1220" t="str">
        <f t="shared" si="37"/>
        <v/>
      </c>
      <c r="K480" s="1214" t="str">
        <f>IF($B480="","",IF($B480=[6]Dashboard!$B$3,COUNTIF($B$12:$B480,[6]Dashboard!$B$3),""))</f>
        <v/>
      </c>
      <c r="L480" s="1198"/>
    </row>
    <row r="481" spans="1:12" ht="14.25" customHeight="1" x14ac:dyDescent="0.3">
      <c r="A481" s="1214">
        <f t="shared" si="35"/>
        <v>470</v>
      </c>
      <c r="B481" s="1215"/>
      <c r="C481" s="1216" t="str">
        <f t="shared" si="38"/>
        <v/>
      </c>
      <c r="D481" s="1217"/>
      <c r="E481" s="1218"/>
      <c r="F481" s="1219"/>
      <c r="G481" s="1219" t="str">
        <f t="shared" si="39"/>
        <v/>
      </c>
      <c r="H481" s="1220"/>
      <c r="I481" s="1221" t="str">
        <f t="shared" si="36"/>
        <v/>
      </c>
      <c r="J481" s="1220" t="str">
        <f t="shared" si="37"/>
        <v/>
      </c>
      <c r="K481" s="1214" t="str">
        <f>IF($B481="","",IF($B481=[6]Dashboard!$B$3,COUNTIF($B$12:$B481,[6]Dashboard!$B$3),""))</f>
        <v/>
      </c>
      <c r="L481" s="1198"/>
    </row>
    <row r="482" spans="1:12" ht="14.25" customHeight="1" x14ac:dyDescent="0.3">
      <c r="A482" s="1214">
        <f t="shared" si="35"/>
        <v>471</v>
      </c>
      <c r="B482" s="1215"/>
      <c r="C482" s="1216" t="str">
        <f t="shared" si="38"/>
        <v/>
      </c>
      <c r="D482" s="1217"/>
      <c r="E482" s="1218"/>
      <c r="F482" s="1219"/>
      <c r="G482" s="1219" t="str">
        <f t="shared" si="39"/>
        <v/>
      </c>
      <c r="H482" s="1220"/>
      <c r="I482" s="1221" t="str">
        <f t="shared" si="36"/>
        <v/>
      </c>
      <c r="J482" s="1220" t="str">
        <f t="shared" si="37"/>
        <v/>
      </c>
      <c r="K482" s="1214" t="str">
        <f>IF($B482="","",IF($B482=[6]Dashboard!$B$3,COUNTIF($B$12:$B482,[6]Dashboard!$B$3),""))</f>
        <v/>
      </c>
      <c r="L482" s="1198"/>
    </row>
    <row r="483" spans="1:12" ht="14.25" customHeight="1" x14ac:dyDescent="0.3">
      <c r="A483" s="1214">
        <f t="shared" si="35"/>
        <v>472</v>
      </c>
      <c r="B483" s="1215"/>
      <c r="C483" s="1216" t="str">
        <f t="shared" si="38"/>
        <v/>
      </c>
      <c r="D483" s="1217"/>
      <c r="E483" s="1218"/>
      <c r="F483" s="1219"/>
      <c r="G483" s="1219" t="str">
        <f t="shared" si="39"/>
        <v/>
      </c>
      <c r="H483" s="1220"/>
      <c r="I483" s="1221" t="str">
        <f t="shared" si="36"/>
        <v/>
      </c>
      <c r="J483" s="1220" t="str">
        <f t="shared" si="37"/>
        <v/>
      </c>
      <c r="K483" s="1214" t="str">
        <f>IF($B483="","",IF($B483=[6]Dashboard!$B$3,COUNTIF($B$12:$B483,[6]Dashboard!$B$3),""))</f>
        <v/>
      </c>
      <c r="L483" s="1198"/>
    </row>
    <row r="484" spans="1:12" ht="14.25" customHeight="1" x14ac:dyDescent="0.3">
      <c r="A484" s="1214">
        <f t="shared" si="35"/>
        <v>473</v>
      </c>
      <c r="B484" s="1215"/>
      <c r="C484" s="1216" t="str">
        <f t="shared" si="38"/>
        <v/>
      </c>
      <c r="D484" s="1217"/>
      <c r="E484" s="1218"/>
      <c r="F484" s="1219"/>
      <c r="G484" s="1219" t="str">
        <f t="shared" si="39"/>
        <v/>
      </c>
      <c r="H484" s="1220"/>
      <c r="I484" s="1221" t="str">
        <f t="shared" si="36"/>
        <v/>
      </c>
      <c r="J484" s="1220" t="str">
        <f t="shared" si="37"/>
        <v/>
      </c>
      <c r="K484" s="1214" t="str">
        <f>IF($B484="","",IF($B484=[6]Dashboard!$B$3,COUNTIF($B$12:$B484,[6]Dashboard!$B$3),""))</f>
        <v/>
      </c>
      <c r="L484" s="1198"/>
    </row>
    <row r="485" spans="1:12" ht="14.25" customHeight="1" x14ac:dyDescent="0.3">
      <c r="A485" s="1214">
        <f t="shared" si="35"/>
        <v>474</v>
      </c>
      <c r="B485" s="1215"/>
      <c r="C485" s="1216" t="str">
        <f t="shared" si="38"/>
        <v/>
      </c>
      <c r="D485" s="1217"/>
      <c r="E485" s="1218"/>
      <c r="F485" s="1219"/>
      <c r="G485" s="1219" t="str">
        <f t="shared" si="39"/>
        <v/>
      </c>
      <c r="H485" s="1220"/>
      <c r="I485" s="1221" t="str">
        <f t="shared" si="36"/>
        <v/>
      </c>
      <c r="J485" s="1220" t="str">
        <f t="shared" si="37"/>
        <v/>
      </c>
      <c r="K485" s="1214" t="str">
        <f>IF($B485="","",IF($B485=[6]Dashboard!$B$3,COUNTIF($B$12:$B485,[6]Dashboard!$B$3),""))</f>
        <v/>
      </c>
      <c r="L485" s="1198"/>
    </row>
    <row r="486" spans="1:12" ht="14.25" customHeight="1" x14ac:dyDescent="0.3">
      <c r="A486" s="1214">
        <f t="shared" si="35"/>
        <v>475</v>
      </c>
      <c r="B486" s="1215"/>
      <c r="C486" s="1216" t="str">
        <f t="shared" si="38"/>
        <v/>
      </c>
      <c r="D486" s="1217"/>
      <c r="E486" s="1218"/>
      <c r="F486" s="1219"/>
      <c r="G486" s="1219" t="str">
        <f t="shared" si="39"/>
        <v/>
      </c>
      <c r="H486" s="1220"/>
      <c r="I486" s="1221" t="str">
        <f t="shared" si="36"/>
        <v/>
      </c>
      <c r="J486" s="1220" t="str">
        <f t="shared" si="37"/>
        <v/>
      </c>
      <c r="K486" s="1214" t="str">
        <f>IF($B486="","",IF($B486=[6]Dashboard!$B$3,COUNTIF($B$12:$B486,[6]Dashboard!$B$3),""))</f>
        <v/>
      </c>
      <c r="L486" s="1198"/>
    </row>
    <row r="487" spans="1:12" ht="14.25" customHeight="1" x14ac:dyDescent="0.3">
      <c r="A487" s="1214">
        <f t="shared" si="35"/>
        <v>476</v>
      </c>
      <c r="B487" s="1215"/>
      <c r="C487" s="1216" t="str">
        <f t="shared" si="38"/>
        <v/>
      </c>
      <c r="D487" s="1217"/>
      <c r="E487" s="1218"/>
      <c r="F487" s="1219"/>
      <c r="G487" s="1219" t="str">
        <f t="shared" si="39"/>
        <v/>
      </c>
      <c r="H487" s="1220"/>
      <c r="I487" s="1221" t="str">
        <f t="shared" si="36"/>
        <v/>
      </c>
      <c r="J487" s="1220" t="str">
        <f t="shared" si="37"/>
        <v/>
      </c>
      <c r="K487" s="1214" t="str">
        <f>IF($B487="","",IF($B487=[6]Dashboard!$B$3,COUNTIF($B$12:$B487,[6]Dashboard!$B$3),""))</f>
        <v/>
      </c>
      <c r="L487" s="1198"/>
    </row>
    <row r="488" spans="1:12" ht="14.25" customHeight="1" x14ac:dyDescent="0.3">
      <c r="A488" s="1214">
        <f t="shared" si="35"/>
        <v>477</v>
      </c>
      <c r="B488" s="1215"/>
      <c r="C488" s="1216" t="str">
        <f t="shared" si="38"/>
        <v/>
      </c>
      <c r="D488" s="1217"/>
      <c r="E488" s="1218"/>
      <c r="F488" s="1219"/>
      <c r="G488" s="1219" t="str">
        <f t="shared" si="39"/>
        <v/>
      </c>
      <c r="H488" s="1220"/>
      <c r="I488" s="1221" t="str">
        <f t="shared" si="36"/>
        <v/>
      </c>
      <c r="J488" s="1220" t="str">
        <f t="shared" si="37"/>
        <v/>
      </c>
      <c r="K488" s="1214" t="str">
        <f>IF($B488="","",IF($B488=[6]Dashboard!$B$3,COUNTIF($B$12:$B488,[6]Dashboard!$B$3),""))</f>
        <v/>
      </c>
      <c r="L488" s="1198"/>
    </row>
    <row r="489" spans="1:12" ht="14.25" customHeight="1" x14ac:dyDescent="0.3">
      <c r="A489" s="1214">
        <f t="shared" si="35"/>
        <v>478</v>
      </c>
      <c r="B489" s="1215"/>
      <c r="C489" s="1216" t="str">
        <f t="shared" si="38"/>
        <v/>
      </c>
      <c r="D489" s="1217"/>
      <c r="E489" s="1218"/>
      <c r="F489" s="1219"/>
      <c r="G489" s="1219" t="str">
        <f t="shared" si="39"/>
        <v/>
      </c>
      <c r="H489" s="1220"/>
      <c r="I489" s="1221" t="str">
        <f t="shared" si="36"/>
        <v/>
      </c>
      <c r="J489" s="1220" t="str">
        <f t="shared" si="37"/>
        <v/>
      </c>
      <c r="K489" s="1214" t="str">
        <f>IF($B489="","",IF($B489=[6]Dashboard!$B$3,COUNTIF($B$12:$B489,[6]Dashboard!$B$3),""))</f>
        <v/>
      </c>
      <c r="L489" s="1198"/>
    </row>
    <row r="490" spans="1:12" ht="14.25" customHeight="1" x14ac:dyDescent="0.3">
      <c r="A490" s="1214">
        <f t="shared" si="35"/>
        <v>479</v>
      </c>
      <c r="B490" s="1215"/>
      <c r="C490" s="1216" t="str">
        <f t="shared" si="38"/>
        <v/>
      </c>
      <c r="D490" s="1217"/>
      <c r="E490" s="1218"/>
      <c r="F490" s="1219"/>
      <c r="G490" s="1219" t="str">
        <f t="shared" si="39"/>
        <v/>
      </c>
      <c r="H490" s="1220"/>
      <c r="I490" s="1221" t="str">
        <f t="shared" si="36"/>
        <v/>
      </c>
      <c r="J490" s="1220" t="str">
        <f t="shared" si="37"/>
        <v/>
      </c>
      <c r="K490" s="1214" t="str">
        <f>IF($B490="","",IF($B490=[6]Dashboard!$B$3,COUNTIF($B$12:$B490,[6]Dashboard!$B$3),""))</f>
        <v/>
      </c>
      <c r="L490" s="1198"/>
    </row>
    <row r="491" spans="1:12" ht="14.25" customHeight="1" x14ac:dyDescent="0.3">
      <c r="A491" s="1214">
        <f t="shared" si="35"/>
        <v>480</v>
      </c>
      <c r="B491" s="1215"/>
      <c r="C491" s="1216" t="str">
        <f t="shared" si="38"/>
        <v/>
      </c>
      <c r="D491" s="1217"/>
      <c r="E491" s="1218"/>
      <c r="F491" s="1219"/>
      <c r="G491" s="1219" t="str">
        <f t="shared" si="39"/>
        <v/>
      </c>
      <c r="H491" s="1220"/>
      <c r="I491" s="1221" t="str">
        <f t="shared" si="36"/>
        <v/>
      </c>
      <c r="J491" s="1220" t="str">
        <f t="shared" si="37"/>
        <v/>
      </c>
      <c r="K491" s="1214" t="str">
        <f>IF($B491="","",IF($B491=[6]Dashboard!$B$3,COUNTIF($B$12:$B491,[6]Dashboard!$B$3),""))</f>
        <v/>
      </c>
      <c r="L491" s="1198"/>
    </row>
    <row r="492" spans="1:12" ht="14.25" customHeight="1" x14ac:dyDescent="0.3">
      <c r="A492" s="1214">
        <f t="shared" si="35"/>
        <v>481</v>
      </c>
      <c r="B492" s="1215"/>
      <c r="C492" s="1216" t="str">
        <f t="shared" si="38"/>
        <v/>
      </c>
      <c r="D492" s="1217"/>
      <c r="E492" s="1218"/>
      <c r="F492" s="1219"/>
      <c r="G492" s="1219" t="str">
        <f t="shared" si="39"/>
        <v/>
      </c>
      <c r="H492" s="1220"/>
      <c r="I492" s="1221" t="str">
        <f t="shared" si="36"/>
        <v/>
      </c>
      <c r="J492" s="1220" t="str">
        <f t="shared" si="37"/>
        <v/>
      </c>
      <c r="K492" s="1214" t="str">
        <f>IF($B492="","",IF($B492=[6]Dashboard!$B$3,COUNTIF($B$12:$B492,[6]Dashboard!$B$3),""))</f>
        <v/>
      </c>
      <c r="L492" s="1198"/>
    </row>
    <row r="493" spans="1:12" ht="14.25" customHeight="1" x14ac:dyDescent="0.3">
      <c r="A493" s="1214">
        <f t="shared" si="35"/>
        <v>482</v>
      </c>
      <c r="B493" s="1215"/>
      <c r="C493" s="1216" t="str">
        <f t="shared" si="38"/>
        <v/>
      </c>
      <c r="D493" s="1217"/>
      <c r="E493" s="1218"/>
      <c r="F493" s="1219"/>
      <c r="G493" s="1219" t="str">
        <f t="shared" si="39"/>
        <v/>
      </c>
      <c r="H493" s="1220"/>
      <c r="I493" s="1221" t="str">
        <f t="shared" si="36"/>
        <v/>
      </c>
      <c r="J493" s="1220" t="str">
        <f t="shared" si="37"/>
        <v/>
      </c>
      <c r="K493" s="1214" t="str">
        <f>IF($B493="","",IF($B493=[6]Dashboard!$B$3,COUNTIF($B$12:$B493,[6]Dashboard!$B$3),""))</f>
        <v/>
      </c>
      <c r="L493" s="1198"/>
    </row>
    <row r="494" spans="1:12" ht="14.25" customHeight="1" x14ac:dyDescent="0.3">
      <c r="A494" s="1214">
        <f t="shared" si="35"/>
        <v>483</v>
      </c>
      <c r="B494" s="1215"/>
      <c r="C494" s="1216" t="str">
        <f t="shared" si="38"/>
        <v/>
      </c>
      <c r="D494" s="1217"/>
      <c r="E494" s="1218"/>
      <c r="F494" s="1219"/>
      <c r="G494" s="1219" t="str">
        <f t="shared" si="39"/>
        <v/>
      </c>
      <c r="H494" s="1220"/>
      <c r="I494" s="1221" t="str">
        <f t="shared" si="36"/>
        <v/>
      </c>
      <c r="J494" s="1220" t="str">
        <f t="shared" si="37"/>
        <v/>
      </c>
      <c r="K494" s="1214" t="str">
        <f>IF($B494="","",IF($B494=[6]Dashboard!$B$3,COUNTIF($B$12:$B494,[6]Dashboard!$B$3),""))</f>
        <v/>
      </c>
      <c r="L494" s="1198"/>
    </row>
    <row r="495" spans="1:12" ht="14.25" customHeight="1" x14ac:dyDescent="0.3">
      <c r="A495" s="1214">
        <f t="shared" si="35"/>
        <v>484</v>
      </c>
      <c r="B495" s="1215"/>
      <c r="C495" s="1216" t="str">
        <f t="shared" si="38"/>
        <v/>
      </c>
      <c r="D495" s="1217"/>
      <c r="E495" s="1218"/>
      <c r="F495" s="1219"/>
      <c r="G495" s="1219" t="str">
        <f t="shared" si="39"/>
        <v/>
      </c>
      <c r="H495" s="1220"/>
      <c r="I495" s="1221" t="str">
        <f t="shared" si="36"/>
        <v/>
      </c>
      <c r="J495" s="1220" t="str">
        <f t="shared" si="37"/>
        <v/>
      </c>
      <c r="K495" s="1214" t="str">
        <f>IF($B495="","",IF($B495=[6]Dashboard!$B$3,COUNTIF($B$12:$B495,[6]Dashboard!$B$3),""))</f>
        <v/>
      </c>
      <c r="L495" s="1198"/>
    </row>
    <row r="496" spans="1:12" ht="14.25" customHeight="1" x14ac:dyDescent="0.3">
      <c r="A496" s="1214">
        <f t="shared" si="35"/>
        <v>485</v>
      </c>
      <c r="B496" s="1215"/>
      <c r="C496" s="1216" t="str">
        <f t="shared" si="38"/>
        <v/>
      </c>
      <c r="D496" s="1217"/>
      <c r="E496" s="1218"/>
      <c r="F496" s="1219"/>
      <c r="G496" s="1219" t="str">
        <f t="shared" si="39"/>
        <v/>
      </c>
      <c r="H496" s="1220"/>
      <c r="I496" s="1221" t="str">
        <f t="shared" si="36"/>
        <v/>
      </c>
      <c r="J496" s="1220" t="str">
        <f t="shared" si="37"/>
        <v/>
      </c>
      <c r="K496" s="1214" t="str">
        <f>IF($B496="","",IF($B496=[6]Dashboard!$B$3,COUNTIF($B$12:$B496,[6]Dashboard!$B$3),""))</f>
        <v/>
      </c>
      <c r="L496" s="1198"/>
    </row>
    <row r="497" spans="1:12" ht="14.25" customHeight="1" x14ac:dyDescent="0.3">
      <c r="A497" s="1214">
        <f t="shared" si="35"/>
        <v>486</v>
      </c>
      <c r="B497" s="1215"/>
      <c r="C497" s="1216" t="str">
        <f t="shared" si="38"/>
        <v/>
      </c>
      <c r="D497" s="1217"/>
      <c r="E497" s="1218"/>
      <c r="F497" s="1219"/>
      <c r="G497" s="1219" t="str">
        <f t="shared" si="39"/>
        <v/>
      </c>
      <c r="H497" s="1220"/>
      <c r="I497" s="1221" t="str">
        <f t="shared" si="36"/>
        <v/>
      </c>
      <c r="J497" s="1220" t="str">
        <f t="shared" si="37"/>
        <v/>
      </c>
      <c r="K497" s="1214" t="str">
        <f>IF($B497="","",IF($B497=[6]Dashboard!$B$3,COUNTIF($B$12:$B497,[6]Dashboard!$B$3),""))</f>
        <v/>
      </c>
      <c r="L497" s="1198"/>
    </row>
    <row r="498" spans="1:12" ht="14.25" customHeight="1" x14ac:dyDescent="0.3">
      <c r="A498" s="1214">
        <f t="shared" si="35"/>
        <v>487</v>
      </c>
      <c r="B498" s="1215"/>
      <c r="C498" s="1216" t="str">
        <f t="shared" si="38"/>
        <v/>
      </c>
      <c r="D498" s="1217"/>
      <c r="E498" s="1218"/>
      <c r="F498" s="1219"/>
      <c r="G498" s="1219" t="str">
        <f t="shared" si="39"/>
        <v/>
      </c>
      <c r="H498" s="1220"/>
      <c r="I498" s="1221" t="str">
        <f t="shared" si="36"/>
        <v/>
      </c>
      <c r="J498" s="1220" t="str">
        <f t="shared" si="37"/>
        <v/>
      </c>
      <c r="K498" s="1214" t="str">
        <f>IF($B498="","",IF($B498=[6]Dashboard!$B$3,COUNTIF($B$12:$B498,[6]Dashboard!$B$3),""))</f>
        <v/>
      </c>
      <c r="L498" s="1198"/>
    </row>
    <row r="499" spans="1:12" ht="14.25" customHeight="1" x14ac:dyDescent="0.3">
      <c r="A499" s="1214">
        <f t="shared" si="35"/>
        <v>488</v>
      </c>
      <c r="B499" s="1215"/>
      <c r="C499" s="1216" t="str">
        <f t="shared" si="38"/>
        <v/>
      </c>
      <c r="D499" s="1217"/>
      <c r="E499" s="1218"/>
      <c r="F499" s="1219"/>
      <c r="G499" s="1219" t="str">
        <f t="shared" si="39"/>
        <v/>
      </c>
      <c r="H499" s="1220"/>
      <c r="I499" s="1221" t="str">
        <f t="shared" si="36"/>
        <v/>
      </c>
      <c r="J499" s="1220" t="str">
        <f t="shared" si="37"/>
        <v/>
      </c>
      <c r="K499" s="1214" t="str">
        <f>IF($B499="","",IF($B499=[6]Dashboard!$B$3,COUNTIF($B$12:$B499,[6]Dashboard!$B$3),""))</f>
        <v/>
      </c>
      <c r="L499" s="1198"/>
    </row>
    <row r="500" spans="1:12" ht="14.25" customHeight="1" x14ac:dyDescent="0.3">
      <c r="A500" s="1214">
        <f t="shared" si="35"/>
        <v>489</v>
      </c>
      <c r="B500" s="1215"/>
      <c r="C500" s="1216" t="str">
        <f t="shared" si="38"/>
        <v/>
      </c>
      <c r="D500" s="1217"/>
      <c r="E500" s="1218"/>
      <c r="F500" s="1219"/>
      <c r="G500" s="1219" t="str">
        <f t="shared" si="39"/>
        <v/>
      </c>
      <c r="H500" s="1220"/>
      <c r="I500" s="1221" t="str">
        <f t="shared" si="36"/>
        <v/>
      </c>
      <c r="J500" s="1220" t="str">
        <f t="shared" si="37"/>
        <v/>
      </c>
      <c r="K500" s="1214" t="str">
        <f>IF($B500="","",IF($B500=[6]Dashboard!$B$3,COUNTIF($B$12:$B500,[6]Dashboard!$B$3),""))</f>
        <v/>
      </c>
      <c r="L500" s="1198"/>
    </row>
    <row r="501" spans="1:12" ht="14.25" customHeight="1" x14ac:dyDescent="0.3">
      <c r="A501" s="1214">
        <f t="shared" si="35"/>
        <v>490</v>
      </c>
      <c r="B501" s="1215"/>
      <c r="C501" s="1216" t="str">
        <f t="shared" si="38"/>
        <v/>
      </c>
      <c r="D501" s="1217"/>
      <c r="E501" s="1218"/>
      <c r="F501" s="1219"/>
      <c r="G501" s="1219" t="str">
        <f t="shared" si="39"/>
        <v/>
      </c>
      <c r="H501" s="1220"/>
      <c r="I501" s="1221" t="str">
        <f t="shared" si="36"/>
        <v/>
      </c>
      <c r="J501" s="1220" t="str">
        <f t="shared" si="37"/>
        <v/>
      </c>
      <c r="K501" s="1214" t="str">
        <f>IF($B501="","",IF($B501=[6]Dashboard!$B$3,COUNTIF($B$12:$B501,[6]Dashboard!$B$3),""))</f>
        <v/>
      </c>
      <c r="L501" s="1198"/>
    </row>
    <row r="502" spans="1:12" ht="14.25" customHeight="1" x14ac:dyDescent="0.3">
      <c r="A502" s="1214">
        <f t="shared" si="35"/>
        <v>491</v>
      </c>
      <c r="B502" s="1215"/>
      <c r="C502" s="1216" t="str">
        <f t="shared" si="38"/>
        <v/>
      </c>
      <c r="D502" s="1217"/>
      <c r="E502" s="1218"/>
      <c r="F502" s="1219"/>
      <c r="G502" s="1219" t="str">
        <f t="shared" si="39"/>
        <v/>
      </c>
      <c r="H502" s="1220"/>
      <c r="I502" s="1221" t="str">
        <f t="shared" si="36"/>
        <v/>
      </c>
      <c r="J502" s="1220" t="str">
        <f t="shared" si="37"/>
        <v/>
      </c>
      <c r="K502" s="1214" t="str">
        <f>IF($B502="","",IF($B502=[6]Dashboard!$B$3,COUNTIF($B$12:$B502,[6]Dashboard!$B$3),""))</f>
        <v/>
      </c>
      <c r="L502" s="1198"/>
    </row>
    <row r="503" spans="1:12" ht="14.25" customHeight="1" x14ac:dyDescent="0.3">
      <c r="A503" s="1214">
        <f t="shared" si="35"/>
        <v>492</v>
      </c>
      <c r="B503" s="1215"/>
      <c r="C503" s="1216" t="str">
        <f t="shared" si="38"/>
        <v/>
      </c>
      <c r="D503" s="1217"/>
      <c r="E503" s="1218"/>
      <c r="F503" s="1219"/>
      <c r="G503" s="1219" t="str">
        <f t="shared" si="39"/>
        <v/>
      </c>
      <c r="H503" s="1220"/>
      <c r="I503" s="1221" t="str">
        <f t="shared" si="36"/>
        <v/>
      </c>
      <c r="J503" s="1220" t="str">
        <f t="shared" si="37"/>
        <v/>
      </c>
      <c r="K503" s="1214" t="str">
        <f>IF($B503="","",IF($B503=[6]Dashboard!$B$3,COUNTIF($B$12:$B503,[6]Dashboard!$B$3),""))</f>
        <v/>
      </c>
      <c r="L503" s="1198"/>
    </row>
    <row r="504" spans="1:12" ht="14.25" customHeight="1" x14ac:dyDescent="0.3">
      <c r="A504" s="1214">
        <f t="shared" si="35"/>
        <v>493</v>
      </c>
      <c r="B504" s="1215"/>
      <c r="C504" s="1216" t="str">
        <f t="shared" si="38"/>
        <v/>
      </c>
      <c r="D504" s="1217"/>
      <c r="E504" s="1218"/>
      <c r="F504" s="1219"/>
      <c r="G504" s="1219" t="str">
        <f t="shared" si="39"/>
        <v/>
      </c>
      <c r="H504" s="1220"/>
      <c r="I504" s="1221" t="str">
        <f t="shared" si="36"/>
        <v/>
      </c>
      <c r="J504" s="1220" t="str">
        <f t="shared" si="37"/>
        <v/>
      </c>
      <c r="K504" s="1214" t="str">
        <f>IF($B504="","",IF($B504=[6]Dashboard!$B$3,COUNTIF($B$12:$B504,[6]Dashboard!$B$3),""))</f>
        <v/>
      </c>
      <c r="L504" s="1198"/>
    </row>
    <row r="505" spans="1:12" ht="14.25" customHeight="1" x14ac:dyDescent="0.3">
      <c r="A505" s="1214">
        <f t="shared" si="35"/>
        <v>494</v>
      </c>
      <c r="B505" s="1215"/>
      <c r="C505" s="1216" t="str">
        <f t="shared" si="38"/>
        <v/>
      </c>
      <c r="D505" s="1217"/>
      <c r="E505" s="1218"/>
      <c r="F505" s="1219"/>
      <c r="G505" s="1219" t="str">
        <f t="shared" si="39"/>
        <v/>
      </c>
      <c r="H505" s="1220"/>
      <c r="I505" s="1221" t="str">
        <f t="shared" si="36"/>
        <v/>
      </c>
      <c r="J505" s="1220" t="str">
        <f t="shared" si="37"/>
        <v/>
      </c>
      <c r="K505" s="1214" t="str">
        <f>IF($B505="","",IF($B505=[6]Dashboard!$B$3,COUNTIF($B$12:$B505,[6]Dashboard!$B$3),""))</f>
        <v/>
      </c>
      <c r="L505" s="1198"/>
    </row>
    <row r="506" spans="1:12" ht="14.25" customHeight="1" x14ac:dyDescent="0.3">
      <c r="A506" s="1214">
        <f t="shared" si="35"/>
        <v>495</v>
      </c>
      <c r="B506" s="1215"/>
      <c r="C506" s="1216" t="str">
        <f t="shared" si="38"/>
        <v/>
      </c>
      <c r="D506" s="1217"/>
      <c r="E506" s="1218"/>
      <c r="F506" s="1219"/>
      <c r="G506" s="1219" t="str">
        <f t="shared" si="39"/>
        <v/>
      </c>
      <c r="H506" s="1220"/>
      <c r="I506" s="1221" t="str">
        <f t="shared" si="36"/>
        <v/>
      </c>
      <c r="J506" s="1220" t="str">
        <f t="shared" si="37"/>
        <v/>
      </c>
      <c r="K506" s="1214" t="str">
        <f>IF($B506="","",IF($B506=[6]Dashboard!$B$3,COUNTIF($B$12:$B506,[6]Dashboard!$B$3),""))</f>
        <v/>
      </c>
      <c r="L506" s="1198"/>
    </row>
    <row r="507" spans="1:12" ht="14.25" customHeight="1" x14ac:dyDescent="0.3">
      <c r="A507" s="1214">
        <f t="shared" si="35"/>
        <v>496</v>
      </c>
      <c r="B507" s="1215"/>
      <c r="C507" s="1216" t="str">
        <f t="shared" si="38"/>
        <v/>
      </c>
      <c r="D507" s="1217"/>
      <c r="E507" s="1218"/>
      <c r="F507" s="1219"/>
      <c r="G507" s="1219" t="str">
        <f t="shared" si="39"/>
        <v/>
      </c>
      <c r="H507" s="1220"/>
      <c r="I507" s="1221" t="str">
        <f t="shared" si="36"/>
        <v/>
      </c>
      <c r="J507" s="1220" t="str">
        <f t="shared" si="37"/>
        <v/>
      </c>
      <c r="K507" s="1214" t="str">
        <f>IF($B507="","",IF($B507=[6]Dashboard!$B$3,COUNTIF($B$12:$B507,[6]Dashboard!$B$3),""))</f>
        <v/>
      </c>
      <c r="L507" s="1198"/>
    </row>
    <row r="508" spans="1:12" ht="14.25" customHeight="1" x14ac:dyDescent="0.3">
      <c r="A508" s="1214">
        <f t="shared" si="35"/>
        <v>497</v>
      </c>
      <c r="B508" s="1215"/>
      <c r="C508" s="1216" t="str">
        <f t="shared" si="38"/>
        <v/>
      </c>
      <c r="D508" s="1217"/>
      <c r="E508" s="1218"/>
      <c r="F508" s="1219"/>
      <c r="G508" s="1219" t="str">
        <f t="shared" si="39"/>
        <v/>
      </c>
      <c r="H508" s="1220"/>
      <c r="I508" s="1221" t="str">
        <f t="shared" si="36"/>
        <v/>
      </c>
      <c r="J508" s="1220" t="str">
        <f t="shared" si="37"/>
        <v/>
      </c>
      <c r="K508" s="1214" t="str">
        <f>IF($B508="","",IF($B508=[6]Dashboard!$B$3,COUNTIF($B$12:$B508,[6]Dashboard!$B$3),""))</f>
        <v/>
      </c>
      <c r="L508" s="1198"/>
    </row>
    <row r="509" spans="1:12" ht="14.25" customHeight="1" x14ac:dyDescent="0.3">
      <c r="A509" s="1214">
        <f t="shared" si="35"/>
        <v>498</v>
      </c>
      <c r="B509" s="1215"/>
      <c r="C509" s="1216" t="str">
        <f t="shared" si="38"/>
        <v/>
      </c>
      <c r="D509" s="1217"/>
      <c r="E509" s="1218"/>
      <c r="F509" s="1219"/>
      <c r="G509" s="1219" t="str">
        <f t="shared" si="39"/>
        <v/>
      </c>
      <c r="H509" s="1220"/>
      <c r="I509" s="1221" t="str">
        <f t="shared" si="36"/>
        <v/>
      </c>
      <c r="J509" s="1220" t="str">
        <f t="shared" si="37"/>
        <v/>
      </c>
      <c r="K509" s="1214" t="str">
        <f>IF($B509="","",IF($B509=[6]Dashboard!$B$3,COUNTIF($B$12:$B509,[6]Dashboard!$B$3),""))</f>
        <v/>
      </c>
      <c r="L509" s="1198"/>
    </row>
    <row r="510" spans="1:12" ht="14.25" customHeight="1" x14ac:dyDescent="0.3">
      <c r="A510" s="1214">
        <f t="shared" si="35"/>
        <v>499</v>
      </c>
      <c r="B510" s="1215"/>
      <c r="C510" s="1216" t="str">
        <f t="shared" si="38"/>
        <v/>
      </c>
      <c r="D510" s="1217"/>
      <c r="E510" s="1218"/>
      <c r="F510" s="1219"/>
      <c r="G510" s="1219" t="str">
        <f t="shared" si="39"/>
        <v/>
      </c>
      <c r="H510" s="1220"/>
      <c r="I510" s="1221" t="str">
        <f t="shared" si="36"/>
        <v/>
      </c>
      <c r="J510" s="1220" t="str">
        <f t="shared" si="37"/>
        <v/>
      </c>
      <c r="K510" s="1214" t="str">
        <f>IF($B510="","",IF($B510=[6]Dashboard!$B$3,COUNTIF($B$12:$B510,[6]Dashboard!$B$3),""))</f>
        <v/>
      </c>
      <c r="L510" s="1198"/>
    </row>
    <row r="511" spans="1:12" ht="14.25" customHeight="1" x14ac:dyDescent="0.3">
      <c r="A511" s="1214">
        <f t="shared" si="35"/>
        <v>500</v>
      </c>
      <c r="B511" s="1215"/>
      <c r="C511" s="1216" t="str">
        <f t="shared" si="38"/>
        <v/>
      </c>
      <c r="D511" s="1217"/>
      <c r="E511" s="1218"/>
      <c r="F511" s="1219"/>
      <c r="G511" s="1219" t="str">
        <f t="shared" si="39"/>
        <v/>
      </c>
      <c r="H511" s="1220"/>
      <c r="I511" s="1221" t="str">
        <f t="shared" si="36"/>
        <v/>
      </c>
      <c r="J511" s="1220" t="str">
        <f t="shared" si="37"/>
        <v/>
      </c>
      <c r="K511" s="1214" t="str">
        <f>IF($B511="","",IF($B511=[6]Dashboard!$B$3,COUNTIF($B$12:$B511,[6]Dashboard!$B$3),""))</f>
        <v/>
      </c>
      <c r="L511" s="1198"/>
    </row>
    <row r="512" spans="1:12" ht="14.25" customHeight="1" x14ac:dyDescent="0.3">
      <c r="A512" s="1214">
        <f t="shared" si="35"/>
        <v>501</v>
      </c>
      <c r="B512" s="1215"/>
      <c r="C512" s="1216" t="str">
        <f t="shared" si="38"/>
        <v/>
      </c>
      <c r="D512" s="1217"/>
      <c r="E512" s="1218"/>
      <c r="F512" s="1219"/>
      <c r="G512" s="1219" t="str">
        <f t="shared" si="39"/>
        <v/>
      </c>
      <c r="H512" s="1220"/>
      <c r="I512" s="1221" t="str">
        <f t="shared" si="36"/>
        <v/>
      </c>
      <c r="J512" s="1220" t="str">
        <f t="shared" si="37"/>
        <v/>
      </c>
      <c r="K512" s="1214" t="str">
        <f>IF($B512="","",IF($B512=[6]Dashboard!$B$3,COUNTIF($B$12:$B512,[6]Dashboard!$B$3),""))</f>
        <v/>
      </c>
      <c r="L512" s="1198"/>
    </row>
    <row r="513" spans="1:12" ht="14.25" customHeight="1" x14ac:dyDescent="0.3">
      <c r="A513" s="1214">
        <f t="shared" si="35"/>
        <v>502</v>
      </c>
      <c r="B513" s="1215"/>
      <c r="C513" s="1216" t="str">
        <f t="shared" si="38"/>
        <v/>
      </c>
      <c r="D513" s="1217"/>
      <c r="E513" s="1218"/>
      <c r="F513" s="1219"/>
      <c r="G513" s="1219" t="str">
        <f t="shared" si="39"/>
        <v/>
      </c>
      <c r="H513" s="1220"/>
      <c r="I513" s="1221" t="str">
        <f t="shared" si="36"/>
        <v/>
      </c>
      <c r="J513" s="1220" t="str">
        <f t="shared" si="37"/>
        <v/>
      </c>
      <c r="K513" s="1214" t="str">
        <f>IF($B513="","",IF($B513=[6]Dashboard!$B$3,COUNTIF($B$12:$B513,[6]Dashboard!$B$3),""))</f>
        <v/>
      </c>
      <c r="L513" s="1198"/>
    </row>
    <row r="514" spans="1:12" ht="14.25" customHeight="1" x14ac:dyDescent="0.3">
      <c r="A514" s="1214">
        <f t="shared" si="35"/>
        <v>503</v>
      </c>
      <c r="B514" s="1215"/>
      <c r="C514" s="1216" t="str">
        <f t="shared" si="38"/>
        <v/>
      </c>
      <c r="D514" s="1217"/>
      <c r="E514" s="1218"/>
      <c r="F514" s="1219"/>
      <c r="G514" s="1219" t="str">
        <f t="shared" si="39"/>
        <v/>
      </c>
      <c r="H514" s="1220"/>
      <c r="I514" s="1221" t="str">
        <f t="shared" si="36"/>
        <v/>
      </c>
      <c r="J514" s="1220" t="str">
        <f t="shared" si="37"/>
        <v/>
      </c>
      <c r="K514" s="1214" t="str">
        <f>IF($B514="","",IF($B514=[6]Dashboard!$B$3,COUNTIF($B$12:$B514,[6]Dashboard!$B$3),""))</f>
        <v/>
      </c>
      <c r="L514" s="1198"/>
    </row>
    <row r="515" spans="1:12" ht="14.25" customHeight="1" x14ac:dyDescent="0.3">
      <c r="A515" s="1214">
        <f t="shared" si="35"/>
        <v>504</v>
      </c>
      <c r="B515" s="1215"/>
      <c r="C515" s="1216" t="str">
        <f t="shared" si="38"/>
        <v/>
      </c>
      <c r="D515" s="1217"/>
      <c r="E515" s="1218"/>
      <c r="F515" s="1219"/>
      <c r="G515" s="1219" t="str">
        <f t="shared" si="39"/>
        <v/>
      </c>
      <c r="H515" s="1220"/>
      <c r="I515" s="1221" t="str">
        <f t="shared" si="36"/>
        <v/>
      </c>
      <c r="J515" s="1220" t="str">
        <f t="shared" si="37"/>
        <v/>
      </c>
      <c r="K515" s="1214" t="str">
        <f>IF($B515="","",IF($B515=[6]Dashboard!$B$3,COUNTIF($B$12:$B515,[6]Dashboard!$B$3),""))</f>
        <v/>
      </c>
      <c r="L515" s="1198"/>
    </row>
    <row r="516" spans="1:12" ht="14.25" customHeight="1" x14ac:dyDescent="0.3">
      <c r="A516" s="1214">
        <f t="shared" si="35"/>
        <v>505</v>
      </c>
      <c r="B516" s="1215"/>
      <c r="C516" s="1216" t="str">
        <f t="shared" si="38"/>
        <v/>
      </c>
      <c r="D516" s="1217"/>
      <c r="E516" s="1218"/>
      <c r="F516" s="1219"/>
      <c r="G516" s="1219" t="str">
        <f t="shared" si="39"/>
        <v/>
      </c>
      <c r="H516" s="1220"/>
      <c r="I516" s="1221" t="str">
        <f t="shared" si="36"/>
        <v/>
      </c>
      <c r="J516" s="1220" t="str">
        <f t="shared" si="37"/>
        <v/>
      </c>
      <c r="K516" s="1214" t="str">
        <f>IF($B516="","",IF($B516=[6]Dashboard!$B$3,COUNTIF($B$12:$B516,[6]Dashboard!$B$3),""))</f>
        <v/>
      </c>
      <c r="L516" s="1198"/>
    </row>
    <row r="517" spans="1:12" ht="14.25" customHeight="1" x14ac:dyDescent="0.3">
      <c r="A517" s="1214">
        <f t="shared" si="35"/>
        <v>506</v>
      </c>
      <c r="B517" s="1215"/>
      <c r="C517" s="1216" t="str">
        <f t="shared" si="38"/>
        <v/>
      </c>
      <c r="D517" s="1217"/>
      <c r="E517" s="1218"/>
      <c r="F517" s="1219"/>
      <c r="G517" s="1219" t="str">
        <f t="shared" si="39"/>
        <v/>
      </c>
      <c r="H517" s="1220"/>
      <c r="I517" s="1221" t="str">
        <f t="shared" si="36"/>
        <v/>
      </c>
      <c r="J517" s="1220" t="str">
        <f t="shared" si="37"/>
        <v/>
      </c>
      <c r="K517" s="1214" t="str">
        <f>IF($B517="","",IF($B517=[6]Dashboard!$B$3,COUNTIF($B$12:$B517,[6]Dashboard!$B$3),""))</f>
        <v/>
      </c>
      <c r="L517" s="1198"/>
    </row>
    <row r="518" spans="1:12" ht="14.25" customHeight="1" x14ac:dyDescent="0.3">
      <c r="A518" s="1214">
        <f t="shared" si="35"/>
        <v>507</v>
      </c>
      <c r="B518" s="1215"/>
      <c r="C518" s="1216" t="str">
        <f t="shared" si="38"/>
        <v/>
      </c>
      <c r="D518" s="1217"/>
      <c r="E518" s="1218"/>
      <c r="F518" s="1219"/>
      <c r="G518" s="1219" t="str">
        <f t="shared" si="39"/>
        <v/>
      </c>
      <c r="H518" s="1220"/>
      <c r="I518" s="1221" t="str">
        <f t="shared" si="36"/>
        <v/>
      </c>
      <c r="J518" s="1220" t="str">
        <f t="shared" si="37"/>
        <v/>
      </c>
      <c r="K518" s="1214" t="str">
        <f>IF($B518="","",IF($B518=[6]Dashboard!$B$3,COUNTIF($B$12:$B518,[6]Dashboard!$B$3),""))</f>
        <v/>
      </c>
      <c r="L518" s="1198"/>
    </row>
    <row r="519" spans="1:12" ht="14.25" customHeight="1" x14ac:dyDescent="0.3">
      <c r="A519" s="1214">
        <f t="shared" si="35"/>
        <v>508</v>
      </c>
      <c r="B519" s="1215"/>
      <c r="C519" s="1216" t="str">
        <f t="shared" si="38"/>
        <v/>
      </c>
      <c r="D519" s="1217"/>
      <c r="E519" s="1218"/>
      <c r="F519" s="1219"/>
      <c r="G519" s="1219" t="str">
        <f t="shared" si="39"/>
        <v/>
      </c>
      <c r="H519" s="1220"/>
      <c r="I519" s="1221" t="str">
        <f t="shared" si="36"/>
        <v/>
      </c>
      <c r="J519" s="1220" t="str">
        <f t="shared" si="37"/>
        <v/>
      </c>
      <c r="K519" s="1214" t="str">
        <f>IF($B519="","",IF($B519=[6]Dashboard!$B$3,COUNTIF($B$12:$B519,[6]Dashboard!$B$3),""))</f>
        <v/>
      </c>
      <c r="L519" s="1198"/>
    </row>
    <row r="520" spans="1:12" ht="14.25" customHeight="1" x14ac:dyDescent="0.3">
      <c r="A520" s="1214">
        <f t="shared" si="35"/>
        <v>509</v>
      </c>
      <c r="B520" s="1215"/>
      <c r="C520" s="1216" t="str">
        <f t="shared" si="38"/>
        <v/>
      </c>
      <c r="D520" s="1217"/>
      <c r="E520" s="1218"/>
      <c r="F520" s="1219"/>
      <c r="G520" s="1219" t="str">
        <f t="shared" si="39"/>
        <v/>
      </c>
      <c r="H520" s="1220"/>
      <c r="I520" s="1221" t="str">
        <f t="shared" si="36"/>
        <v/>
      </c>
      <c r="J520" s="1220" t="str">
        <f t="shared" si="37"/>
        <v/>
      </c>
      <c r="K520" s="1214" t="str">
        <f>IF($B520="","",IF($B520=[6]Dashboard!$B$3,COUNTIF($B$12:$B520,[6]Dashboard!$B$3),""))</f>
        <v/>
      </c>
      <c r="L520" s="1198"/>
    </row>
    <row r="521" spans="1:12" ht="14.25" customHeight="1" x14ac:dyDescent="0.3">
      <c r="A521" s="1214">
        <f t="shared" si="35"/>
        <v>510</v>
      </c>
      <c r="B521" s="1215"/>
      <c r="C521" s="1216" t="str">
        <f t="shared" si="38"/>
        <v/>
      </c>
      <c r="D521" s="1217"/>
      <c r="E521" s="1218"/>
      <c r="F521" s="1219"/>
      <c r="G521" s="1219" t="str">
        <f t="shared" si="39"/>
        <v/>
      </c>
      <c r="H521" s="1220"/>
      <c r="I521" s="1221" t="str">
        <f t="shared" si="36"/>
        <v/>
      </c>
      <c r="J521" s="1220" t="str">
        <f t="shared" si="37"/>
        <v/>
      </c>
      <c r="K521" s="1214" t="str">
        <f>IF($B521="","",IF($B521=[6]Dashboard!$B$3,COUNTIF($B$12:$B521,[6]Dashboard!$B$3),""))</f>
        <v/>
      </c>
      <c r="L521" s="1198"/>
    </row>
    <row r="522" spans="1:12" ht="14.25" customHeight="1" x14ac:dyDescent="0.3">
      <c r="A522" s="1214">
        <f t="shared" si="35"/>
        <v>511</v>
      </c>
      <c r="B522" s="1215"/>
      <c r="C522" s="1216" t="str">
        <f t="shared" si="38"/>
        <v/>
      </c>
      <c r="D522" s="1217"/>
      <c r="E522" s="1218"/>
      <c r="F522" s="1219"/>
      <c r="G522" s="1219" t="str">
        <f t="shared" si="39"/>
        <v/>
      </c>
      <c r="H522" s="1220"/>
      <c r="I522" s="1221" t="str">
        <f t="shared" si="36"/>
        <v/>
      </c>
      <c r="J522" s="1220" t="str">
        <f t="shared" si="37"/>
        <v/>
      </c>
      <c r="K522" s="1214" t="str">
        <f>IF($B522="","",IF($B522=[6]Dashboard!$B$3,COUNTIF($B$12:$B522,[6]Dashboard!$B$3),""))</f>
        <v/>
      </c>
      <c r="L522" s="1198"/>
    </row>
    <row r="523" spans="1:12" ht="14.25" customHeight="1" x14ac:dyDescent="0.3">
      <c r="A523" s="1214">
        <f t="shared" si="35"/>
        <v>512</v>
      </c>
      <c r="B523" s="1215"/>
      <c r="C523" s="1216" t="str">
        <f t="shared" si="38"/>
        <v/>
      </c>
      <c r="D523" s="1217"/>
      <c r="E523" s="1218"/>
      <c r="F523" s="1219"/>
      <c r="G523" s="1219" t="str">
        <f t="shared" si="39"/>
        <v/>
      </c>
      <c r="H523" s="1220"/>
      <c r="I523" s="1221" t="str">
        <f t="shared" si="36"/>
        <v/>
      </c>
      <c r="J523" s="1220" t="str">
        <f t="shared" si="37"/>
        <v/>
      </c>
      <c r="K523" s="1214" t="str">
        <f>IF($B523="","",IF($B523=[6]Dashboard!$B$3,COUNTIF($B$12:$B523,[6]Dashboard!$B$3),""))</f>
        <v/>
      </c>
      <c r="L523" s="1198"/>
    </row>
    <row r="524" spans="1:12" ht="14.25" customHeight="1" x14ac:dyDescent="0.3">
      <c r="A524" s="1214">
        <f t="shared" ref="A524:A587" si="40">ROW()-11</f>
        <v>513</v>
      </c>
      <c r="B524" s="1215"/>
      <c r="C524" s="1216" t="str">
        <f t="shared" si="38"/>
        <v/>
      </c>
      <c r="D524" s="1217"/>
      <c r="E524" s="1218"/>
      <c r="F524" s="1219"/>
      <c r="G524" s="1219" t="str">
        <f t="shared" si="39"/>
        <v/>
      </c>
      <c r="H524" s="1220"/>
      <c r="I524" s="1221" t="str">
        <f t="shared" ref="I524:I587" si="41">IF(D524="","",D524*H524)</f>
        <v/>
      </c>
      <c r="J524" s="1220" t="str">
        <f t="shared" ref="J524:J587" si="42">IF(F524="","",F524*H524)</f>
        <v/>
      </c>
      <c r="K524" s="1214" t="str">
        <f>IF($B524="","",IF($B524=[6]Dashboard!$B$3,COUNTIF($B$12:$B524,[6]Dashboard!$B$3),""))</f>
        <v/>
      </c>
      <c r="L524" s="1198"/>
    </row>
    <row r="525" spans="1:12" ht="14.25" customHeight="1" x14ac:dyDescent="0.3">
      <c r="A525" s="1214">
        <f t="shared" si="40"/>
        <v>514</v>
      </c>
      <c r="B525" s="1215"/>
      <c r="C525" s="1216" t="str">
        <f t="shared" ref="C525:C588" si="43">IF(B525="","",IF(B525=B524,"",G524))</f>
        <v/>
      </c>
      <c r="D525" s="1217"/>
      <c r="E525" s="1218"/>
      <c r="F525" s="1219"/>
      <c r="G525" s="1219" t="str">
        <f t="shared" ref="G525:G588" si="44">IF(B525="","",G524-F525+D525)</f>
        <v/>
      </c>
      <c r="H525" s="1220"/>
      <c r="I525" s="1221" t="str">
        <f t="shared" si="41"/>
        <v/>
      </c>
      <c r="J525" s="1220" t="str">
        <f t="shared" si="42"/>
        <v/>
      </c>
      <c r="K525" s="1214" t="str">
        <f>IF($B525="","",IF($B525=[6]Dashboard!$B$3,COUNTIF($B$12:$B525,[6]Dashboard!$B$3),""))</f>
        <v/>
      </c>
      <c r="L525" s="1198"/>
    </row>
    <row r="526" spans="1:12" ht="14.25" customHeight="1" x14ac:dyDescent="0.3">
      <c r="A526" s="1214">
        <f t="shared" si="40"/>
        <v>515</v>
      </c>
      <c r="B526" s="1215"/>
      <c r="C526" s="1216" t="str">
        <f t="shared" si="43"/>
        <v/>
      </c>
      <c r="D526" s="1217"/>
      <c r="E526" s="1218"/>
      <c r="F526" s="1219"/>
      <c r="G526" s="1219" t="str">
        <f t="shared" si="44"/>
        <v/>
      </c>
      <c r="H526" s="1220"/>
      <c r="I526" s="1221" t="str">
        <f t="shared" si="41"/>
        <v/>
      </c>
      <c r="J526" s="1220" t="str">
        <f t="shared" si="42"/>
        <v/>
      </c>
      <c r="K526" s="1214" t="str">
        <f>IF($B526="","",IF($B526=[6]Dashboard!$B$3,COUNTIF($B$12:$B526,[6]Dashboard!$B$3),""))</f>
        <v/>
      </c>
      <c r="L526" s="1198"/>
    </row>
    <row r="527" spans="1:12" ht="14.25" customHeight="1" x14ac:dyDescent="0.3">
      <c r="A527" s="1214">
        <f t="shared" si="40"/>
        <v>516</v>
      </c>
      <c r="B527" s="1215"/>
      <c r="C527" s="1216" t="str">
        <f t="shared" si="43"/>
        <v/>
      </c>
      <c r="D527" s="1217"/>
      <c r="E527" s="1218"/>
      <c r="F527" s="1219"/>
      <c r="G527" s="1219" t="str">
        <f t="shared" si="44"/>
        <v/>
      </c>
      <c r="H527" s="1220"/>
      <c r="I527" s="1221" t="str">
        <f t="shared" si="41"/>
        <v/>
      </c>
      <c r="J527" s="1220" t="str">
        <f t="shared" si="42"/>
        <v/>
      </c>
      <c r="K527" s="1214" t="str">
        <f>IF($B527="","",IF($B527=[6]Dashboard!$B$3,COUNTIF($B$12:$B527,[6]Dashboard!$B$3),""))</f>
        <v/>
      </c>
      <c r="L527" s="1198"/>
    </row>
    <row r="528" spans="1:12" ht="14.25" customHeight="1" x14ac:dyDescent="0.3">
      <c r="A528" s="1214">
        <f t="shared" si="40"/>
        <v>517</v>
      </c>
      <c r="B528" s="1215"/>
      <c r="C528" s="1216" t="str">
        <f t="shared" si="43"/>
        <v/>
      </c>
      <c r="D528" s="1217"/>
      <c r="E528" s="1218"/>
      <c r="F528" s="1219"/>
      <c r="G528" s="1219" t="str">
        <f t="shared" si="44"/>
        <v/>
      </c>
      <c r="H528" s="1220"/>
      <c r="I528" s="1221" t="str">
        <f t="shared" si="41"/>
        <v/>
      </c>
      <c r="J528" s="1220" t="str">
        <f t="shared" si="42"/>
        <v/>
      </c>
      <c r="K528" s="1214" t="str">
        <f>IF($B528="","",IF($B528=[6]Dashboard!$B$3,COUNTIF($B$12:$B528,[6]Dashboard!$B$3),""))</f>
        <v/>
      </c>
      <c r="L528" s="1198"/>
    </row>
    <row r="529" spans="1:12" ht="14.25" customHeight="1" x14ac:dyDescent="0.3">
      <c r="A529" s="1214">
        <f t="shared" si="40"/>
        <v>518</v>
      </c>
      <c r="B529" s="1215"/>
      <c r="C529" s="1216" t="str">
        <f t="shared" si="43"/>
        <v/>
      </c>
      <c r="D529" s="1217"/>
      <c r="E529" s="1218"/>
      <c r="F529" s="1219"/>
      <c r="G529" s="1219" t="str">
        <f t="shared" si="44"/>
        <v/>
      </c>
      <c r="H529" s="1220"/>
      <c r="I529" s="1221" t="str">
        <f t="shared" si="41"/>
        <v/>
      </c>
      <c r="J529" s="1220" t="str">
        <f t="shared" si="42"/>
        <v/>
      </c>
      <c r="K529" s="1214" t="str">
        <f>IF($B529="","",IF($B529=[6]Dashboard!$B$3,COUNTIF($B$12:$B529,[6]Dashboard!$B$3),""))</f>
        <v/>
      </c>
      <c r="L529" s="1198"/>
    </row>
    <row r="530" spans="1:12" ht="14.25" customHeight="1" x14ac:dyDescent="0.3">
      <c r="A530" s="1214">
        <f t="shared" si="40"/>
        <v>519</v>
      </c>
      <c r="B530" s="1215"/>
      <c r="C530" s="1216" t="str">
        <f t="shared" si="43"/>
        <v/>
      </c>
      <c r="D530" s="1217"/>
      <c r="E530" s="1218"/>
      <c r="F530" s="1219"/>
      <c r="G530" s="1219" t="str">
        <f t="shared" si="44"/>
        <v/>
      </c>
      <c r="H530" s="1220"/>
      <c r="I530" s="1221" t="str">
        <f t="shared" si="41"/>
        <v/>
      </c>
      <c r="J530" s="1220" t="str">
        <f t="shared" si="42"/>
        <v/>
      </c>
      <c r="K530" s="1214" t="str">
        <f>IF($B530="","",IF($B530=[6]Dashboard!$B$3,COUNTIF($B$12:$B530,[6]Dashboard!$B$3),""))</f>
        <v/>
      </c>
      <c r="L530" s="1198"/>
    </row>
    <row r="531" spans="1:12" ht="14.25" customHeight="1" x14ac:dyDescent="0.3">
      <c r="A531" s="1214">
        <f t="shared" si="40"/>
        <v>520</v>
      </c>
      <c r="B531" s="1215"/>
      <c r="C531" s="1216" t="str">
        <f t="shared" si="43"/>
        <v/>
      </c>
      <c r="D531" s="1217"/>
      <c r="E531" s="1218"/>
      <c r="F531" s="1219"/>
      <c r="G531" s="1219" t="str">
        <f t="shared" si="44"/>
        <v/>
      </c>
      <c r="H531" s="1220"/>
      <c r="I531" s="1221" t="str">
        <f t="shared" si="41"/>
        <v/>
      </c>
      <c r="J531" s="1220" t="str">
        <f t="shared" si="42"/>
        <v/>
      </c>
      <c r="K531" s="1214" t="str">
        <f>IF($B531="","",IF($B531=[6]Dashboard!$B$3,COUNTIF($B$12:$B531,[6]Dashboard!$B$3),""))</f>
        <v/>
      </c>
      <c r="L531" s="1198"/>
    </row>
    <row r="532" spans="1:12" ht="14.25" customHeight="1" x14ac:dyDescent="0.3">
      <c r="A532" s="1214">
        <f t="shared" si="40"/>
        <v>521</v>
      </c>
      <c r="B532" s="1215"/>
      <c r="C532" s="1216" t="str">
        <f t="shared" si="43"/>
        <v/>
      </c>
      <c r="D532" s="1217"/>
      <c r="E532" s="1218"/>
      <c r="F532" s="1219"/>
      <c r="G532" s="1219" t="str">
        <f t="shared" si="44"/>
        <v/>
      </c>
      <c r="H532" s="1220"/>
      <c r="I532" s="1221" t="str">
        <f t="shared" si="41"/>
        <v/>
      </c>
      <c r="J532" s="1220" t="str">
        <f t="shared" si="42"/>
        <v/>
      </c>
      <c r="K532" s="1214" t="str">
        <f>IF($B532="","",IF($B532=[6]Dashboard!$B$3,COUNTIF($B$12:$B532,[6]Dashboard!$B$3),""))</f>
        <v/>
      </c>
      <c r="L532" s="1198"/>
    </row>
    <row r="533" spans="1:12" ht="14.25" customHeight="1" x14ac:dyDescent="0.3">
      <c r="A533" s="1214">
        <f t="shared" si="40"/>
        <v>522</v>
      </c>
      <c r="B533" s="1215"/>
      <c r="C533" s="1216" t="str">
        <f t="shared" si="43"/>
        <v/>
      </c>
      <c r="D533" s="1217"/>
      <c r="E533" s="1218"/>
      <c r="F533" s="1219"/>
      <c r="G533" s="1219" t="str">
        <f t="shared" si="44"/>
        <v/>
      </c>
      <c r="H533" s="1220"/>
      <c r="I533" s="1221" t="str">
        <f t="shared" si="41"/>
        <v/>
      </c>
      <c r="J533" s="1220" t="str">
        <f t="shared" si="42"/>
        <v/>
      </c>
      <c r="K533" s="1214" t="str">
        <f>IF($B533="","",IF($B533=[6]Dashboard!$B$3,COUNTIF($B$12:$B533,[6]Dashboard!$B$3),""))</f>
        <v/>
      </c>
      <c r="L533" s="1198"/>
    </row>
    <row r="534" spans="1:12" ht="14.25" customHeight="1" x14ac:dyDescent="0.3">
      <c r="A534" s="1214">
        <f t="shared" si="40"/>
        <v>523</v>
      </c>
      <c r="B534" s="1215"/>
      <c r="C534" s="1216" t="str">
        <f t="shared" si="43"/>
        <v/>
      </c>
      <c r="D534" s="1217"/>
      <c r="E534" s="1218"/>
      <c r="F534" s="1219"/>
      <c r="G534" s="1219" t="str">
        <f t="shared" si="44"/>
        <v/>
      </c>
      <c r="H534" s="1220"/>
      <c r="I534" s="1221" t="str">
        <f t="shared" si="41"/>
        <v/>
      </c>
      <c r="J534" s="1220" t="str">
        <f t="shared" si="42"/>
        <v/>
      </c>
      <c r="K534" s="1214" t="str">
        <f>IF($B534="","",IF($B534=[6]Dashboard!$B$3,COUNTIF($B$12:$B534,[6]Dashboard!$B$3),""))</f>
        <v/>
      </c>
      <c r="L534" s="1198"/>
    </row>
    <row r="535" spans="1:12" ht="14.25" customHeight="1" x14ac:dyDescent="0.3">
      <c r="A535" s="1214">
        <f t="shared" si="40"/>
        <v>524</v>
      </c>
      <c r="B535" s="1215"/>
      <c r="C535" s="1216" t="str">
        <f t="shared" si="43"/>
        <v/>
      </c>
      <c r="D535" s="1217"/>
      <c r="E535" s="1218"/>
      <c r="F535" s="1219"/>
      <c r="G535" s="1219" t="str">
        <f t="shared" si="44"/>
        <v/>
      </c>
      <c r="H535" s="1220"/>
      <c r="I535" s="1221" t="str">
        <f t="shared" si="41"/>
        <v/>
      </c>
      <c r="J535" s="1220" t="str">
        <f t="shared" si="42"/>
        <v/>
      </c>
      <c r="K535" s="1214" t="str">
        <f>IF($B535="","",IF($B535=[6]Dashboard!$B$3,COUNTIF($B$12:$B535,[6]Dashboard!$B$3),""))</f>
        <v/>
      </c>
      <c r="L535" s="1198"/>
    </row>
    <row r="536" spans="1:12" ht="14.25" customHeight="1" x14ac:dyDescent="0.3">
      <c r="A536" s="1214">
        <f t="shared" si="40"/>
        <v>525</v>
      </c>
      <c r="B536" s="1215"/>
      <c r="C536" s="1216" t="str">
        <f t="shared" si="43"/>
        <v/>
      </c>
      <c r="D536" s="1217"/>
      <c r="E536" s="1218"/>
      <c r="F536" s="1219"/>
      <c r="G536" s="1219" t="str">
        <f t="shared" si="44"/>
        <v/>
      </c>
      <c r="H536" s="1220"/>
      <c r="I536" s="1221" t="str">
        <f t="shared" si="41"/>
        <v/>
      </c>
      <c r="J536" s="1220" t="str">
        <f t="shared" si="42"/>
        <v/>
      </c>
      <c r="K536" s="1214" t="str">
        <f>IF($B536="","",IF($B536=[6]Dashboard!$B$3,COUNTIF($B$12:$B536,[6]Dashboard!$B$3),""))</f>
        <v/>
      </c>
      <c r="L536" s="1198"/>
    </row>
    <row r="537" spans="1:12" ht="14.25" customHeight="1" x14ac:dyDescent="0.3">
      <c r="A537" s="1214">
        <f t="shared" si="40"/>
        <v>526</v>
      </c>
      <c r="B537" s="1215"/>
      <c r="C537" s="1216" t="str">
        <f t="shared" si="43"/>
        <v/>
      </c>
      <c r="D537" s="1217"/>
      <c r="E537" s="1218"/>
      <c r="F537" s="1219"/>
      <c r="G537" s="1219" t="str">
        <f t="shared" si="44"/>
        <v/>
      </c>
      <c r="H537" s="1220"/>
      <c r="I537" s="1221" t="str">
        <f t="shared" si="41"/>
        <v/>
      </c>
      <c r="J537" s="1220" t="str">
        <f t="shared" si="42"/>
        <v/>
      </c>
      <c r="K537" s="1214" t="str">
        <f>IF($B537="","",IF($B537=[6]Dashboard!$B$3,COUNTIF($B$12:$B537,[6]Dashboard!$B$3),""))</f>
        <v/>
      </c>
      <c r="L537" s="1198"/>
    </row>
    <row r="538" spans="1:12" ht="14.25" customHeight="1" x14ac:dyDescent="0.3">
      <c r="A538" s="1214">
        <f t="shared" si="40"/>
        <v>527</v>
      </c>
      <c r="B538" s="1215"/>
      <c r="C538" s="1216" t="str">
        <f t="shared" si="43"/>
        <v/>
      </c>
      <c r="D538" s="1217"/>
      <c r="E538" s="1218"/>
      <c r="F538" s="1219"/>
      <c r="G538" s="1219" t="str">
        <f t="shared" si="44"/>
        <v/>
      </c>
      <c r="H538" s="1220"/>
      <c r="I538" s="1221" t="str">
        <f t="shared" si="41"/>
        <v/>
      </c>
      <c r="J538" s="1220" t="str">
        <f t="shared" si="42"/>
        <v/>
      </c>
      <c r="K538" s="1214" t="str">
        <f>IF($B538="","",IF($B538=[6]Dashboard!$B$3,COUNTIF($B$12:$B538,[6]Dashboard!$B$3),""))</f>
        <v/>
      </c>
      <c r="L538" s="1198"/>
    </row>
    <row r="539" spans="1:12" ht="14.25" customHeight="1" x14ac:dyDescent="0.3">
      <c r="A539" s="1214">
        <f t="shared" si="40"/>
        <v>528</v>
      </c>
      <c r="B539" s="1215"/>
      <c r="C539" s="1216" t="str">
        <f t="shared" si="43"/>
        <v/>
      </c>
      <c r="D539" s="1217"/>
      <c r="E539" s="1218"/>
      <c r="F539" s="1219"/>
      <c r="G539" s="1219" t="str">
        <f t="shared" si="44"/>
        <v/>
      </c>
      <c r="H539" s="1220"/>
      <c r="I539" s="1221" t="str">
        <f t="shared" si="41"/>
        <v/>
      </c>
      <c r="J539" s="1220" t="str">
        <f t="shared" si="42"/>
        <v/>
      </c>
      <c r="K539" s="1214" t="str">
        <f>IF($B539="","",IF($B539=[6]Dashboard!$B$3,COUNTIF($B$12:$B539,[6]Dashboard!$B$3),""))</f>
        <v/>
      </c>
      <c r="L539" s="1198"/>
    </row>
    <row r="540" spans="1:12" ht="14.25" customHeight="1" x14ac:dyDescent="0.3">
      <c r="A540" s="1214">
        <f t="shared" si="40"/>
        <v>529</v>
      </c>
      <c r="B540" s="1215"/>
      <c r="C540" s="1216" t="str">
        <f t="shared" si="43"/>
        <v/>
      </c>
      <c r="D540" s="1217"/>
      <c r="E540" s="1218"/>
      <c r="F540" s="1219"/>
      <c r="G540" s="1219" t="str">
        <f t="shared" si="44"/>
        <v/>
      </c>
      <c r="H540" s="1220"/>
      <c r="I540" s="1221" t="str">
        <f t="shared" si="41"/>
        <v/>
      </c>
      <c r="J540" s="1220" t="str">
        <f t="shared" si="42"/>
        <v/>
      </c>
      <c r="K540" s="1214" t="str">
        <f>IF($B540="","",IF($B540=[6]Dashboard!$B$3,COUNTIF($B$12:$B540,[6]Dashboard!$B$3),""))</f>
        <v/>
      </c>
      <c r="L540" s="1198"/>
    </row>
    <row r="541" spans="1:12" ht="14.25" customHeight="1" x14ac:dyDescent="0.3">
      <c r="A541" s="1214">
        <f t="shared" si="40"/>
        <v>530</v>
      </c>
      <c r="B541" s="1215"/>
      <c r="C541" s="1216" t="str">
        <f t="shared" si="43"/>
        <v/>
      </c>
      <c r="D541" s="1217"/>
      <c r="E541" s="1218"/>
      <c r="F541" s="1219"/>
      <c r="G541" s="1219" t="str">
        <f t="shared" si="44"/>
        <v/>
      </c>
      <c r="H541" s="1220"/>
      <c r="I541" s="1221" t="str">
        <f t="shared" si="41"/>
        <v/>
      </c>
      <c r="J541" s="1220" t="str">
        <f t="shared" si="42"/>
        <v/>
      </c>
      <c r="K541" s="1214" t="str">
        <f>IF($B541="","",IF($B541=[6]Dashboard!$B$3,COUNTIF($B$12:$B541,[6]Dashboard!$B$3),""))</f>
        <v/>
      </c>
      <c r="L541" s="1198"/>
    </row>
    <row r="542" spans="1:12" ht="14.25" customHeight="1" x14ac:dyDescent="0.3">
      <c r="A542" s="1214">
        <f t="shared" si="40"/>
        <v>531</v>
      </c>
      <c r="B542" s="1215"/>
      <c r="C542" s="1216" t="str">
        <f t="shared" si="43"/>
        <v/>
      </c>
      <c r="D542" s="1217"/>
      <c r="E542" s="1218"/>
      <c r="F542" s="1219"/>
      <c r="G542" s="1219" t="str">
        <f t="shared" si="44"/>
        <v/>
      </c>
      <c r="H542" s="1220"/>
      <c r="I542" s="1221" t="str">
        <f t="shared" si="41"/>
        <v/>
      </c>
      <c r="J542" s="1220" t="str">
        <f t="shared" si="42"/>
        <v/>
      </c>
      <c r="K542" s="1214" t="str">
        <f>IF($B542="","",IF($B542=[6]Dashboard!$B$3,COUNTIF($B$12:$B542,[6]Dashboard!$B$3),""))</f>
        <v/>
      </c>
      <c r="L542" s="1198"/>
    </row>
    <row r="543" spans="1:12" ht="14.25" customHeight="1" x14ac:dyDescent="0.3">
      <c r="A543" s="1214">
        <f t="shared" si="40"/>
        <v>532</v>
      </c>
      <c r="B543" s="1215"/>
      <c r="C543" s="1216" t="str">
        <f t="shared" si="43"/>
        <v/>
      </c>
      <c r="D543" s="1217"/>
      <c r="E543" s="1218"/>
      <c r="F543" s="1219"/>
      <c r="G543" s="1219" t="str">
        <f t="shared" si="44"/>
        <v/>
      </c>
      <c r="H543" s="1220"/>
      <c r="I543" s="1221" t="str">
        <f t="shared" si="41"/>
        <v/>
      </c>
      <c r="J543" s="1220" t="str">
        <f t="shared" si="42"/>
        <v/>
      </c>
      <c r="K543" s="1214" t="str">
        <f>IF($B543="","",IF($B543=[6]Dashboard!$B$3,COUNTIF($B$12:$B543,[6]Dashboard!$B$3),""))</f>
        <v/>
      </c>
      <c r="L543" s="1198"/>
    </row>
    <row r="544" spans="1:12" ht="14.25" customHeight="1" x14ac:dyDescent="0.3">
      <c r="A544" s="1214">
        <f t="shared" si="40"/>
        <v>533</v>
      </c>
      <c r="B544" s="1215"/>
      <c r="C544" s="1216" t="str">
        <f t="shared" si="43"/>
        <v/>
      </c>
      <c r="D544" s="1217"/>
      <c r="E544" s="1218"/>
      <c r="F544" s="1219"/>
      <c r="G544" s="1219" t="str">
        <f t="shared" si="44"/>
        <v/>
      </c>
      <c r="H544" s="1220"/>
      <c r="I544" s="1221" t="str">
        <f t="shared" si="41"/>
        <v/>
      </c>
      <c r="J544" s="1220" t="str">
        <f t="shared" si="42"/>
        <v/>
      </c>
      <c r="K544" s="1214" t="str">
        <f>IF($B544="","",IF($B544=[6]Dashboard!$B$3,COUNTIF($B$12:$B544,[6]Dashboard!$B$3),""))</f>
        <v/>
      </c>
      <c r="L544" s="1198"/>
    </row>
    <row r="545" spans="1:12" ht="14.25" customHeight="1" x14ac:dyDescent="0.3">
      <c r="A545" s="1214">
        <f t="shared" si="40"/>
        <v>534</v>
      </c>
      <c r="B545" s="1215"/>
      <c r="C545" s="1216" t="str">
        <f t="shared" si="43"/>
        <v/>
      </c>
      <c r="D545" s="1217"/>
      <c r="E545" s="1218"/>
      <c r="F545" s="1219"/>
      <c r="G545" s="1219" t="str">
        <f t="shared" si="44"/>
        <v/>
      </c>
      <c r="H545" s="1220"/>
      <c r="I545" s="1221" t="str">
        <f t="shared" si="41"/>
        <v/>
      </c>
      <c r="J545" s="1220" t="str">
        <f t="shared" si="42"/>
        <v/>
      </c>
      <c r="K545" s="1214" t="str">
        <f>IF($B545="","",IF($B545=[6]Dashboard!$B$3,COUNTIF($B$12:$B545,[6]Dashboard!$B$3),""))</f>
        <v/>
      </c>
      <c r="L545" s="1198"/>
    </row>
    <row r="546" spans="1:12" ht="14.25" customHeight="1" x14ac:dyDescent="0.3">
      <c r="A546" s="1214">
        <f t="shared" si="40"/>
        <v>535</v>
      </c>
      <c r="B546" s="1215"/>
      <c r="C546" s="1216" t="str">
        <f t="shared" si="43"/>
        <v/>
      </c>
      <c r="D546" s="1217"/>
      <c r="E546" s="1218"/>
      <c r="F546" s="1219"/>
      <c r="G546" s="1219" t="str">
        <f t="shared" si="44"/>
        <v/>
      </c>
      <c r="H546" s="1220"/>
      <c r="I546" s="1221" t="str">
        <f t="shared" si="41"/>
        <v/>
      </c>
      <c r="J546" s="1220" t="str">
        <f t="shared" si="42"/>
        <v/>
      </c>
      <c r="K546" s="1214" t="str">
        <f>IF($B546="","",IF($B546=[6]Dashboard!$B$3,COUNTIF($B$12:$B546,[6]Dashboard!$B$3),""))</f>
        <v/>
      </c>
      <c r="L546" s="1198"/>
    </row>
    <row r="547" spans="1:12" ht="14.25" customHeight="1" x14ac:dyDescent="0.3">
      <c r="A547" s="1214">
        <f t="shared" si="40"/>
        <v>536</v>
      </c>
      <c r="B547" s="1215"/>
      <c r="C547" s="1216" t="str">
        <f t="shared" si="43"/>
        <v/>
      </c>
      <c r="D547" s="1217"/>
      <c r="E547" s="1218"/>
      <c r="F547" s="1219"/>
      <c r="G547" s="1219" t="str">
        <f t="shared" si="44"/>
        <v/>
      </c>
      <c r="H547" s="1220"/>
      <c r="I547" s="1221" t="str">
        <f t="shared" si="41"/>
        <v/>
      </c>
      <c r="J547" s="1220" t="str">
        <f t="shared" si="42"/>
        <v/>
      </c>
      <c r="K547" s="1214" t="str">
        <f>IF($B547="","",IF($B547=[6]Dashboard!$B$3,COUNTIF($B$12:$B547,[6]Dashboard!$B$3),""))</f>
        <v/>
      </c>
      <c r="L547" s="1198"/>
    </row>
    <row r="548" spans="1:12" ht="14.25" customHeight="1" x14ac:dyDescent="0.3">
      <c r="A548" s="1214">
        <f t="shared" si="40"/>
        <v>537</v>
      </c>
      <c r="B548" s="1215"/>
      <c r="C548" s="1216" t="str">
        <f t="shared" si="43"/>
        <v/>
      </c>
      <c r="D548" s="1217"/>
      <c r="E548" s="1218"/>
      <c r="F548" s="1219"/>
      <c r="G548" s="1219" t="str">
        <f t="shared" si="44"/>
        <v/>
      </c>
      <c r="H548" s="1220"/>
      <c r="I548" s="1221" t="str">
        <f t="shared" si="41"/>
        <v/>
      </c>
      <c r="J548" s="1220" t="str">
        <f t="shared" si="42"/>
        <v/>
      </c>
      <c r="K548" s="1214" t="str">
        <f>IF($B548="","",IF($B548=[6]Dashboard!$B$3,COUNTIF($B$12:$B548,[6]Dashboard!$B$3),""))</f>
        <v/>
      </c>
      <c r="L548" s="1198"/>
    </row>
    <row r="549" spans="1:12" ht="14.25" customHeight="1" x14ac:dyDescent="0.3">
      <c r="A549" s="1214">
        <f t="shared" si="40"/>
        <v>538</v>
      </c>
      <c r="B549" s="1215"/>
      <c r="C549" s="1216" t="str">
        <f t="shared" si="43"/>
        <v/>
      </c>
      <c r="D549" s="1217"/>
      <c r="E549" s="1218"/>
      <c r="F549" s="1219"/>
      <c r="G549" s="1219" t="str">
        <f t="shared" si="44"/>
        <v/>
      </c>
      <c r="H549" s="1220"/>
      <c r="I549" s="1221" t="str">
        <f t="shared" si="41"/>
        <v/>
      </c>
      <c r="J549" s="1220" t="str">
        <f t="shared" si="42"/>
        <v/>
      </c>
      <c r="K549" s="1214" t="str">
        <f>IF($B549="","",IF($B549=[6]Dashboard!$B$3,COUNTIF($B$12:$B549,[6]Dashboard!$B$3),""))</f>
        <v/>
      </c>
      <c r="L549" s="1198"/>
    </row>
    <row r="550" spans="1:12" ht="14.25" customHeight="1" x14ac:dyDescent="0.3">
      <c r="A550" s="1214">
        <f t="shared" si="40"/>
        <v>539</v>
      </c>
      <c r="B550" s="1215"/>
      <c r="C550" s="1216" t="str">
        <f t="shared" si="43"/>
        <v/>
      </c>
      <c r="D550" s="1217"/>
      <c r="E550" s="1218"/>
      <c r="F550" s="1219"/>
      <c r="G550" s="1219" t="str">
        <f t="shared" si="44"/>
        <v/>
      </c>
      <c r="H550" s="1220"/>
      <c r="I550" s="1221" t="str">
        <f t="shared" si="41"/>
        <v/>
      </c>
      <c r="J550" s="1220" t="str">
        <f t="shared" si="42"/>
        <v/>
      </c>
      <c r="K550" s="1214" t="str">
        <f>IF($B550="","",IF($B550=[6]Dashboard!$B$3,COUNTIF($B$12:$B550,[6]Dashboard!$B$3),""))</f>
        <v/>
      </c>
      <c r="L550" s="1198"/>
    </row>
    <row r="551" spans="1:12" ht="14.25" customHeight="1" x14ac:dyDescent="0.3">
      <c r="A551" s="1214">
        <f t="shared" si="40"/>
        <v>540</v>
      </c>
      <c r="B551" s="1215"/>
      <c r="C551" s="1216" t="str">
        <f t="shared" si="43"/>
        <v/>
      </c>
      <c r="D551" s="1217"/>
      <c r="E551" s="1218"/>
      <c r="F551" s="1219"/>
      <c r="G551" s="1219" t="str">
        <f t="shared" si="44"/>
        <v/>
      </c>
      <c r="H551" s="1220"/>
      <c r="I551" s="1221" t="str">
        <f t="shared" si="41"/>
        <v/>
      </c>
      <c r="J551" s="1220" t="str">
        <f t="shared" si="42"/>
        <v/>
      </c>
      <c r="K551" s="1214" t="str">
        <f>IF($B551="","",IF($B551=[6]Dashboard!$B$3,COUNTIF($B$12:$B551,[6]Dashboard!$B$3),""))</f>
        <v/>
      </c>
      <c r="L551" s="1198"/>
    </row>
    <row r="552" spans="1:12" ht="14.25" customHeight="1" x14ac:dyDescent="0.3">
      <c r="A552" s="1214">
        <f t="shared" si="40"/>
        <v>541</v>
      </c>
      <c r="B552" s="1215"/>
      <c r="C552" s="1216" t="str">
        <f t="shared" si="43"/>
        <v/>
      </c>
      <c r="D552" s="1217"/>
      <c r="E552" s="1218"/>
      <c r="F552" s="1219"/>
      <c r="G552" s="1219" t="str">
        <f t="shared" si="44"/>
        <v/>
      </c>
      <c r="H552" s="1220"/>
      <c r="I552" s="1221" t="str">
        <f t="shared" si="41"/>
        <v/>
      </c>
      <c r="J552" s="1220" t="str">
        <f t="shared" si="42"/>
        <v/>
      </c>
      <c r="K552" s="1214" t="str">
        <f>IF($B552="","",IF($B552=[6]Dashboard!$B$3,COUNTIF($B$12:$B552,[6]Dashboard!$B$3),""))</f>
        <v/>
      </c>
      <c r="L552" s="1198"/>
    </row>
    <row r="553" spans="1:12" ht="14.25" customHeight="1" x14ac:dyDescent="0.3">
      <c r="A553" s="1214">
        <f t="shared" si="40"/>
        <v>542</v>
      </c>
      <c r="B553" s="1215"/>
      <c r="C553" s="1216" t="str">
        <f t="shared" si="43"/>
        <v/>
      </c>
      <c r="D553" s="1217"/>
      <c r="E553" s="1218"/>
      <c r="F553" s="1219"/>
      <c r="G553" s="1219" t="str">
        <f t="shared" si="44"/>
        <v/>
      </c>
      <c r="H553" s="1220"/>
      <c r="I553" s="1221" t="str">
        <f t="shared" si="41"/>
        <v/>
      </c>
      <c r="J553" s="1220" t="str">
        <f t="shared" si="42"/>
        <v/>
      </c>
      <c r="K553" s="1214" t="str">
        <f>IF($B553="","",IF($B553=[6]Dashboard!$B$3,COUNTIF($B$12:$B553,[6]Dashboard!$B$3),""))</f>
        <v/>
      </c>
      <c r="L553" s="1198"/>
    </row>
    <row r="554" spans="1:12" ht="14.25" customHeight="1" x14ac:dyDescent="0.3">
      <c r="A554" s="1214">
        <f t="shared" si="40"/>
        <v>543</v>
      </c>
      <c r="B554" s="1215"/>
      <c r="C554" s="1216" t="str">
        <f t="shared" si="43"/>
        <v/>
      </c>
      <c r="D554" s="1217"/>
      <c r="E554" s="1218"/>
      <c r="F554" s="1219"/>
      <c r="G554" s="1219" t="str">
        <f t="shared" si="44"/>
        <v/>
      </c>
      <c r="H554" s="1220"/>
      <c r="I554" s="1221" t="str">
        <f t="shared" si="41"/>
        <v/>
      </c>
      <c r="J554" s="1220" t="str">
        <f t="shared" si="42"/>
        <v/>
      </c>
      <c r="K554" s="1214" t="str">
        <f>IF($B554="","",IF($B554=[6]Dashboard!$B$3,COUNTIF($B$12:$B554,[6]Dashboard!$B$3),""))</f>
        <v/>
      </c>
      <c r="L554" s="1198"/>
    </row>
    <row r="555" spans="1:12" ht="14.25" customHeight="1" x14ac:dyDescent="0.3">
      <c r="A555" s="1214">
        <f t="shared" si="40"/>
        <v>544</v>
      </c>
      <c r="B555" s="1215"/>
      <c r="C555" s="1216" t="str">
        <f t="shared" si="43"/>
        <v/>
      </c>
      <c r="D555" s="1217"/>
      <c r="E555" s="1218"/>
      <c r="F555" s="1219"/>
      <c r="G555" s="1219" t="str">
        <f t="shared" si="44"/>
        <v/>
      </c>
      <c r="H555" s="1220"/>
      <c r="I555" s="1221" t="str">
        <f t="shared" si="41"/>
        <v/>
      </c>
      <c r="J555" s="1220" t="str">
        <f t="shared" si="42"/>
        <v/>
      </c>
      <c r="K555" s="1214" t="str">
        <f>IF($B555="","",IF($B555=[6]Dashboard!$B$3,COUNTIF($B$12:$B555,[6]Dashboard!$B$3),""))</f>
        <v/>
      </c>
      <c r="L555" s="1198"/>
    </row>
    <row r="556" spans="1:12" ht="14.25" customHeight="1" x14ac:dyDescent="0.3">
      <c r="A556" s="1214">
        <f t="shared" si="40"/>
        <v>545</v>
      </c>
      <c r="B556" s="1215"/>
      <c r="C556" s="1216" t="str">
        <f t="shared" si="43"/>
        <v/>
      </c>
      <c r="D556" s="1217"/>
      <c r="E556" s="1218"/>
      <c r="F556" s="1219"/>
      <c r="G556" s="1219" t="str">
        <f t="shared" si="44"/>
        <v/>
      </c>
      <c r="H556" s="1220"/>
      <c r="I556" s="1221" t="str">
        <f t="shared" si="41"/>
        <v/>
      </c>
      <c r="J556" s="1220" t="str">
        <f t="shared" si="42"/>
        <v/>
      </c>
      <c r="K556" s="1214" t="str">
        <f>IF($B556="","",IF($B556=[6]Dashboard!$B$3,COUNTIF($B$12:$B556,[6]Dashboard!$B$3),""))</f>
        <v/>
      </c>
      <c r="L556" s="1198"/>
    </row>
    <row r="557" spans="1:12" ht="14.25" customHeight="1" x14ac:dyDescent="0.3">
      <c r="A557" s="1214">
        <f t="shared" si="40"/>
        <v>546</v>
      </c>
      <c r="B557" s="1215"/>
      <c r="C557" s="1216" t="str">
        <f t="shared" si="43"/>
        <v/>
      </c>
      <c r="D557" s="1217"/>
      <c r="E557" s="1218"/>
      <c r="F557" s="1219"/>
      <c r="G557" s="1219" t="str">
        <f t="shared" si="44"/>
        <v/>
      </c>
      <c r="H557" s="1220"/>
      <c r="I557" s="1221" t="str">
        <f t="shared" si="41"/>
        <v/>
      </c>
      <c r="J557" s="1220" t="str">
        <f t="shared" si="42"/>
        <v/>
      </c>
      <c r="K557" s="1214" t="str">
        <f>IF($B557="","",IF($B557=[6]Dashboard!$B$3,COUNTIF($B$12:$B557,[6]Dashboard!$B$3),""))</f>
        <v/>
      </c>
      <c r="L557" s="1198"/>
    </row>
    <row r="558" spans="1:12" ht="14.25" customHeight="1" x14ac:dyDescent="0.3">
      <c r="A558" s="1214">
        <f t="shared" si="40"/>
        <v>547</v>
      </c>
      <c r="B558" s="1215"/>
      <c r="C558" s="1216" t="str">
        <f t="shared" si="43"/>
        <v/>
      </c>
      <c r="D558" s="1217"/>
      <c r="E558" s="1218"/>
      <c r="F558" s="1219"/>
      <c r="G558" s="1219" t="str">
        <f t="shared" si="44"/>
        <v/>
      </c>
      <c r="H558" s="1220"/>
      <c r="I558" s="1221" t="str">
        <f t="shared" si="41"/>
        <v/>
      </c>
      <c r="J558" s="1220" t="str">
        <f t="shared" si="42"/>
        <v/>
      </c>
      <c r="K558" s="1214" t="str">
        <f>IF($B558="","",IF($B558=[6]Dashboard!$B$3,COUNTIF($B$12:$B558,[6]Dashboard!$B$3),""))</f>
        <v/>
      </c>
      <c r="L558" s="1198"/>
    </row>
    <row r="559" spans="1:12" ht="14.25" customHeight="1" x14ac:dyDescent="0.3">
      <c r="A559" s="1214">
        <f t="shared" si="40"/>
        <v>548</v>
      </c>
      <c r="B559" s="1215"/>
      <c r="C559" s="1216" t="str">
        <f t="shared" si="43"/>
        <v/>
      </c>
      <c r="D559" s="1217"/>
      <c r="E559" s="1218"/>
      <c r="F559" s="1219"/>
      <c r="G559" s="1219" t="str">
        <f t="shared" si="44"/>
        <v/>
      </c>
      <c r="H559" s="1220"/>
      <c r="I559" s="1221" t="str">
        <f t="shared" si="41"/>
        <v/>
      </c>
      <c r="J559" s="1220" t="str">
        <f t="shared" si="42"/>
        <v/>
      </c>
      <c r="K559" s="1214" t="str">
        <f>IF($B559="","",IF($B559=[6]Dashboard!$B$3,COUNTIF($B$12:$B559,[6]Dashboard!$B$3),""))</f>
        <v/>
      </c>
      <c r="L559" s="1198"/>
    </row>
    <row r="560" spans="1:12" ht="14.25" customHeight="1" x14ac:dyDescent="0.3">
      <c r="A560" s="1214">
        <f t="shared" si="40"/>
        <v>549</v>
      </c>
      <c r="B560" s="1215"/>
      <c r="C560" s="1216" t="str">
        <f t="shared" si="43"/>
        <v/>
      </c>
      <c r="D560" s="1217"/>
      <c r="E560" s="1218"/>
      <c r="F560" s="1219"/>
      <c r="G560" s="1219" t="str">
        <f t="shared" si="44"/>
        <v/>
      </c>
      <c r="H560" s="1220"/>
      <c r="I560" s="1221" t="str">
        <f t="shared" si="41"/>
        <v/>
      </c>
      <c r="J560" s="1220" t="str">
        <f t="shared" si="42"/>
        <v/>
      </c>
      <c r="K560" s="1214" t="str">
        <f>IF($B560="","",IF($B560=[6]Dashboard!$B$3,COUNTIF($B$12:$B560,[6]Dashboard!$B$3),""))</f>
        <v/>
      </c>
      <c r="L560" s="1198"/>
    </row>
    <row r="561" spans="1:12" ht="14.25" customHeight="1" x14ac:dyDescent="0.3">
      <c r="A561" s="1214">
        <f t="shared" si="40"/>
        <v>550</v>
      </c>
      <c r="B561" s="1215"/>
      <c r="C561" s="1216" t="str">
        <f t="shared" si="43"/>
        <v/>
      </c>
      <c r="D561" s="1217"/>
      <c r="E561" s="1218"/>
      <c r="F561" s="1219"/>
      <c r="G561" s="1219" t="str">
        <f t="shared" si="44"/>
        <v/>
      </c>
      <c r="H561" s="1220"/>
      <c r="I561" s="1221" t="str">
        <f t="shared" si="41"/>
        <v/>
      </c>
      <c r="J561" s="1220" t="str">
        <f t="shared" si="42"/>
        <v/>
      </c>
      <c r="K561" s="1214" t="str">
        <f>IF($B561="","",IF($B561=[6]Dashboard!$B$3,COUNTIF($B$12:$B561,[6]Dashboard!$B$3),""))</f>
        <v/>
      </c>
      <c r="L561" s="1198"/>
    </row>
    <row r="562" spans="1:12" ht="14.25" customHeight="1" x14ac:dyDescent="0.3">
      <c r="A562" s="1214">
        <f t="shared" si="40"/>
        <v>551</v>
      </c>
      <c r="B562" s="1215"/>
      <c r="C562" s="1216" t="str">
        <f t="shared" si="43"/>
        <v/>
      </c>
      <c r="D562" s="1217"/>
      <c r="E562" s="1218"/>
      <c r="F562" s="1219"/>
      <c r="G562" s="1219" t="str">
        <f t="shared" si="44"/>
        <v/>
      </c>
      <c r="H562" s="1220"/>
      <c r="I562" s="1221" t="str">
        <f t="shared" si="41"/>
        <v/>
      </c>
      <c r="J562" s="1220" t="str">
        <f t="shared" si="42"/>
        <v/>
      </c>
      <c r="K562" s="1214" t="str">
        <f>IF($B562="","",IF($B562=[6]Dashboard!$B$3,COUNTIF($B$12:$B562,[6]Dashboard!$B$3),""))</f>
        <v/>
      </c>
      <c r="L562" s="1198"/>
    </row>
    <row r="563" spans="1:12" ht="14.25" customHeight="1" x14ac:dyDescent="0.3">
      <c r="A563" s="1214">
        <f t="shared" si="40"/>
        <v>552</v>
      </c>
      <c r="B563" s="1215"/>
      <c r="C563" s="1216" t="str">
        <f t="shared" si="43"/>
        <v/>
      </c>
      <c r="D563" s="1217"/>
      <c r="E563" s="1218"/>
      <c r="F563" s="1219"/>
      <c r="G563" s="1219" t="str">
        <f t="shared" si="44"/>
        <v/>
      </c>
      <c r="H563" s="1220"/>
      <c r="I563" s="1221" t="str">
        <f t="shared" si="41"/>
        <v/>
      </c>
      <c r="J563" s="1220" t="str">
        <f t="shared" si="42"/>
        <v/>
      </c>
      <c r="K563" s="1214" t="str">
        <f>IF($B563="","",IF($B563=[6]Dashboard!$B$3,COUNTIF($B$12:$B563,[6]Dashboard!$B$3),""))</f>
        <v/>
      </c>
      <c r="L563" s="1198"/>
    </row>
    <row r="564" spans="1:12" ht="14.25" customHeight="1" x14ac:dyDescent="0.3">
      <c r="A564" s="1214">
        <f t="shared" si="40"/>
        <v>553</v>
      </c>
      <c r="B564" s="1215"/>
      <c r="C564" s="1216" t="str">
        <f t="shared" si="43"/>
        <v/>
      </c>
      <c r="D564" s="1217"/>
      <c r="E564" s="1218"/>
      <c r="F564" s="1219"/>
      <c r="G564" s="1219" t="str">
        <f t="shared" si="44"/>
        <v/>
      </c>
      <c r="H564" s="1220"/>
      <c r="I564" s="1221" t="str">
        <f t="shared" si="41"/>
        <v/>
      </c>
      <c r="J564" s="1220" t="str">
        <f t="shared" si="42"/>
        <v/>
      </c>
      <c r="K564" s="1214" t="str">
        <f>IF($B564="","",IF($B564=[6]Dashboard!$B$3,COUNTIF($B$12:$B564,[6]Dashboard!$B$3),""))</f>
        <v/>
      </c>
      <c r="L564" s="1198"/>
    </row>
    <row r="565" spans="1:12" ht="14.25" customHeight="1" x14ac:dyDescent="0.3">
      <c r="A565" s="1214">
        <f t="shared" si="40"/>
        <v>554</v>
      </c>
      <c r="B565" s="1215"/>
      <c r="C565" s="1216" t="str">
        <f t="shared" si="43"/>
        <v/>
      </c>
      <c r="D565" s="1217"/>
      <c r="E565" s="1218"/>
      <c r="F565" s="1219"/>
      <c r="G565" s="1219" t="str">
        <f t="shared" si="44"/>
        <v/>
      </c>
      <c r="H565" s="1220"/>
      <c r="I565" s="1221" t="str">
        <f t="shared" si="41"/>
        <v/>
      </c>
      <c r="J565" s="1220" t="str">
        <f t="shared" si="42"/>
        <v/>
      </c>
      <c r="K565" s="1214" t="str">
        <f>IF($B565="","",IF($B565=[6]Dashboard!$B$3,COUNTIF($B$12:$B565,[6]Dashboard!$B$3),""))</f>
        <v/>
      </c>
      <c r="L565" s="1198"/>
    </row>
    <row r="566" spans="1:12" ht="14.25" customHeight="1" x14ac:dyDescent="0.3">
      <c r="A566" s="1214">
        <f t="shared" si="40"/>
        <v>555</v>
      </c>
      <c r="B566" s="1215"/>
      <c r="C566" s="1216" t="str">
        <f t="shared" si="43"/>
        <v/>
      </c>
      <c r="D566" s="1217"/>
      <c r="E566" s="1218"/>
      <c r="F566" s="1219"/>
      <c r="G566" s="1219" t="str">
        <f t="shared" si="44"/>
        <v/>
      </c>
      <c r="H566" s="1220"/>
      <c r="I566" s="1221" t="str">
        <f t="shared" si="41"/>
        <v/>
      </c>
      <c r="J566" s="1220" t="str">
        <f t="shared" si="42"/>
        <v/>
      </c>
      <c r="K566" s="1214" t="str">
        <f>IF($B566="","",IF($B566=[6]Dashboard!$B$3,COUNTIF($B$12:$B566,[6]Dashboard!$B$3),""))</f>
        <v/>
      </c>
      <c r="L566" s="1198"/>
    </row>
    <row r="567" spans="1:12" ht="14.25" customHeight="1" x14ac:dyDescent="0.3">
      <c r="A567" s="1214">
        <f t="shared" si="40"/>
        <v>556</v>
      </c>
      <c r="B567" s="1215"/>
      <c r="C567" s="1216" t="str">
        <f t="shared" si="43"/>
        <v/>
      </c>
      <c r="D567" s="1217"/>
      <c r="E567" s="1218"/>
      <c r="F567" s="1219"/>
      <c r="G567" s="1219" t="str">
        <f t="shared" si="44"/>
        <v/>
      </c>
      <c r="H567" s="1220"/>
      <c r="I567" s="1221" t="str">
        <f t="shared" si="41"/>
        <v/>
      </c>
      <c r="J567" s="1220" t="str">
        <f t="shared" si="42"/>
        <v/>
      </c>
      <c r="K567" s="1214" t="str">
        <f>IF($B567="","",IF($B567=[6]Dashboard!$B$3,COUNTIF($B$12:$B567,[6]Dashboard!$B$3),""))</f>
        <v/>
      </c>
      <c r="L567" s="1198"/>
    </row>
    <row r="568" spans="1:12" ht="14.25" customHeight="1" x14ac:dyDescent="0.3">
      <c r="A568" s="1214">
        <f t="shared" si="40"/>
        <v>557</v>
      </c>
      <c r="B568" s="1215"/>
      <c r="C568" s="1216" t="str">
        <f t="shared" si="43"/>
        <v/>
      </c>
      <c r="D568" s="1217"/>
      <c r="E568" s="1218"/>
      <c r="F568" s="1219"/>
      <c r="G568" s="1219" t="str">
        <f t="shared" si="44"/>
        <v/>
      </c>
      <c r="H568" s="1220"/>
      <c r="I568" s="1221" t="str">
        <f t="shared" si="41"/>
        <v/>
      </c>
      <c r="J568" s="1220" t="str">
        <f t="shared" si="42"/>
        <v/>
      </c>
      <c r="K568" s="1214" t="str">
        <f>IF($B568="","",IF($B568=[6]Dashboard!$B$3,COUNTIF($B$12:$B568,[6]Dashboard!$B$3),""))</f>
        <v/>
      </c>
      <c r="L568" s="1198"/>
    </row>
    <row r="569" spans="1:12" ht="14.25" customHeight="1" x14ac:dyDescent="0.3">
      <c r="A569" s="1214">
        <f t="shared" si="40"/>
        <v>558</v>
      </c>
      <c r="B569" s="1215"/>
      <c r="C569" s="1216" t="str">
        <f t="shared" si="43"/>
        <v/>
      </c>
      <c r="D569" s="1217"/>
      <c r="E569" s="1218"/>
      <c r="F569" s="1219"/>
      <c r="G569" s="1219" t="str">
        <f t="shared" si="44"/>
        <v/>
      </c>
      <c r="H569" s="1220"/>
      <c r="I569" s="1221" t="str">
        <f t="shared" si="41"/>
        <v/>
      </c>
      <c r="J569" s="1220" t="str">
        <f t="shared" si="42"/>
        <v/>
      </c>
      <c r="K569" s="1214" t="str">
        <f>IF($B569="","",IF($B569=[6]Dashboard!$B$3,COUNTIF($B$12:$B569,[6]Dashboard!$B$3),""))</f>
        <v/>
      </c>
      <c r="L569" s="1198"/>
    </row>
    <row r="570" spans="1:12" ht="14.25" customHeight="1" x14ac:dyDescent="0.3">
      <c r="A570" s="1214">
        <f t="shared" si="40"/>
        <v>559</v>
      </c>
      <c r="B570" s="1215"/>
      <c r="C570" s="1216" t="str">
        <f t="shared" si="43"/>
        <v/>
      </c>
      <c r="D570" s="1217"/>
      <c r="E570" s="1218"/>
      <c r="F570" s="1219"/>
      <c r="G570" s="1219" t="str">
        <f t="shared" si="44"/>
        <v/>
      </c>
      <c r="H570" s="1220"/>
      <c r="I570" s="1221" t="str">
        <f t="shared" si="41"/>
        <v/>
      </c>
      <c r="J570" s="1220" t="str">
        <f t="shared" si="42"/>
        <v/>
      </c>
      <c r="K570" s="1214" t="str">
        <f>IF($B570="","",IF($B570=[6]Dashboard!$B$3,COUNTIF($B$12:$B570,[6]Dashboard!$B$3),""))</f>
        <v/>
      </c>
      <c r="L570" s="1198"/>
    </row>
    <row r="571" spans="1:12" ht="14.25" customHeight="1" x14ac:dyDescent="0.3">
      <c r="A571" s="1214">
        <f t="shared" si="40"/>
        <v>560</v>
      </c>
      <c r="B571" s="1215"/>
      <c r="C571" s="1216" t="str">
        <f t="shared" si="43"/>
        <v/>
      </c>
      <c r="D571" s="1217"/>
      <c r="E571" s="1218"/>
      <c r="F571" s="1219"/>
      <c r="G571" s="1219" t="str">
        <f t="shared" si="44"/>
        <v/>
      </c>
      <c r="H571" s="1220"/>
      <c r="I571" s="1221" t="str">
        <f t="shared" si="41"/>
        <v/>
      </c>
      <c r="J571" s="1220" t="str">
        <f t="shared" si="42"/>
        <v/>
      </c>
      <c r="K571" s="1214" t="str">
        <f>IF($B571="","",IF($B571=[6]Dashboard!$B$3,COUNTIF($B$12:$B571,[6]Dashboard!$B$3),""))</f>
        <v/>
      </c>
      <c r="L571" s="1198"/>
    </row>
    <row r="572" spans="1:12" ht="14.25" customHeight="1" x14ac:dyDescent="0.3">
      <c r="A572" s="1214">
        <f t="shared" si="40"/>
        <v>561</v>
      </c>
      <c r="B572" s="1215"/>
      <c r="C572" s="1216" t="str">
        <f t="shared" si="43"/>
        <v/>
      </c>
      <c r="D572" s="1217"/>
      <c r="E572" s="1218"/>
      <c r="F572" s="1219"/>
      <c r="G572" s="1219" t="str">
        <f t="shared" si="44"/>
        <v/>
      </c>
      <c r="H572" s="1220"/>
      <c r="I572" s="1221" t="str">
        <f t="shared" si="41"/>
        <v/>
      </c>
      <c r="J572" s="1220" t="str">
        <f t="shared" si="42"/>
        <v/>
      </c>
      <c r="K572" s="1214" t="str">
        <f>IF($B572="","",IF($B572=[6]Dashboard!$B$3,COUNTIF($B$12:$B572,[6]Dashboard!$B$3),""))</f>
        <v/>
      </c>
      <c r="L572" s="1198"/>
    </row>
    <row r="573" spans="1:12" ht="14.25" customHeight="1" x14ac:dyDescent="0.3">
      <c r="A573" s="1214">
        <f t="shared" si="40"/>
        <v>562</v>
      </c>
      <c r="B573" s="1215"/>
      <c r="C573" s="1216" t="str">
        <f t="shared" si="43"/>
        <v/>
      </c>
      <c r="D573" s="1217"/>
      <c r="E573" s="1218"/>
      <c r="F573" s="1219"/>
      <c r="G573" s="1219" t="str">
        <f t="shared" si="44"/>
        <v/>
      </c>
      <c r="H573" s="1220"/>
      <c r="I573" s="1221" t="str">
        <f t="shared" si="41"/>
        <v/>
      </c>
      <c r="J573" s="1220" t="str">
        <f t="shared" si="42"/>
        <v/>
      </c>
      <c r="K573" s="1214" t="str">
        <f>IF($B573="","",IF($B573=[6]Dashboard!$B$3,COUNTIF($B$12:$B573,[6]Dashboard!$B$3),""))</f>
        <v/>
      </c>
      <c r="L573" s="1198"/>
    </row>
    <row r="574" spans="1:12" ht="14.25" customHeight="1" x14ac:dyDescent="0.3">
      <c r="A574" s="1214">
        <f t="shared" si="40"/>
        <v>563</v>
      </c>
      <c r="B574" s="1215"/>
      <c r="C574" s="1216" t="str">
        <f t="shared" si="43"/>
        <v/>
      </c>
      <c r="D574" s="1217"/>
      <c r="E574" s="1218"/>
      <c r="F574" s="1219"/>
      <c r="G574" s="1219" t="str">
        <f t="shared" si="44"/>
        <v/>
      </c>
      <c r="H574" s="1220"/>
      <c r="I574" s="1221" t="str">
        <f t="shared" si="41"/>
        <v/>
      </c>
      <c r="J574" s="1220" t="str">
        <f t="shared" si="42"/>
        <v/>
      </c>
      <c r="K574" s="1214" t="str">
        <f>IF($B574="","",IF($B574=[6]Dashboard!$B$3,COUNTIF($B$12:$B574,[6]Dashboard!$B$3),""))</f>
        <v/>
      </c>
      <c r="L574" s="1198"/>
    </row>
    <row r="575" spans="1:12" ht="14.25" customHeight="1" x14ac:dyDescent="0.3">
      <c r="A575" s="1214">
        <f t="shared" si="40"/>
        <v>564</v>
      </c>
      <c r="B575" s="1215"/>
      <c r="C575" s="1216" t="str">
        <f t="shared" si="43"/>
        <v/>
      </c>
      <c r="D575" s="1217"/>
      <c r="E575" s="1218"/>
      <c r="F575" s="1219"/>
      <c r="G575" s="1219" t="str">
        <f t="shared" si="44"/>
        <v/>
      </c>
      <c r="H575" s="1220"/>
      <c r="I575" s="1221" t="str">
        <f t="shared" si="41"/>
        <v/>
      </c>
      <c r="J575" s="1220" t="str">
        <f t="shared" si="42"/>
        <v/>
      </c>
      <c r="K575" s="1214" t="str">
        <f>IF($B575="","",IF($B575=[6]Dashboard!$B$3,COUNTIF($B$12:$B575,[6]Dashboard!$B$3),""))</f>
        <v/>
      </c>
      <c r="L575" s="1198"/>
    </row>
    <row r="576" spans="1:12" ht="14.25" customHeight="1" x14ac:dyDescent="0.3">
      <c r="A576" s="1214">
        <f t="shared" si="40"/>
        <v>565</v>
      </c>
      <c r="B576" s="1215"/>
      <c r="C576" s="1216" t="str">
        <f t="shared" si="43"/>
        <v/>
      </c>
      <c r="D576" s="1217"/>
      <c r="E576" s="1218"/>
      <c r="F576" s="1219"/>
      <c r="G576" s="1219" t="str">
        <f t="shared" si="44"/>
        <v/>
      </c>
      <c r="H576" s="1220"/>
      <c r="I576" s="1221" t="str">
        <f t="shared" si="41"/>
        <v/>
      </c>
      <c r="J576" s="1220" t="str">
        <f t="shared" si="42"/>
        <v/>
      </c>
      <c r="K576" s="1214" t="str">
        <f>IF($B576="","",IF($B576=[6]Dashboard!$B$3,COUNTIF($B$12:$B576,[6]Dashboard!$B$3),""))</f>
        <v/>
      </c>
      <c r="L576" s="1198"/>
    </row>
    <row r="577" spans="1:12" ht="14.25" customHeight="1" x14ac:dyDescent="0.3">
      <c r="A577" s="1214">
        <f t="shared" si="40"/>
        <v>566</v>
      </c>
      <c r="B577" s="1215"/>
      <c r="C577" s="1216" t="str">
        <f t="shared" si="43"/>
        <v/>
      </c>
      <c r="D577" s="1217"/>
      <c r="E577" s="1218"/>
      <c r="F577" s="1219"/>
      <c r="G577" s="1219" t="str">
        <f t="shared" si="44"/>
        <v/>
      </c>
      <c r="H577" s="1220"/>
      <c r="I577" s="1221" t="str">
        <f t="shared" si="41"/>
        <v/>
      </c>
      <c r="J577" s="1220" t="str">
        <f t="shared" si="42"/>
        <v/>
      </c>
      <c r="K577" s="1214" t="str">
        <f>IF($B577="","",IF($B577=[6]Dashboard!$B$3,COUNTIF($B$12:$B577,[6]Dashboard!$B$3),""))</f>
        <v/>
      </c>
      <c r="L577" s="1198"/>
    </row>
    <row r="578" spans="1:12" ht="14.25" customHeight="1" x14ac:dyDescent="0.3">
      <c r="A578" s="1214">
        <f t="shared" si="40"/>
        <v>567</v>
      </c>
      <c r="B578" s="1215"/>
      <c r="C578" s="1216" t="str">
        <f t="shared" si="43"/>
        <v/>
      </c>
      <c r="D578" s="1217"/>
      <c r="E578" s="1218"/>
      <c r="F578" s="1219"/>
      <c r="G578" s="1219" t="str">
        <f t="shared" si="44"/>
        <v/>
      </c>
      <c r="H578" s="1220"/>
      <c r="I578" s="1221" t="str">
        <f t="shared" si="41"/>
        <v/>
      </c>
      <c r="J578" s="1220" t="str">
        <f t="shared" si="42"/>
        <v/>
      </c>
      <c r="K578" s="1214" t="str">
        <f>IF($B578="","",IF($B578=[6]Dashboard!$B$3,COUNTIF($B$12:$B578,[6]Dashboard!$B$3),""))</f>
        <v/>
      </c>
      <c r="L578" s="1198"/>
    </row>
    <row r="579" spans="1:12" ht="14.25" customHeight="1" x14ac:dyDescent="0.3">
      <c r="A579" s="1214">
        <f t="shared" si="40"/>
        <v>568</v>
      </c>
      <c r="B579" s="1215"/>
      <c r="C579" s="1216" t="str">
        <f t="shared" si="43"/>
        <v/>
      </c>
      <c r="D579" s="1217"/>
      <c r="E579" s="1218"/>
      <c r="F579" s="1219"/>
      <c r="G579" s="1219" t="str">
        <f t="shared" si="44"/>
        <v/>
      </c>
      <c r="H579" s="1220"/>
      <c r="I579" s="1221" t="str">
        <f t="shared" si="41"/>
        <v/>
      </c>
      <c r="J579" s="1220" t="str">
        <f t="shared" si="42"/>
        <v/>
      </c>
      <c r="K579" s="1214" t="str">
        <f>IF($B579="","",IF($B579=[6]Dashboard!$B$3,COUNTIF($B$12:$B579,[6]Dashboard!$B$3),""))</f>
        <v/>
      </c>
      <c r="L579" s="1198"/>
    </row>
    <row r="580" spans="1:12" ht="14.25" customHeight="1" x14ac:dyDescent="0.3">
      <c r="A580" s="1214">
        <f t="shared" si="40"/>
        <v>569</v>
      </c>
      <c r="B580" s="1215"/>
      <c r="C580" s="1216" t="str">
        <f t="shared" si="43"/>
        <v/>
      </c>
      <c r="D580" s="1217"/>
      <c r="E580" s="1218"/>
      <c r="F580" s="1219"/>
      <c r="G580" s="1219" t="str">
        <f t="shared" si="44"/>
        <v/>
      </c>
      <c r="H580" s="1220"/>
      <c r="I580" s="1221" t="str">
        <f t="shared" si="41"/>
        <v/>
      </c>
      <c r="J580" s="1220" t="str">
        <f t="shared" si="42"/>
        <v/>
      </c>
      <c r="K580" s="1214" t="str">
        <f>IF($B580="","",IF($B580=[6]Dashboard!$B$3,COUNTIF($B$12:$B580,[6]Dashboard!$B$3),""))</f>
        <v/>
      </c>
      <c r="L580" s="1198"/>
    </row>
    <row r="581" spans="1:12" ht="14.25" customHeight="1" x14ac:dyDescent="0.3">
      <c r="A581" s="1214">
        <f t="shared" si="40"/>
        <v>570</v>
      </c>
      <c r="B581" s="1215"/>
      <c r="C581" s="1216" t="str">
        <f t="shared" si="43"/>
        <v/>
      </c>
      <c r="D581" s="1217"/>
      <c r="E581" s="1218"/>
      <c r="F581" s="1219"/>
      <c r="G581" s="1219" t="str">
        <f t="shared" si="44"/>
        <v/>
      </c>
      <c r="H581" s="1220"/>
      <c r="I581" s="1221" t="str">
        <f t="shared" si="41"/>
        <v/>
      </c>
      <c r="J581" s="1220" t="str">
        <f t="shared" si="42"/>
        <v/>
      </c>
      <c r="K581" s="1214" t="str">
        <f>IF($B581="","",IF($B581=[6]Dashboard!$B$3,COUNTIF($B$12:$B581,[6]Dashboard!$B$3),""))</f>
        <v/>
      </c>
      <c r="L581" s="1198"/>
    </row>
    <row r="582" spans="1:12" ht="14.25" customHeight="1" x14ac:dyDescent="0.3">
      <c r="A582" s="1214">
        <f t="shared" si="40"/>
        <v>571</v>
      </c>
      <c r="B582" s="1215"/>
      <c r="C582" s="1216" t="str">
        <f t="shared" si="43"/>
        <v/>
      </c>
      <c r="D582" s="1217"/>
      <c r="E582" s="1218"/>
      <c r="F582" s="1219"/>
      <c r="G582" s="1219" t="str">
        <f t="shared" si="44"/>
        <v/>
      </c>
      <c r="H582" s="1220"/>
      <c r="I582" s="1221" t="str">
        <f t="shared" si="41"/>
        <v/>
      </c>
      <c r="J582" s="1220" t="str">
        <f t="shared" si="42"/>
        <v/>
      </c>
      <c r="K582" s="1214" t="str">
        <f>IF($B582="","",IF($B582=[6]Dashboard!$B$3,COUNTIF($B$12:$B582,[6]Dashboard!$B$3),""))</f>
        <v/>
      </c>
      <c r="L582" s="1198"/>
    </row>
    <row r="583" spans="1:12" ht="14.25" customHeight="1" x14ac:dyDescent="0.3">
      <c r="A583" s="1214">
        <f t="shared" si="40"/>
        <v>572</v>
      </c>
      <c r="B583" s="1215"/>
      <c r="C583" s="1216" t="str">
        <f t="shared" si="43"/>
        <v/>
      </c>
      <c r="D583" s="1217"/>
      <c r="E583" s="1218"/>
      <c r="F583" s="1219"/>
      <c r="G583" s="1219" t="str">
        <f t="shared" si="44"/>
        <v/>
      </c>
      <c r="H583" s="1220"/>
      <c r="I583" s="1221" t="str">
        <f t="shared" si="41"/>
        <v/>
      </c>
      <c r="J583" s="1220" t="str">
        <f t="shared" si="42"/>
        <v/>
      </c>
      <c r="K583" s="1214" t="str">
        <f>IF($B583="","",IF($B583=[6]Dashboard!$B$3,COUNTIF($B$12:$B583,[6]Dashboard!$B$3),""))</f>
        <v/>
      </c>
      <c r="L583" s="1198"/>
    </row>
    <row r="584" spans="1:12" ht="14.25" customHeight="1" x14ac:dyDescent="0.3">
      <c r="A584" s="1214">
        <f t="shared" si="40"/>
        <v>573</v>
      </c>
      <c r="B584" s="1215"/>
      <c r="C584" s="1216" t="str">
        <f t="shared" si="43"/>
        <v/>
      </c>
      <c r="D584" s="1217"/>
      <c r="E584" s="1218"/>
      <c r="F584" s="1219"/>
      <c r="G584" s="1219" t="str">
        <f t="shared" si="44"/>
        <v/>
      </c>
      <c r="H584" s="1220"/>
      <c r="I584" s="1221" t="str">
        <f t="shared" si="41"/>
        <v/>
      </c>
      <c r="J584" s="1220" t="str">
        <f t="shared" si="42"/>
        <v/>
      </c>
      <c r="K584" s="1214" t="str">
        <f>IF($B584="","",IF($B584=[6]Dashboard!$B$3,COUNTIF($B$12:$B584,[6]Dashboard!$B$3),""))</f>
        <v/>
      </c>
      <c r="L584" s="1198"/>
    </row>
    <row r="585" spans="1:12" ht="14.25" customHeight="1" x14ac:dyDescent="0.3">
      <c r="A585" s="1214">
        <f t="shared" si="40"/>
        <v>574</v>
      </c>
      <c r="B585" s="1215"/>
      <c r="C585" s="1216" t="str">
        <f t="shared" si="43"/>
        <v/>
      </c>
      <c r="D585" s="1217"/>
      <c r="E585" s="1218"/>
      <c r="F585" s="1219"/>
      <c r="G585" s="1219" t="str">
        <f t="shared" si="44"/>
        <v/>
      </c>
      <c r="H585" s="1220"/>
      <c r="I585" s="1221" t="str">
        <f t="shared" si="41"/>
        <v/>
      </c>
      <c r="J585" s="1220" t="str">
        <f t="shared" si="42"/>
        <v/>
      </c>
      <c r="K585" s="1214" t="str">
        <f>IF($B585="","",IF($B585=[6]Dashboard!$B$3,COUNTIF($B$12:$B585,[6]Dashboard!$B$3),""))</f>
        <v/>
      </c>
      <c r="L585" s="1198"/>
    </row>
    <row r="586" spans="1:12" ht="14.25" customHeight="1" x14ac:dyDescent="0.3">
      <c r="A586" s="1214">
        <f t="shared" si="40"/>
        <v>575</v>
      </c>
      <c r="B586" s="1215"/>
      <c r="C586" s="1216" t="str">
        <f t="shared" si="43"/>
        <v/>
      </c>
      <c r="D586" s="1217"/>
      <c r="E586" s="1218"/>
      <c r="F586" s="1219"/>
      <c r="G586" s="1219" t="str">
        <f t="shared" si="44"/>
        <v/>
      </c>
      <c r="H586" s="1220"/>
      <c r="I586" s="1221" t="str">
        <f t="shared" si="41"/>
        <v/>
      </c>
      <c r="J586" s="1220" t="str">
        <f t="shared" si="42"/>
        <v/>
      </c>
      <c r="K586" s="1214" t="str">
        <f>IF($B586="","",IF($B586=[6]Dashboard!$B$3,COUNTIF($B$12:$B586,[6]Dashboard!$B$3),""))</f>
        <v/>
      </c>
      <c r="L586" s="1198"/>
    </row>
    <row r="587" spans="1:12" ht="14.25" customHeight="1" x14ac:dyDescent="0.3">
      <c r="A587" s="1214">
        <f t="shared" si="40"/>
        <v>576</v>
      </c>
      <c r="B587" s="1215"/>
      <c r="C587" s="1216" t="str">
        <f t="shared" si="43"/>
        <v/>
      </c>
      <c r="D587" s="1217"/>
      <c r="E587" s="1218"/>
      <c r="F587" s="1219"/>
      <c r="G587" s="1219" t="str">
        <f t="shared" si="44"/>
        <v/>
      </c>
      <c r="H587" s="1220"/>
      <c r="I587" s="1221" t="str">
        <f t="shared" si="41"/>
        <v/>
      </c>
      <c r="J587" s="1220" t="str">
        <f t="shared" si="42"/>
        <v/>
      </c>
      <c r="K587" s="1214" t="str">
        <f>IF($B587="","",IF($B587=[6]Dashboard!$B$3,COUNTIF($B$12:$B587,[6]Dashboard!$B$3),""))</f>
        <v/>
      </c>
      <c r="L587" s="1198"/>
    </row>
    <row r="588" spans="1:12" ht="14.25" customHeight="1" x14ac:dyDescent="0.3">
      <c r="A588" s="1214">
        <f t="shared" ref="A588:A651" si="45">ROW()-11</f>
        <v>577</v>
      </c>
      <c r="B588" s="1215"/>
      <c r="C588" s="1216" t="str">
        <f t="shared" si="43"/>
        <v/>
      </c>
      <c r="D588" s="1217"/>
      <c r="E588" s="1218"/>
      <c r="F588" s="1219"/>
      <c r="G588" s="1219" t="str">
        <f t="shared" si="44"/>
        <v/>
      </c>
      <c r="H588" s="1220"/>
      <c r="I588" s="1221" t="str">
        <f t="shared" ref="I588:I651" si="46">IF(D588="","",D588*H588)</f>
        <v/>
      </c>
      <c r="J588" s="1220" t="str">
        <f t="shared" ref="J588:J651" si="47">IF(F588="","",F588*H588)</f>
        <v/>
      </c>
      <c r="K588" s="1214" t="str">
        <f>IF($B588="","",IF($B588=[6]Dashboard!$B$3,COUNTIF($B$12:$B588,[6]Dashboard!$B$3),""))</f>
        <v/>
      </c>
      <c r="L588" s="1198"/>
    </row>
    <row r="589" spans="1:12" ht="14.25" customHeight="1" x14ac:dyDescent="0.3">
      <c r="A589" s="1214">
        <f t="shared" si="45"/>
        <v>578</v>
      </c>
      <c r="B589" s="1215"/>
      <c r="C589" s="1216" t="str">
        <f t="shared" ref="C589:C652" si="48">IF(B589="","",IF(B589=B588,"",G588))</f>
        <v/>
      </c>
      <c r="D589" s="1217"/>
      <c r="E589" s="1218"/>
      <c r="F589" s="1219"/>
      <c r="G589" s="1219" t="str">
        <f t="shared" ref="G589:G652" si="49">IF(B589="","",G588-F589+D589)</f>
        <v/>
      </c>
      <c r="H589" s="1220"/>
      <c r="I589" s="1221" t="str">
        <f t="shared" si="46"/>
        <v/>
      </c>
      <c r="J589" s="1220" t="str">
        <f t="shared" si="47"/>
        <v/>
      </c>
      <c r="K589" s="1214" t="str">
        <f>IF($B589="","",IF($B589=[6]Dashboard!$B$3,COUNTIF($B$12:$B589,[6]Dashboard!$B$3),""))</f>
        <v/>
      </c>
      <c r="L589" s="1198"/>
    </row>
    <row r="590" spans="1:12" ht="14.25" customHeight="1" x14ac:dyDescent="0.3">
      <c r="A590" s="1214">
        <f t="shared" si="45"/>
        <v>579</v>
      </c>
      <c r="B590" s="1215"/>
      <c r="C590" s="1216" t="str">
        <f t="shared" si="48"/>
        <v/>
      </c>
      <c r="D590" s="1217"/>
      <c r="E590" s="1218"/>
      <c r="F590" s="1219"/>
      <c r="G590" s="1219" t="str">
        <f t="shared" si="49"/>
        <v/>
      </c>
      <c r="H590" s="1220"/>
      <c r="I590" s="1221" t="str">
        <f t="shared" si="46"/>
        <v/>
      </c>
      <c r="J590" s="1220" t="str">
        <f t="shared" si="47"/>
        <v/>
      </c>
      <c r="K590" s="1214" t="str">
        <f>IF($B590="","",IF($B590=[6]Dashboard!$B$3,COUNTIF($B$12:$B590,[6]Dashboard!$B$3),""))</f>
        <v/>
      </c>
      <c r="L590" s="1198"/>
    </row>
    <row r="591" spans="1:12" ht="14.25" customHeight="1" x14ac:dyDescent="0.3">
      <c r="A591" s="1214">
        <f t="shared" si="45"/>
        <v>580</v>
      </c>
      <c r="B591" s="1215"/>
      <c r="C591" s="1216" t="str">
        <f t="shared" si="48"/>
        <v/>
      </c>
      <c r="D591" s="1217"/>
      <c r="E591" s="1218"/>
      <c r="F591" s="1219"/>
      <c r="G591" s="1219" t="str">
        <f t="shared" si="49"/>
        <v/>
      </c>
      <c r="H591" s="1220"/>
      <c r="I591" s="1221" t="str">
        <f t="shared" si="46"/>
        <v/>
      </c>
      <c r="J591" s="1220" t="str">
        <f t="shared" si="47"/>
        <v/>
      </c>
      <c r="K591" s="1214" t="str">
        <f>IF($B591="","",IF($B591=[6]Dashboard!$B$3,COUNTIF($B$12:$B591,[6]Dashboard!$B$3),""))</f>
        <v/>
      </c>
      <c r="L591" s="1198"/>
    </row>
    <row r="592" spans="1:12" ht="14.25" customHeight="1" x14ac:dyDescent="0.3">
      <c r="A592" s="1214">
        <f t="shared" si="45"/>
        <v>581</v>
      </c>
      <c r="B592" s="1215"/>
      <c r="C592" s="1216" t="str">
        <f t="shared" si="48"/>
        <v/>
      </c>
      <c r="D592" s="1217"/>
      <c r="E592" s="1218"/>
      <c r="F592" s="1219"/>
      <c r="G592" s="1219" t="str">
        <f t="shared" si="49"/>
        <v/>
      </c>
      <c r="H592" s="1220"/>
      <c r="I592" s="1221" t="str">
        <f t="shared" si="46"/>
        <v/>
      </c>
      <c r="J592" s="1220" t="str">
        <f t="shared" si="47"/>
        <v/>
      </c>
      <c r="K592" s="1214" t="str">
        <f>IF($B592="","",IF($B592=[6]Dashboard!$B$3,COUNTIF($B$12:$B592,[6]Dashboard!$B$3),""))</f>
        <v/>
      </c>
      <c r="L592" s="1198"/>
    </row>
    <row r="593" spans="1:12" ht="14.25" customHeight="1" x14ac:dyDescent="0.3">
      <c r="A593" s="1214">
        <f t="shared" si="45"/>
        <v>582</v>
      </c>
      <c r="B593" s="1215"/>
      <c r="C593" s="1216" t="str">
        <f t="shared" si="48"/>
        <v/>
      </c>
      <c r="D593" s="1217"/>
      <c r="E593" s="1218"/>
      <c r="F593" s="1219"/>
      <c r="G593" s="1219" t="str">
        <f t="shared" si="49"/>
        <v/>
      </c>
      <c r="H593" s="1220"/>
      <c r="I593" s="1221" t="str">
        <f t="shared" si="46"/>
        <v/>
      </c>
      <c r="J593" s="1220" t="str">
        <f t="shared" si="47"/>
        <v/>
      </c>
      <c r="K593" s="1214" t="str">
        <f>IF($B593="","",IF($B593=[6]Dashboard!$B$3,COUNTIF($B$12:$B593,[6]Dashboard!$B$3),""))</f>
        <v/>
      </c>
      <c r="L593" s="1198"/>
    </row>
    <row r="594" spans="1:12" ht="14.25" customHeight="1" x14ac:dyDescent="0.3">
      <c r="A594" s="1214">
        <f t="shared" si="45"/>
        <v>583</v>
      </c>
      <c r="B594" s="1215"/>
      <c r="C594" s="1216" t="str">
        <f t="shared" si="48"/>
        <v/>
      </c>
      <c r="D594" s="1217"/>
      <c r="E594" s="1218"/>
      <c r="F594" s="1219"/>
      <c r="G594" s="1219" t="str">
        <f t="shared" si="49"/>
        <v/>
      </c>
      <c r="H594" s="1220"/>
      <c r="I594" s="1221" t="str">
        <f t="shared" si="46"/>
        <v/>
      </c>
      <c r="J594" s="1220" t="str">
        <f t="shared" si="47"/>
        <v/>
      </c>
      <c r="K594" s="1214" t="str">
        <f>IF($B594="","",IF($B594=[6]Dashboard!$B$3,COUNTIF($B$12:$B594,[6]Dashboard!$B$3),""))</f>
        <v/>
      </c>
      <c r="L594" s="1198"/>
    </row>
    <row r="595" spans="1:12" ht="14.25" customHeight="1" x14ac:dyDescent="0.3">
      <c r="A595" s="1214">
        <f t="shared" si="45"/>
        <v>584</v>
      </c>
      <c r="B595" s="1215"/>
      <c r="C595" s="1216" t="str">
        <f t="shared" si="48"/>
        <v/>
      </c>
      <c r="D595" s="1217"/>
      <c r="E595" s="1218"/>
      <c r="F595" s="1219"/>
      <c r="G595" s="1219" t="str">
        <f t="shared" si="49"/>
        <v/>
      </c>
      <c r="H595" s="1220"/>
      <c r="I595" s="1221" t="str">
        <f t="shared" si="46"/>
        <v/>
      </c>
      <c r="J595" s="1220" t="str">
        <f t="shared" si="47"/>
        <v/>
      </c>
      <c r="K595" s="1214" t="str">
        <f>IF($B595="","",IF($B595=[6]Dashboard!$B$3,COUNTIF($B$12:$B595,[6]Dashboard!$B$3),""))</f>
        <v/>
      </c>
      <c r="L595" s="1198"/>
    </row>
    <row r="596" spans="1:12" ht="14.25" customHeight="1" x14ac:dyDescent="0.3">
      <c r="A596" s="1214">
        <f t="shared" si="45"/>
        <v>585</v>
      </c>
      <c r="B596" s="1215"/>
      <c r="C596" s="1216" t="str">
        <f t="shared" si="48"/>
        <v/>
      </c>
      <c r="D596" s="1217"/>
      <c r="E596" s="1218"/>
      <c r="F596" s="1219"/>
      <c r="G596" s="1219" t="str">
        <f t="shared" si="49"/>
        <v/>
      </c>
      <c r="H596" s="1220"/>
      <c r="I596" s="1221" t="str">
        <f t="shared" si="46"/>
        <v/>
      </c>
      <c r="J596" s="1220" t="str">
        <f t="shared" si="47"/>
        <v/>
      </c>
      <c r="K596" s="1214" t="str">
        <f>IF($B596="","",IF($B596=[6]Dashboard!$B$3,COUNTIF($B$12:$B596,[6]Dashboard!$B$3),""))</f>
        <v/>
      </c>
      <c r="L596" s="1198"/>
    </row>
    <row r="597" spans="1:12" ht="14.25" customHeight="1" x14ac:dyDescent="0.3">
      <c r="A597" s="1214">
        <f t="shared" si="45"/>
        <v>586</v>
      </c>
      <c r="B597" s="1215"/>
      <c r="C597" s="1216" t="str">
        <f t="shared" si="48"/>
        <v/>
      </c>
      <c r="D597" s="1217"/>
      <c r="E597" s="1218"/>
      <c r="F597" s="1219"/>
      <c r="G597" s="1219" t="str">
        <f t="shared" si="49"/>
        <v/>
      </c>
      <c r="H597" s="1220"/>
      <c r="I597" s="1221" t="str">
        <f t="shared" si="46"/>
        <v/>
      </c>
      <c r="J597" s="1220" t="str">
        <f t="shared" si="47"/>
        <v/>
      </c>
      <c r="K597" s="1214" t="str">
        <f>IF($B597="","",IF($B597=[6]Dashboard!$B$3,COUNTIF($B$12:$B597,[6]Dashboard!$B$3),""))</f>
        <v/>
      </c>
      <c r="L597" s="1198"/>
    </row>
    <row r="598" spans="1:12" ht="14.25" customHeight="1" x14ac:dyDescent="0.3">
      <c r="A598" s="1214">
        <f t="shared" si="45"/>
        <v>587</v>
      </c>
      <c r="B598" s="1215"/>
      <c r="C598" s="1216" t="str">
        <f t="shared" si="48"/>
        <v/>
      </c>
      <c r="D598" s="1217"/>
      <c r="E598" s="1218"/>
      <c r="F598" s="1219"/>
      <c r="G598" s="1219" t="str">
        <f t="shared" si="49"/>
        <v/>
      </c>
      <c r="H598" s="1220"/>
      <c r="I598" s="1221" t="str">
        <f t="shared" si="46"/>
        <v/>
      </c>
      <c r="J598" s="1220" t="str">
        <f t="shared" si="47"/>
        <v/>
      </c>
      <c r="K598" s="1214" t="str">
        <f>IF($B598="","",IF($B598=[6]Dashboard!$B$3,COUNTIF($B$12:$B598,[6]Dashboard!$B$3),""))</f>
        <v/>
      </c>
      <c r="L598" s="1198"/>
    </row>
    <row r="599" spans="1:12" ht="14.25" customHeight="1" x14ac:dyDescent="0.3">
      <c r="A599" s="1214">
        <f t="shared" si="45"/>
        <v>588</v>
      </c>
      <c r="B599" s="1215"/>
      <c r="C599" s="1216" t="str">
        <f t="shared" si="48"/>
        <v/>
      </c>
      <c r="D599" s="1217"/>
      <c r="E599" s="1218"/>
      <c r="F599" s="1219"/>
      <c r="G599" s="1219" t="str">
        <f t="shared" si="49"/>
        <v/>
      </c>
      <c r="H599" s="1220"/>
      <c r="I599" s="1221" t="str">
        <f t="shared" si="46"/>
        <v/>
      </c>
      <c r="J599" s="1220" t="str">
        <f t="shared" si="47"/>
        <v/>
      </c>
      <c r="K599" s="1214" t="str">
        <f>IF($B599="","",IF($B599=[6]Dashboard!$B$3,COUNTIF($B$12:$B599,[6]Dashboard!$B$3),""))</f>
        <v/>
      </c>
      <c r="L599" s="1198"/>
    </row>
    <row r="600" spans="1:12" ht="14.25" customHeight="1" x14ac:dyDescent="0.3">
      <c r="A600" s="1214">
        <f t="shared" si="45"/>
        <v>589</v>
      </c>
      <c r="B600" s="1215"/>
      <c r="C600" s="1216" t="str">
        <f t="shared" si="48"/>
        <v/>
      </c>
      <c r="D600" s="1217"/>
      <c r="E600" s="1218"/>
      <c r="F600" s="1219"/>
      <c r="G600" s="1219" t="str">
        <f t="shared" si="49"/>
        <v/>
      </c>
      <c r="H600" s="1220"/>
      <c r="I600" s="1221" t="str">
        <f t="shared" si="46"/>
        <v/>
      </c>
      <c r="J600" s="1220" t="str">
        <f t="shared" si="47"/>
        <v/>
      </c>
      <c r="K600" s="1214" t="str">
        <f>IF($B600="","",IF($B600=[6]Dashboard!$B$3,COUNTIF($B$12:$B600,[6]Dashboard!$B$3),""))</f>
        <v/>
      </c>
      <c r="L600" s="1198"/>
    </row>
    <row r="601" spans="1:12" ht="14.25" customHeight="1" x14ac:dyDescent="0.3">
      <c r="A601" s="1214">
        <f t="shared" si="45"/>
        <v>590</v>
      </c>
      <c r="B601" s="1215"/>
      <c r="C601" s="1216" t="str">
        <f t="shared" si="48"/>
        <v/>
      </c>
      <c r="D601" s="1217"/>
      <c r="E601" s="1218"/>
      <c r="F601" s="1219"/>
      <c r="G601" s="1219" t="str">
        <f t="shared" si="49"/>
        <v/>
      </c>
      <c r="H601" s="1220"/>
      <c r="I601" s="1221" t="str">
        <f t="shared" si="46"/>
        <v/>
      </c>
      <c r="J601" s="1220" t="str">
        <f t="shared" si="47"/>
        <v/>
      </c>
      <c r="K601" s="1214" t="str">
        <f>IF($B601="","",IF($B601=[6]Dashboard!$B$3,COUNTIF($B$12:$B601,[6]Dashboard!$B$3),""))</f>
        <v/>
      </c>
      <c r="L601" s="1198"/>
    </row>
    <row r="602" spans="1:12" ht="14.25" customHeight="1" x14ac:dyDescent="0.3">
      <c r="A602" s="1214">
        <f t="shared" si="45"/>
        <v>591</v>
      </c>
      <c r="B602" s="1215"/>
      <c r="C602" s="1216" t="str">
        <f t="shared" si="48"/>
        <v/>
      </c>
      <c r="D602" s="1217"/>
      <c r="E602" s="1218"/>
      <c r="F602" s="1219"/>
      <c r="G602" s="1219" t="str">
        <f t="shared" si="49"/>
        <v/>
      </c>
      <c r="H602" s="1220"/>
      <c r="I602" s="1221" t="str">
        <f t="shared" si="46"/>
        <v/>
      </c>
      <c r="J602" s="1220" t="str">
        <f t="shared" si="47"/>
        <v/>
      </c>
      <c r="K602" s="1214" t="str">
        <f>IF($B602="","",IF($B602=[6]Dashboard!$B$3,COUNTIF($B$12:$B602,[6]Dashboard!$B$3),""))</f>
        <v/>
      </c>
      <c r="L602" s="1198"/>
    </row>
    <row r="603" spans="1:12" ht="14.25" customHeight="1" x14ac:dyDescent="0.3">
      <c r="A603" s="1214">
        <f t="shared" si="45"/>
        <v>592</v>
      </c>
      <c r="B603" s="1215"/>
      <c r="C603" s="1216" t="str">
        <f t="shared" si="48"/>
        <v/>
      </c>
      <c r="D603" s="1217"/>
      <c r="E603" s="1218"/>
      <c r="F603" s="1219"/>
      <c r="G603" s="1219" t="str">
        <f t="shared" si="49"/>
        <v/>
      </c>
      <c r="H603" s="1220"/>
      <c r="I603" s="1221" t="str">
        <f t="shared" si="46"/>
        <v/>
      </c>
      <c r="J603" s="1220" t="str">
        <f t="shared" si="47"/>
        <v/>
      </c>
      <c r="K603" s="1214" t="str">
        <f>IF($B603="","",IF($B603=[6]Dashboard!$B$3,COUNTIF($B$12:$B603,[6]Dashboard!$B$3),""))</f>
        <v/>
      </c>
      <c r="L603" s="1198"/>
    </row>
    <row r="604" spans="1:12" ht="14.25" customHeight="1" x14ac:dyDescent="0.3">
      <c r="A604" s="1214">
        <f t="shared" si="45"/>
        <v>593</v>
      </c>
      <c r="B604" s="1215"/>
      <c r="C604" s="1216" t="str">
        <f t="shared" si="48"/>
        <v/>
      </c>
      <c r="D604" s="1217"/>
      <c r="E604" s="1218"/>
      <c r="F604" s="1219"/>
      <c r="G604" s="1219" t="str">
        <f t="shared" si="49"/>
        <v/>
      </c>
      <c r="H604" s="1220"/>
      <c r="I604" s="1221" t="str">
        <f t="shared" si="46"/>
        <v/>
      </c>
      <c r="J604" s="1220" t="str">
        <f t="shared" si="47"/>
        <v/>
      </c>
      <c r="K604" s="1214" t="str">
        <f>IF($B604="","",IF($B604=[6]Dashboard!$B$3,COUNTIF($B$12:$B604,[6]Dashboard!$B$3),""))</f>
        <v/>
      </c>
      <c r="L604" s="1198"/>
    </row>
    <row r="605" spans="1:12" ht="14.25" customHeight="1" x14ac:dyDescent="0.3">
      <c r="A605" s="1214">
        <f t="shared" si="45"/>
        <v>594</v>
      </c>
      <c r="B605" s="1215"/>
      <c r="C605" s="1216" t="str">
        <f t="shared" si="48"/>
        <v/>
      </c>
      <c r="D605" s="1217"/>
      <c r="E605" s="1218"/>
      <c r="F605" s="1219"/>
      <c r="G605" s="1219" t="str">
        <f t="shared" si="49"/>
        <v/>
      </c>
      <c r="H605" s="1220"/>
      <c r="I605" s="1221" t="str">
        <f t="shared" si="46"/>
        <v/>
      </c>
      <c r="J605" s="1220" t="str">
        <f t="shared" si="47"/>
        <v/>
      </c>
      <c r="K605" s="1214" t="str">
        <f>IF($B605="","",IF($B605=[6]Dashboard!$B$3,COUNTIF($B$12:$B605,[6]Dashboard!$B$3),""))</f>
        <v/>
      </c>
      <c r="L605" s="1198"/>
    </row>
    <row r="606" spans="1:12" ht="14.25" customHeight="1" x14ac:dyDescent="0.3">
      <c r="A606" s="1214">
        <f t="shared" si="45"/>
        <v>595</v>
      </c>
      <c r="B606" s="1215"/>
      <c r="C606" s="1216" t="str">
        <f t="shared" si="48"/>
        <v/>
      </c>
      <c r="D606" s="1217"/>
      <c r="E606" s="1218"/>
      <c r="F606" s="1219"/>
      <c r="G606" s="1219" t="str">
        <f t="shared" si="49"/>
        <v/>
      </c>
      <c r="H606" s="1220"/>
      <c r="I606" s="1221" t="str">
        <f t="shared" si="46"/>
        <v/>
      </c>
      <c r="J606" s="1220" t="str">
        <f t="shared" si="47"/>
        <v/>
      </c>
      <c r="K606" s="1214" t="str">
        <f>IF($B606="","",IF($B606=[6]Dashboard!$B$3,COUNTIF($B$12:$B606,[6]Dashboard!$B$3),""))</f>
        <v/>
      </c>
      <c r="L606" s="1198"/>
    </row>
    <row r="607" spans="1:12" ht="14.25" customHeight="1" x14ac:dyDescent="0.3">
      <c r="A607" s="1214">
        <f t="shared" si="45"/>
        <v>596</v>
      </c>
      <c r="B607" s="1215"/>
      <c r="C607" s="1216" t="str">
        <f t="shared" si="48"/>
        <v/>
      </c>
      <c r="D607" s="1217"/>
      <c r="E607" s="1218"/>
      <c r="F607" s="1219"/>
      <c r="G607" s="1219" t="str">
        <f t="shared" si="49"/>
        <v/>
      </c>
      <c r="H607" s="1220"/>
      <c r="I607" s="1221" t="str">
        <f t="shared" si="46"/>
        <v/>
      </c>
      <c r="J607" s="1220" t="str">
        <f t="shared" si="47"/>
        <v/>
      </c>
      <c r="K607" s="1214" t="str">
        <f>IF($B607="","",IF($B607=[6]Dashboard!$B$3,COUNTIF($B$12:$B607,[6]Dashboard!$B$3),""))</f>
        <v/>
      </c>
      <c r="L607" s="1198"/>
    </row>
    <row r="608" spans="1:12" ht="14.25" customHeight="1" x14ac:dyDescent="0.3">
      <c r="A608" s="1214">
        <f t="shared" si="45"/>
        <v>597</v>
      </c>
      <c r="B608" s="1215"/>
      <c r="C608" s="1216" t="str">
        <f t="shared" si="48"/>
        <v/>
      </c>
      <c r="D608" s="1217"/>
      <c r="E608" s="1218"/>
      <c r="F608" s="1219"/>
      <c r="G608" s="1219" t="str">
        <f t="shared" si="49"/>
        <v/>
      </c>
      <c r="H608" s="1220"/>
      <c r="I608" s="1221" t="str">
        <f t="shared" si="46"/>
        <v/>
      </c>
      <c r="J608" s="1220" t="str">
        <f t="shared" si="47"/>
        <v/>
      </c>
      <c r="K608" s="1214" t="str">
        <f>IF($B608="","",IF($B608=[6]Dashboard!$B$3,COUNTIF($B$12:$B608,[6]Dashboard!$B$3),""))</f>
        <v/>
      </c>
      <c r="L608" s="1198"/>
    </row>
    <row r="609" spans="1:12" ht="14.25" customHeight="1" x14ac:dyDescent="0.3">
      <c r="A609" s="1214">
        <f t="shared" si="45"/>
        <v>598</v>
      </c>
      <c r="B609" s="1215"/>
      <c r="C609" s="1216" t="str">
        <f t="shared" si="48"/>
        <v/>
      </c>
      <c r="D609" s="1217"/>
      <c r="E609" s="1218"/>
      <c r="F609" s="1219"/>
      <c r="G609" s="1219" t="str">
        <f t="shared" si="49"/>
        <v/>
      </c>
      <c r="H609" s="1220"/>
      <c r="I609" s="1221" t="str">
        <f t="shared" si="46"/>
        <v/>
      </c>
      <c r="J609" s="1220" t="str">
        <f t="shared" si="47"/>
        <v/>
      </c>
      <c r="K609" s="1214" t="str">
        <f>IF($B609="","",IF($B609=[6]Dashboard!$B$3,COUNTIF($B$12:$B609,[6]Dashboard!$B$3),""))</f>
        <v/>
      </c>
      <c r="L609" s="1198"/>
    </row>
    <row r="610" spans="1:12" ht="14.25" customHeight="1" x14ac:dyDescent="0.3">
      <c r="A610" s="1214">
        <f t="shared" si="45"/>
        <v>599</v>
      </c>
      <c r="B610" s="1215"/>
      <c r="C610" s="1216" t="str">
        <f t="shared" si="48"/>
        <v/>
      </c>
      <c r="D610" s="1217"/>
      <c r="E610" s="1218"/>
      <c r="F610" s="1219"/>
      <c r="G610" s="1219" t="str">
        <f t="shared" si="49"/>
        <v/>
      </c>
      <c r="H610" s="1220"/>
      <c r="I610" s="1221" t="str">
        <f t="shared" si="46"/>
        <v/>
      </c>
      <c r="J610" s="1220" t="str">
        <f t="shared" si="47"/>
        <v/>
      </c>
      <c r="K610" s="1214" t="str">
        <f>IF($B610="","",IF($B610=[6]Dashboard!$B$3,COUNTIF($B$12:$B610,[6]Dashboard!$B$3),""))</f>
        <v/>
      </c>
      <c r="L610" s="1198"/>
    </row>
    <row r="611" spans="1:12" ht="14.25" customHeight="1" x14ac:dyDescent="0.3">
      <c r="A611" s="1214">
        <f t="shared" si="45"/>
        <v>600</v>
      </c>
      <c r="B611" s="1215"/>
      <c r="C611" s="1216" t="str">
        <f t="shared" si="48"/>
        <v/>
      </c>
      <c r="D611" s="1217"/>
      <c r="E611" s="1218"/>
      <c r="F611" s="1219"/>
      <c r="G611" s="1219" t="str">
        <f t="shared" si="49"/>
        <v/>
      </c>
      <c r="H611" s="1220"/>
      <c r="I611" s="1221" t="str">
        <f t="shared" si="46"/>
        <v/>
      </c>
      <c r="J611" s="1220" t="str">
        <f t="shared" si="47"/>
        <v/>
      </c>
      <c r="K611" s="1214" t="str">
        <f>IF($B611="","",IF($B611=[6]Dashboard!$B$3,COUNTIF($B$12:$B611,[6]Dashboard!$B$3),""))</f>
        <v/>
      </c>
      <c r="L611" s="1198"/>
    </row>
    <row r="612" spans="1:12" ht="14.25" customHeight="1" x14ac:dyDescent="0.3">
      <c r="A612" s="1214">
        <f t="shared" si="45"/>
        <v>601</v>
      </c>
      <c r="B612" s="1215"/>
      <c r="C612" s="1216" t="str">
        <f t="shared" si="48"/>
        <v/>
      </c>
      <c r="D612" s="1217"/>
      <c r="E612" s="1218"/>
      <c r="F612" s="1219"/>
      <c r="G612" s="1219" t="str">
        <f t="shared" si="49"/>
        <v/>
      </c>
      <c r="H612" s="1220"/>
      <c r="I612" s="1221" t="str">
        <f t="shared" si="46"/>
        <v/>
      </c>
      <c r="J612" s="1220" t="str">
        <f t="shared" si="47"/>
        <v/>
      </c>
      <c r="K612" s="1214" t="str">
        <f>IF($B612="","",IF($B612=[6]Dashboard!$B$3,COUNTIF($B$12:$B612,[6]Dashboard!$B$3),""))</f>
        <v/>
      </c>
      <c r="L612" s="1198"/>
    </row>
    <row r="613" spans="1:12" ht="14.25" customHeight="1" x14ac:dyDescent="0.3">
      <c r="A613" s="1214">
        <f t="shared" si="45"/>
        <v>602</v>
      </c>
      <c r="B613" s="1215"/>
      <c r="C613" s="1216" t="str">
        <f t="shared" si="48"/>
        <v/>
      </c>
      <c r="D613" s="1217"/>
      <c r="E613" s="1218"/>
      <c r="F613" s="1219"/>
      <c r="G613" s="1219" t="str">
        <f t="shared" si="49"/>
        <v/>
      </c>
      <c r="H613" s="1220"/>
      <c r="I613" s="1221" t="str">
        <f t="shared" si="46"/>
        <v/>
      </c>
      <c r="J613" s="1220" t="str">
        <f t="shared" si="47"/>
        <v/>
      </c>
      <c r="K613" s="1214" t="str">
        <f>IF($B613="","",IF($B613=[6]Dashboard!$B$3,COUNTIF($B$12:$B613,[6]Dashboard!$B$3),""))</f>
        <v/>
      </c>
      <c r="L613" s="1198"/>
    </row>
    <row r="614" spans="1:12" ht="14.25" customHeight="1" x14ac:dyDescent="0.3">
      <c r="A614" s="1214">
        <f t="shared" si="45"/>
        <v>603</v>
      </c>
      <c r="B614" s="1215"/>
      <c r="C614" s="1216" t="str">
        <f t="shared" si="48"/>
        <v/>
      </c>
      <c r="D614" s="1217"/>
      <c r="E614" s="1218"/>
      <c r="F614" s="1219"/>
      <c r="G614" s="1219" t="str">
        <f t="shared" si="49"/>
        <v/>
      </c>
      <c r="H614" s="1220"/>
      <c r="I614" s="1221" t="str">
        <f t="shared" si="46"/>
        <v/>
      </c>
      <c r="J614" s="1220" t="str">
        <f t="shared" si="47"/>
        <v/>
      </c>
      <c r="K614" s="1214" t="str">
        <f>IF($B614="","",IF($B614=[6]Dashboard!$B$3,COUNTIF($B$12:$B614,[6]Dashboard!$B$3),""))</f>
        <v/>
      </c>
      <c r="L614" s="1198"/>
    </row>
    <row r="615" spans="1:12" ht="14.25" customHeight="1" x14ac:dyDescent="0.3">
      <c r="A615" s="1214">
        <f t="shared" si="45"/>
        <v>604</v>
      </c>
      <c r="B615" s="1215"/>
      <c r="C615" s="1216" t="str">
        <f t="shared" si="48"/>
        <v/>
      </c>
      <c r="D615" s="1217"/>
      <c r="E615" s="1218"/>
      <c r="F615" s="1219"/>
      <c r="G615" s="1219" t="str">
        <f t="shared" si="49"/>
        <v/>
      </c>
      <c r="H615" s="1220"/>
      <c r="I615" s="1221" t="str">
        <f t="shared" si="46"/>
        <v/>
      </c>
      <c r="J615" s="1220" t="str">
        <f t="shared" si="47"/>
        <v/>
      </c>
      <c r="K615" s="1214" t="str">
        <f>IF($B615="","",IF($B615=[6]Dashboard!$B$3,COUNTIF($B$12:$B615,[6]Dashboard!$B$3),""))</f>
        <v/>
      </c>
      <c r="L615" s="1198"/>
    </row>
    <row r="616" spans="1:12" ht="14.25" customHeight="1" x14ac:dyDescent="0.3">
      <c r="A616" s="1214">
        <f t="shared" si="45"/>
        <v>605</v>
      </c>
      <c r="B616" s="1215"/>
      <c r="C616" s="1216" t="str">
        <f t="shared" si="48"/>
        <v/>
      </c>
      <c r="D616" s="1217"/>
      <c r="E616" s="1218"/>
      <c r="F616" s="1219"/>
      <c r="G616" s="1219" t="str">
        <f t="shared" si="49"/>
        <v/>
      </c>
      <c r="H616" s="1220"/>
      <c r="I616" s="1221" t="str">
        <f t="shared" si="46"/>
        <v/>
      </c>
      <c r="J616" s="1220" t="str">
        <f t="shared" si="47"/>
        <v/>
      </c>
      <c r="K616" s="1214" t="str">
        <f>IF($B616="","",IF($B616=[6]Dashboard!$B$3,COUNTIF($B$12:$B616,[6]Dashboard!$B$3),""))</f>
        <v/>
      </c>
      <c r="L616" s="1198"/>
    </row>
    <row r="617" spans="1:12" ht="14.25" customHeight="1" x14ac:dyDescent="0.3">
      <c r="A617" s="1214">
        <f t="shared" si="45"/>
        <v>606</v>
      </c>
      <c r="B617" s="1215"/>
      <c r="C617" s="1216" t="str">
        <f t="shared" si="48"/>
        <v/>
      </c>
      <c r="D617" s="1217"/>
      <c r="E617" s="1218"/>
      <c r="F617" s="1219"/>
      <c r="G617" s="1219" t="str">
        <f t="shared" si="49"/>
        <v/>
      </c>
      <c r="H617" s="1220"/>
      <c r="I617" s="1221" t="str">
        <f t="shared" si="46"/>
        <v/>
      </c>
      <c r="J617" s="1220" t="str">
        <f t="shared" si="47"/>
        <v/>
      </c>
      <c r="K617" s="1214" t="str">
        <f>IF($B617="","",IF($B617=[6]Dashboard!$B$3,COUNTIF($B$12:$B617,[6]Dashboard!$B$3),""))</f>
        <v/>
      </c>
      <c r="L617" s="1198"/>
    </row>
    <row r="618" spans="1:12" ht="14.25" customHeight="1" x14ac:dyDescent="0.3">
      <c r="A618" s="1214">
        <f t="shared" si="45"/>
        <v>607</v>
      </c>
      <c r="B618" s="1215"/>
      <c r="C618" s="1216" t="str">
        <f t="shared" si="48"/>
        <v/>
      </c>
      <c r="D618" s="1217"/>
      <c r="E618" s="1218"/>
      <c r="F618" s="1219"/>
      <c r="G618" s="1219" t="str">
        <f t="shared" si="49"/>
        <v/>
      </c>
      <c r="H618" s="1220"/>
      <c r="I618" s="1221" t="str">
        <f t="shared" si="46"/>
        <v/>
      </c>
      <c r="J618" s="1220" t="str">
        <f t="shared" si="47"/>
        <v/>
      </c>
      <c r="K618" s="1214" t="str">
        <f>IF($B618="","",IF($B618=[6]Dashboard!$B$3,COUNTIF($B$12:$B618,[6]Dashboard!$B$3),""))</f>
        <v/>
      </c>
      <c r="L618" s="1198"/>
    </row>
    <row r="619" spans="1:12" ht="14.25" customHeight="1" x14ac:dyDescent="0.3">
      <c r="A619" s="1214">
        <f t="shared" si="45"/>
        <v>608</v>
      </c>
      <c r="B619" s="1215"/>
      <c r="C619" s="1216" t="str">
        <f t="shared" si="48"/>
        <v/>
      </c>
      <c r="D619" s="1217"/>
      <c r="E619" s="1218"/>
      <c r="F619" s="1219"/>
      <c r="G619" s="1219" t="str">
        <f t="shared" si="49"/>
        <v/>
      </c>
      <c r="H619" s="1220"/>
      <c r="I619" s="1221" t="str">
        <f t="shared" si="46"/>
        <v/>
      </c>
      <c r="J619" s="1220" t="str">
        <f t="shared" si="47"/>
        <v/>
      </c>
      <c r="K619" s="1214" t="str">
        <f>IF($B619="","",IF($B619=[6]Dashboard!$B$3,COUNTIF($B$12:$B619,[6]Dashboard!$B$3),""))</f>
        <v/>
      </c>
      <c r="L619" s="1198"/>
    </row>
    <row r="620" spans="1:12" ht="14.25" customHeight="1" x14ac:dyDescent="0.3">
      <c r="A620" s="1214">
        <f t="shared" si="45"/>
        <v>609</v>
      </c>
      <c r="B620" s="1215"/>
      <c r="C620" s="1216" t="str">
        <f t="shared" si="48"/>
        <v/>
      </c>
      <c r="D620" s="1217"/>
      <c r="E620" s="1218"/>
      <c r="F620" s="1219"/>
      <c r="G620" s="1219" t="str">
        <f t="shared" si="49"/>
        <v/>
      </c>
      <c r="H620" s="1220"/>
      <c r="I620" s="1221" t="str">
        <f t="shared" si="46"/>
        <v/>
      </c>
      <c r="J620" s="1220" t="str">
        <f t="shared" si="47"/>
        <v/>
      </c>
      <c r="K620" s="1214" t="str">
        <f>IF($B620="","",IF($B620=[6]Dashboard!$B$3,COUNTIF($B$12:$B620,[6]Dashboard!$B$3),""))</f>
        <v/>
      </c>
      <c r="L620" s="1198"/>
    </row>
    <row r="621" spans="1:12" ht="14.25" customHeight="1" x14ac:dyDescent="0.3">
      <c r="A621" s="1214">
        <f t="shared" si="45"/>
        <v>610</v>
      </c>
      <c r="B621" s="1215"/>
      <c r="C621" s="1216" t="str">
        <f t="shared" si="48"/>
        <v/>
      </c>
      <c r="D621" s="1217"/>
      <c r="E621" s="1218"/>
      <c r="F621" s="1219"/>
      <c r="G621" s="1219" t="str">
        <f t="shared" si="49"/>
        <v/>
      </c>
      <c r="H621" s="1220"/>
      <c r="I621" s="1221" t="str">
        <f t="shared" si="46"/>
        <v/>
      </c>
      <c r="J621" s="1220" t="str">
        <f t="shared" si="47"/>
        <v/>
      </c>
      <c r="K621" s="1214" t="str">
        <f>IF($B621="","",IF($B621=[6]Dashboard!$B$3,COUNTIF($B$12:$B621,[6]Dashboard!$B$3),""))</f>
        <v/>
      </c>
      <c r="L621" s="1198"/>
    </row>
    <row r="622" spans="1:12" ht="14.25" customHeight="1" x14ac:dyDescent="0.3">
      <c r="A622" s="1214">
        <f t="shared" si="45"/>
        <v>611</v>
      </c>
      <c r="B622" s="1215"/>
      <c r="C622" s="1216" t="str">
        <f t="shared" si="48"/>
        <v/>
      </c>
      <c r="D622" s="1217"/>
      <c r="E622" s="1218"/>
      <c r="F622" s="1219"/>
      <c r="G622" s="1219" t="str">
        <f t="shared" si="49"/>
        <v/>
      </c>
      <c r="H622" s="1220"/>
      <c r="I622" s="1221" t="str">
        <f t="shared" si="46"/>
        <v/>
      </c>
      <c r="J622" s="1220" t="str">
        <f t="shared" si="47"/>
        <v/>
      </c>
      <c r="K622" s="1214" t="str">
        <f>IF($B622="","",IF($B622=[6]Dashboard!$B$3,COUNTIF($B$12:$B622,[6]Dashboard!$B$3),""))</f>
        <v/>
      </c>
      <c r="L622" s="1198"/>
    </row>
    <row r="623" spans="1:12" ht="14.25" customHeight="1" x14ac:dyDescent="0.3">
      <c r="A623" s="1214">
        <f t="shared" si="45"/>
        <v>612</v>
      </c>
      <c r="B623" s="1215"/>
      <c r="C623" s="1216" t="str">
        <f t="shared" si="48"/>
        <v/>
      </c>
      <c r="D623" s="1217"/>
      <c r="E623" s="1218"/>
      <c r="F623" s="1219"/>
      <c r="G623" s="1219" t="str">
        <f t="shared" si="49"/>
        <v/>
      </c>
      <c r="H623" s="1220"/>
      <c r="I623" s="1221" t="str">
        <f t="shared" si="46"/>
        <v/>
      </c>
      <c r="J623" s="1220" t="str">
        <f t="shared" si="47"/>
        <v/>
      </c>
      <c r="K623" s="1214" t="str">
        <f>IF($B623="","",IF($B623=[6]Dashboard!$B$3,COUNTIF($B$12:$B623,[6]Dashboard!$B$3),""))</f>
        <v/>
      </c>
      <c r="L623" s="1198"/>
    </row>
    <row r="624" spans="1:12" ht="14.25" customHeight="1" x14ac:dyDescent="0.3">
      <c r="A624" s="1214">
        <f t="shared" si="45"/>
        <v>613</v>
      </c>
      <c r="B624" s="1215"/>
      <c r="C624" s="1216" t="str">
        <f t="shared" si="48"/>
        <v/>
      </c>
      <c r="D624" s="1217"/>
      <c r="E624" s="1218"/>
      <c r="F624" s="1219"/>
      <c r="G624" s="1219" t="str">
        <f t="shared" si="49"/>
        <v/>
      </c>
      <c r="H624" s="1220"/>
      <c r="I624" s="1221" t="str">
        <f t="shared" si="46"/>
        <v/>
      </c>
      <c r="J624" s="1220" t="str">
        <f t="shared" si="47"/>
        <v/>
      </c>
      <c r="K624" s="1214" t="str">
        <f>IF($B624="","",IF($B624=[6]Dashboard!$B$3,COUNTIF($B$12:$B624,[6]Dashboard!$B$3),""))</f>
        <v/>
      </c>
      <c r="L624" s="1198"/>
    </row>
    <row r="625" spans="1:12" ht="14.25" customHeight="1" x14ac:dyDescent="0.3">
      <c r="A625" s="1214">
        <f t="shared" si="45"/>
        <v>614</v>
      </c>
      <c r="B625" s="1215"/>
      <c r="C625" s="1216" t="str">
        <f t="shared" si="48"/>
        <v/>
      </c>
      <c r="D625" s="1217"/>
      <c r="E625" s="1218"/>
      <c r="F625" s="1219"/>
      <c r="G625" s="1219" t="str">
        <f t="shared" si="49"/>
        <v/>
      </c>
      <c r="H625" s="1220"/>
      <c r="I625" s="1221" t="str">
        <f t="shared" si="46"/>
        <v/>
      </c>
      <c r="J625" s="1220" t="str">
        <f t="shared" si="47"/>
        <v/>
      </c>
      <c r="K625" s="1214" t="str">
        <f>IF($B625="","",IF($B625=[6]Dashboard!$B$3,COUNTIF($B$12:$B625,[6]Dashboard!$B$3),""))</f>
        <v/>
      </c>
      <c r="L625" s="1198"/>
    </row>
    <row r="626" spans="1:12" ht="14.25" customHeight="1" x14ac:dyDescent="0.3">
      <c r="A626" s="1214">
        <f t="shared" si="45"/>
        <v>615</v>
      </c>
      <c r="B626" s="1215"/>
      <c r="C626" s="1216" t="str">
        <f t="shared" si="48"/>
        <v/>
      </c>
      <c r="D626" s="1217"/>
      <c r="E626" s="1218"/>
      <c r="F626" s="1219"/>
      <c r="G626" s="1219" t="str">
        <f t="shared" si="49"/>
        <v/>
      </c>
      <c r="H626" s="1220"/>
      <c r="I626" s="1221" t="str">
        <f t="shared" si="46"/>
        <v/>
      </c>
      <c r="J626" s="1220" t="str">
        <f t="shared" si="47"/>
        <v/>
      </c>
      <c r="K626" s="1214" t="str">
        <f>IF($B626="","",IF($B626=[6]Dashboard!$B$3,COUNTIF($B$12:$B626,[6]Dashboard!$B$3),""))</f>
        <v/>
      </c>
      <c r="L626" s="1198"/>
    </row>
    <row r="627" spans="1:12" ht="14.25" customHeight="1" x14ac:dyDescent="0.3">
      <c r="A627" s="1214">
        <f t="shared" si="45"/>
        <v>616</v>
      </c>
      <c r="B627" s="1215"/>
      <c r="C627" s="1216" t="str">
        <f t="shared" si="48"/>
        <v/>
      </c>
      <c r="D627" s="1217"/>
      <c r="E627" s="1218"/>
      <c r="F627" s="1219"/>
      <c r="G627" s="1219" t="str">
        <f t="shared" si="49"/>
        <v/>
      </c>
      <c r="H627" s="1220"/>
      <c r="I627" s="1221" t="str">
        <f t="shared" si="46"/>
        <v/>
      </c>
      <c r="J627" s="1220" t="str">
        <f t="shared" si="47"/>
        <v/>
      </c>
      <c r="K627" s="1214" t="str">
        <f>IF($B627="","",IF($B627=[6]Dashboard!$B$3,COUNTIF($B$12:$B627,[6]Dashboard!$B$3),""))</f>
        <v/>
      </c>
      <c r="L627" s="1198"/>
    </row>
    <row r="628" spans="1:12" ht="14.25" customHeight="1" x14ac:dyDescent="0.3">
      <c r="A628" s="1214">
        <f t="shared" si="45"/>
        <v>617</v>
      </c>
      <c r="B628" s="1215"/>
      <c r="C628" s="1216" t="str">
        <f t="shared" si="48"/>
        <v/>
      </c>
      <c r="D628" s="1217"/>
      <c r="E628" s="1218"/>
      <c r="F628" s="1219"/>
      <c r="G628" s="1219" t="str">
        <f t="shared" si="49"/>
        <v/>
      </c>
      <c r="H628" s="1220"/>
      <c r="I628" s="1221" t="str">
        <f t="shared" si="46"/>
        <v/>
      </c>
      <c r="J628" s="1220" t="str">
        <f t="shared" si="47"/>
        <v/>
      </c>
      <c r="K628" s="1214" t="str">
        <f>IF($B628="","",IF($B628=[6]Dashboard!$B$3,COUNTIF($B$12:$B628,[6]Dashboard!$B$3),""))</f>
        <v/>
      </c>
      <c r="L628" s="1198"/>
    </row>
    <row r="629" spans="1:12" ht="14.25" customHeight="1" x14ac:dyDescent="0.3">
      <c r="A629" s="1214">
        <f t="shared" si="45"/>
        <v>618</v>
      </c>
      <c r="B629" s="1215"/>
      <c r="C629" s="1216" t="str">
        <f t="shared" si="48"/>
        <v/>
      </c>
      <c r="D629" s="1217"/>
      <c r="E629" s="1218"/>
      <c r="F629" s="1219"/>
      <c r="G629" s="1219" t="str">
        <f t="shared" si="49"/>
        <v/>
      </c>
      <c r="H629" s="1220"/>
      <c r="I629" s="1221" t="str">
        <f t="shared" si="46"/>
        <v/>
      </c>
      <c r="J629" s="1220" t="str">
        <f t="shared" si="47"/>
        <v/>
      </c>
      <c r="K629" s="1214" t="str">
        <f>IF($B629="","",IF($B629=[6]Dashboard!$B$3,COUNTIF($B$12:$B629,[6]Dashboard!$B$3),""))</f>
        <v/>
      </c>
      <c r="L629" s="1198"/>
    </row>
    <row r="630" spans="1:12" ht="14.25" customHeight="1" x14ac:dyDescent="0.3">
      <c r="A630" s="1214">
        <f t="shared" si="45"/>
        <v>619</v>
      </c>
      <c r="B630" s="1215"/>
      <c r="C630" s="1216" t="str">
        <f t="shared" si="48"/>
        <v/>
      </c>
      <c r="D630" s="1217"/>
      <c r="E630" s="1218"/>
      <c r="F630" s="1219"/>
      <c r="G630" s="1219" t="str">
        <f t="shared" si="49"/>
        <v/>
      </c>
      <c r="H630" s="1220"/>
      <c r="I630" s="1221" t="str">
        <f t="shared" si="46"/>
        <v/>
      </c>
      <c r="J630" s="1220" t="str">
        <f t="shared" si="47"/>
        <v/>
      </c>
      <c r="K630" s="1214" t="str">
        <f>IF($B630="","",IF($B630=[6]Dashboard!$B$3,COUNTIF($B$12:$B630,[6]Dashboard!$B$3),""))</f>
        <v/>
      </c>
      <c r="L630" s="1198"/>
    </row>
    <row r="631" spans="1:12" ht="14.25" customHeight="1" x14ac:dyDescent="0.3">
      <c r="A631" s="1214">
        <f t="shared" si="45"/>
        <v>620</v>
      </c>
      <c r="B631" s="1215"/>
      <c r="C631" s="1216" t="str">
        <f t="shared" si="48"/>
        <v/>
      </c>
      <c r="D631" s="1217"/>
      <c r="E631" s="1218"/>
      <c r="F631" s="1219"/>
      <c r="G631" s="1219" t="str">
        <f t="shared" si="49"/>
        <v/>
      </c>
      <c r="H631" s="1220"/>
      <c r="I631" s="1221" t="str">
        <f t="shared" si="46"/>
        <v/>
      </c>
      <c r="J631" s="1220" t="str">
        <f t="shared" si="47"/>
        <v/>
      </c>
      <c r="K631" s="1214" t="str">
        <f>IF($B631="","",IF($B631=[6]Dashboard!$B$3,COUNTIF($B$12:$B631,[6]Dashboard!$B$3),""))</f>
        <v/>
      </c>
      <c r="L631" s="1198"/>
    </row>
    <row r="632" spans="1:12" ht="14.25" customHeight="1" x14ac:dyDescent="0.3">
      <c r="A632" s="1214">
        <f t="shared" si="45"/>
        <v>621</v>
      </c>
      <c r="B632" s="1215"/>
      <c r="C632" s="1216" t="str">
        <f t="shared" si="48"/>
        <v/>
      </c>
      <c r="D632" s="1217"/>
      <c r="E632" s="1218"/>
      <c r="F632" s="1219"/>
      <c r="G632" s="1219" t="str">
        <f t="shared" si="49"/>
        <v/>
      </c>
      <c r="H632" s="1220"/>
      <c r="I632" s="1221" t="str">
        <f t="shared" si="46"/>
        <v/>
      </c>
      <c r="J632" s="1220" t="str">
        <f t="shared" si="47"/>
        <v/>
      </c>
      <c r="K632" s="1214" t="str">
        <f>IF($B632="","",IF($B632=[6]Dashboard!$B$3,COUNTIF($B$12:$B632,[6]Dashboard!$B$3),""))</f>
        <v/>
      </c>
      <c r="L632" s="1198"/>
    </row>
    <row r="633" spans="1:12" ht="14.25" customHeight="1" x14ac:dyDescent="0.3">
      <c r="A633" s="1214">
        <f t="shared" si="45"/>
        <v>622</v>
      </c>
      <c r="B633" s="1215"/>
      <c r="C633" s="1216" t="str">
        <f t="shared" si="48"/>
        <v/>
      </c>
      <c r="D633" s="1217"/>
      <c r="E633" s="1218"/>
      <c r="F633" s="1219"/>
      <c r="G633" s="1219" t="str">
        <f t="shared" si="49"/>
        <v/>
      </c>
      <c r="H633" s="1220"/>
      <c r="I633" s="1221" t="str">
        <f t="shared" si="46"/>
        <v/>
      </c>
      <c r="J633" s="1220" t="str">
        <f t="shared" si="47"/>
        <v/>
      </c>
      <c r="K633" s="1214" t="str">
        <f>IF($B633="","",IF($B633=[6]Dashboard!$B$3,COUNTIF($B$12:$B633,[6]Dashboard!$B$3),""))</f>
        <v/>
      </c>
      <c r="L633" s="1198"/>
    </row>
    <row r="634" spans="1:12" ht="14.25" customHeight="1" x14ac:dyDescent="0.3">
      <c r="A634" s="1214">
        <f t="shared" si="45"/>
        <v>623</v>
      </c>
      <c r="B634" s="1215"/>
      <c r="C634" s="1216" t="str">
        <f t="shared" si="48"/>
        <v/>
      </c>
      <c r="D634" s="1217"/>
      <c r="E634" s="1218"/>
      <c r="F634" s="1219"/>
      <c r="G634" s="1219" t="str">
        <f t="shared" si="49"/>
        <v/>
      </c>
      <c r="H634" s="1220"/>
      <c r="I634" s="1221" t="str">
        <f t="shared" si="46"/>
        <v/>
      </c>
      <c r="J634" s="1220" t="str">
        <f t="shared" si="47"/>
        <v/>
      </c>
      <c r="K634" s="1214" t="str">
        <f>IF($B634="","",IF($B634=[6]Dashboard!$B$3,COUNTIF($B$12:$B634,[6]Dashboard!$B$3),""))</f>
        <v/>
      </c>
      <c r="L634" s="1198"/>
    </row>
    <row r="635" spans="1:12" ht="14.25" customHeight="1" x14ac:dyDescent="0.3">
      <c r="A635" s="1214">
        <f t="shared" si="45"/>
        <v>624</v>
      </c>
      <c r="B635" s="1215"/>
      <c r="C635" s="1216" t="str">
        <f t="shared" si="48"/>
        <v/>
      </c>
      <c r="D635" s="1217"/>
      <c r="E635" s="1218"/>
      <c r="F635" s="1219"/>
      <c r="G635" s="1219" t="str">
        <f t="shared" si="49"/>
        <v/>
      </c>
      <c r="H635" s="1220"/>
      <c r="I635" s="1221" t="str">
        <f t="shared" si="46"/>
        <v/>
      </c>
      <c r="J635" s="1220" t="str">
        <f t="shared" si="47"/>
        <v/>
      </c>
      <c r="K635" s="1214" t="str">
        <f>IF($B635="","",IF($B635=[6]Dashboard!$B$3,COUNTIF($B$12:$B635,[6]Dashboard!$B$3),""))</f>
        <v/>
      </c>
      <c r="L635" s="1198"/>
    </row>
    <row r="636" spans="1:12" ht="14.25" customHeight="1" x14ac:dyDescent="0.3">
      <c r="A636" s="1214">
        <f t="shared" si="45"/>
        <v>625</v>
      </c>
      <c r="B636" s="1215"/>
      <c r="C636" s="1216" t="str">
        <f t="shared" si="48"/>
        <v/>
      </c>
      <c r="D636" s="1217"/>
      <c r="E636" s="1218"/>
      <c r="F636" s="1219"/>
      <c r="G636" s="1219" t="str">
        <f t="shared" si="49"/>
        <v/>
      </c>
      <c r="H636" s="1220"/>
      <c r="I636" s="1221" t="str">
        <f t="shared" si="46"/>
        <v/>
      </c>
      <c r="J636" s="1220" t="str">
        <f t="shared" si="47"/>
        <v/>
      </c>
      <c r="K636" s="1214" t="str">
        <f>IF($B636="","",IF($B636=[6]Dashboard!$B$3,COUNTIF($B$12:$B636,[6]Dashboard!$B$3),""))</f>
        <v/>
      </c>
      <c r="L636" s="1198"/>
    </row>
    <row r="637" spans="1:12" ht="14.25" customHeight="1" x14ac:dyDescent="0.3">
      <c r="A637" s="1214">
        <f t="shared" si="45"/>
        <v>626</v>
      </c>
      <c r="B637" s="1215"/>
      <c r="C637" s="1216" t="str">
        <f t="shared" si="48"/>
        <v/>
      </c>
      <c r="D637" s="1217"/>
      <c r="E637" s="1218"/>
      <c r="F637" s="1219"/>
      <c r="G637" s="1219" t="str">
        <f t="shared" si="49"/>
        <v/>
      </c>
      <c r="H637" s="1220"/>
      <c r="I637" s="1221" t="str">
        <f t="shared" si="46"/>
        <v/>
      </c>
      <c r="J637" s="1220" t="str">
        <f t="shared" si="47"/>
        <v/>
      </c>
      <c r="K637" s="1214" t="str">
        <f>IF($B637="","",IF($B637=[6]Dashboard!$B$3,COUNTIF($B$12:$B637,[6]Dashboard!$B$3),""))</f>
        <v/>
      </c>
      <c r="L637" s="1198"/>
    </row>
    <row r="638" spans="1:12" ht="14.25" customHeight="1" x14ac:dyDescent="0.3">
      <c r="A638" s="1214">
        <f t="shared" si="45"/>
        <v>627</v>
      </c>
      <c r="B638" s="1215"/>
      <c r="C638" s="1216" t="str">
        <f t="shared" si="48"/>
        <v/>
      </c>
      <c r="D638" s="1217"/>
      <c r="E638" s="1218"/>
      <c r="F638" s="1219"/>
      <c r="G638" s="1219" t="str">
        <f t="shared" si="49"/>
        <v/>
      </c>
      <c r="H638" s="1220"/>
      <c r="I638" s="1221" t="str">
        <f t="shared" si="46"/>
        <v/>
      </c>
      <c r="J638" s="1220" t="str">
        <f t="shared" si="47"/>
        <v/>
      </c>
      <c r="K638" s="1214" t="str">
        <f>IF($B638="","",IF($B638=[6]Dashboard!$B$3,COUNTIF($B$12:$B638,[6]Dashboard!$B$3),""))</f>
        <v/>
      </c>
      <c r="L638" s="1198"/>
    </row>
    <row r="639" spans="1:12" ht="14.25" customHeight="1" x14ac:dyDescent="0.3">
      <c r="A639" s="1214">
        <f t="shared" si="45"/>
        <v>628</v>
      </c>
      <c r="B639" s="1215"/>
      <c r="C639" s="1216" t="str">
        <f t="shared" si="48"/>
        <v/>
      </c>
      <c r="D639" s="1217"/>
      <c r="E639" s="1218"/>
      <c r="F639" s="1219"/>
      <c r="G639" s="1219" t="str">
        <f t="shared" si="49"/>
        <v/>
      </c>
      <c r="H639" s="1220"/>
      <c r="I639" s="1221" t="str">
        <f t="shared" si="46"/>
        <v/>
      </c>
      <c r="J639" s="1220" t="str">
        <f t="shared" si="47"/>
        <v/>
      </c>
      <c r="K639" s="1214" t="str">
        <f>IF($B639="","",IF($B639=[6]Dashboard!$B$3,COUNTIF($B$12:$B639,[6]Dashboard!$B$3),""))</f>
        <v/>
      </c>
      <c r="L639" s="1198"/>
    </row>
    <row r="640" spans="1:12" ht="14.25" customHeight="1" x14ac:dyDescent="0.3">
      <c r="A640" s="1214">
        <f t="shared" si="45"/>
        <v>629</v>
      </c>
      <c r="B640" s="1215"/>
      <c r="C640" s="1216" t="str">
        <f t="shared" si="48"/>
        <v/>
      </c>
      <c r="D640" s="1217"/>
      <c r="E640" s="1218"/>
      <c r="F640" s="1219"/>
      <c r="G640" s="1219" t="str">
        <f t="shared" si="49"/>
        <v/>
      </c>
      <c r="H640" s="1220"/>
      <c r="I640" s="1221" t="str">
        <f t="shared" si="46"/>
        <v/>
      </c>
      <c r="J640" s="1220" t="str">
        <f t="shared" si="47"/>
        <v/>
      </c>
      <c r="K640" s="1214" t="str">
        <f>IF($B640="","",IF($B640=[6]Dashboard!$B$3,COUNTIF($B$12:$B640,[6]Dashboard!$B$3),""))</f>
        <v/>
      </c>
      <c r="L640" s="1198"/>
    </row>
    <row r="641" spans="1:12" ht="14.25" customHeight="1" x14ac:dyDescent="0.3">
      <c r="A641" s="1214">
        <f t="shared" si="45"/>
        <v>630</v>
      </c>
      <c r="B641" s="1215"/>
      <c r="C641" s="1216" t="str">
        <f t="shared" si="48"/>
        <v/>
      </c>
      <c r="D641" s="1217"/>
      <c r="E641" s="1218"/>
      <c r="F641" s="1219"/>
      <c r="G641" s="1219" t="str">
        <f t="shared" si="49"/>
        <v/>
      </c>
      <c r="H641" s="1220"/>
      <c r="I641" s="1221" t="str">
        <f t="shared" si="46"/>
        <v/>
      </c>
      <c r="J641" s="1220" t="str">
        <f t="shared" si="47"/>
        <v/>
      </c>
      <c r="K641" s="1214" t="str">
        <f>IF($B641="","",IF($B641=[6]Dashboard!$B$3,COUNTIF($B$12:$B641,[6]Dashboard!$B$3),""))</f>
        <v/>
      </c>
      <c r="L641" s="1198"/>
    </row>
    <row r="642" spans="1:12" ht="14.25" customHeight="1" x14ac:dyDescent="0.3">
      <c r="A642" s="1214">
        <f t="shared" si="45"/>
        <v>631</v>
      </c>
      <c r="B642" s="1215"/>
      <c r="C642" s="1216" t="str">
        <f t="shared" si="48"/>
        <v/>
      </c>
      <c r="D642" s="1217"/>
      <c r="E642" s="1218"/>
      <c r="F642" s="1219"/>
      <c r="G642" s="1219" t="str">
        <f t="shared" si="49"/>
        <v/>
      </c>
      <c r="H642" s="1220"/>
      <c r="I642" s="1221" t="str">
        <f t="shared" si="46"/>
        <v/>
      </c>
      <c r="J642" s="1220" t="str">
        <f t="shared" si="47"/>
        <v/>
      </c>
      <c r="K642" s="1214" t="str">
        <f>IF($B642="","",IF($B642=[6]Dashboard!$B$3,COUNTIF($B$12:$B642,[6]Dashboard!$B$3),""))</f>
        <v/>
      </c>
      <c r="L642" s="1198"/>
    </row>
    <row r="643" spans="1:12" ht="14.25" customHeight="1" x14ac:dyDescent="0.3">
      <c r="A643" s="1214">
        <f t="shared" si="45"/>
        <v>632</v>
      </c>
      <c r="B643" s="1215"/>
      <c r="C643" s="1216" t="str">
        <f t="shared" si="48"/>
        <v/>
      </c>
      <c r="D643" s="1217"/>
      <c r="E643" s="1218"/>
      <c r="F643" s="1219"/>
      <c r="G643" s="1219" t="str">
        <f t="shared" si="49"/>
        <v/>
      </c>
      <c r="H643" s="1220"/>
      <c r="I643" s="1221" t="str">
        <f t="shared" si="46"/>
        <v/>
      </c>
      <c r="J643" s="1220" t="str">
        <f t="shared" si="47"/>
        <v/>
      </c>
      <c r="K643" s="1214" t="str">
        <f>IF($B643="","",IF($B643=[6]Dashboard!$B$3,COUNTIF($B$12:$B643,[6]Dashboard!$B$3),""))</f>
        <v/>
      </c>
      <c r="L643" s="1198"/>
    </row>
    <row r="644" spans="1:12" ht="14.25" customHeight="1" x14ac:dyDescent="0.3">
      <c r="A644" s="1214">
        <f t="shared" si="45"/>
        <v>633</v>
      </c>
      <c r="B644" s="1215"/>
      <c r="C644" s="1216" t="str">
        <f t="shared" si="48"/>
        <v/>
      </c>
      <c r="D644" s="1217"/>
      <c r="E644" s="1218"/>
      <c r="F644" s="1219"/>
      <c r="G644" s="1219" t="str">
        <f t="shared" si="49"/>
        <v/>
      </c>
      <c r="H644" s="1220"/>
      <c r="I644" s="1221" t="str">
        <f t="shared" si="46"/>
        <v/>
      </c>
      <c r="J644" s="1220" t="str">
        <f t="shared" si="47"/>
        <v/>
      </c>
      <c r="K644" s="1214" t="str">
        <f>IF($B644="","",IF($B644=[6]Dashboard!$B$3,COUNTIF($B$12:$B644,[6]Dashboard!$B$3),""))</f>
        <v/>
      </c>
      <c r="L644" s="1198"/>
    </row>
    <row r="645" spans="1:12" ht="14.25" customHeight="1" x14ac:dyDescent="0.3">
      <c r="A645" s="1214">
        <f t="shared" si="45"/>
        <v>634</v>
      </c>
      <c r="B645" s="1215"/>
      <c r="C645" s="1216" t="str">
        <f t="shared" si="48"/>
        <v/>
      </c>
      <c r="D645" s="1217"/>
      <c r="E645" s="1218"/>
      <c r="F645" s="1219"/>
      <c r="G645" s="1219" t="str">
        <f t="shared" si="49"/>
        <v/>
      </c>
      <c r="H645" s="1220"/>
      <c r="I645" s="1221" t="str">
        <f t="shared" si="46"/>
        <v/>
      </c>
      <c r="J645" s="1220" t="str">
        <f t="shared" si="47"/>
        <v/>
      </c>
      <c r="K645" s="1214" t="str">
        <f>IF($B645="","",IF($B645=[6]Dashboard!$B$3,COUNTIF($B$12:$B645,[6]Dashboard!$B$3),""))</f>
        <v/>
      </c>
      <c r="L645" s="1198"/>
    </row>
    <row r="646" spans="1:12" ht="14.25" customHeight="1" x14ac:dyDescent="0.3">
      <c r="A646" s="1214">
        <f t="shared" si="45"/>
        <v>635</v>
      </c>
      <c r="B646" s="1215"/>
      <c r="C646" s="1216" t="str">
        <f t="shared" si="48"/>
        <v/>
      </c>
      <c r="D646" s="1217"/>
      <c r="E646" s="1218"/>
      <c r="F646" s="1219"/>
      <c r="G646" s="1219" t="str">
        <f t="shared" si="49"/>
        <v/>
      </c>
      <c r="H646" s="1220"/>
      <c r="I646" s="1221" t="str">
        <f t="shared" si="46"/>
        <v/>
      </c>
      <c r="J646" s="1220" t="str">
        <f t="shared" si="47"/>
        <v/>
      </c>
      <c r="K646" s="1214" t="str">
        <f>IF($B646="","",IF($B646=[6]Dashboard!$B$3,COUNTIF($B$12:$B646,[6]Dashboard!$B$3),""))</f>
        <v/>
      </c>
      <c r="L646" s="1198"/>
    </row>
    <row r="647" spans="1:12" ht="14.25" customHeight="1" x14ac:dyDescent="0.3">
      <c r="A647" s="1214">
        <f t="shared" si="45"/>
        <v>636</v>
      </c>
      <c r="B647" s="1215"/>
      <c r="C647" s="1216" t="str">
        <f t="shared" si="48"/>
        <v/>
      </c>
      <c r="D647" s="1217"/>
      <c r="E647" s="1218"/>
      <c r="F647" s="1219"/>
      <c r="G647" s="1219" t="str">
        <f t="shared" si="49"/>
        <v/>
      </c>
      <c r="H647" s="1220"/>
      <c r="I647" s="1221" t="str">
        <f t="shared" si="46"/>
        <v/>
      </c>
      <c r="J647" s="1220" t="str">
        <f t="shared" si="47"/>
        <v/>
      </c>
      <c r="K647" s="1214" t="str">
        <f>IF($B647="","",IF($B647=[6]Dashboard!$B$3,COUNTIF($B$12:$B647,[6]Dashboard!$B$3),""))</f>
        <v/>
      </c>
      <c r="L647" s="1198"/>
    </row>
    <row r="648" spans="1:12" ht="14.25" customHeight="1" x14ac:dyDescent="0.3">
      <c r="A648" s="1214">
        <f t="shared" si="45"/>
        <v>637</v>
      </c>
      <c r="B648" s="1215"/>
      <c r="C648" s="1216" t="str">
        <f t="shared" si="48"/>
        <v/>
      </c>
      <c r="D648" s="1217"/>
      <c r="E648" s="1218"/>
      <c r="F648" s="1219"/>
      <c r="G648" s="1219" t="str">
        <f t="shared" si="49"/>
        <v/>
      </c>
      <c r="H648" s="1220"/>
      <c r="I648" s="1221" t="str">
        <f t="shared" si="46"/>
        <v/>
      </c>
      <c r="J648" s="1220" t="str">
        <f t="shared" si="47"/>
        <v/>
      </c>
      <c r="K648" s="1214" t="str">
        <f>IF($B648="","",IF($B648=[6]Dashboard!$B$3,COUNTIF($B$12:$B648,[6]Dashboard!$B$3),""))</f>
        <v/>
      </c>
      <c r="L648" s="1198"/>
    </row>
    <row r="649" spans="1:12" ht="14.25" customHeight="1" x14ac:dyDescent="0.3">
      <c r="A649" s="1214">
        <f t="shared" si="45"/>
        <v>638</v>
      </c>
      <c r="B649" s="1215"/>
      <c r="C649" s="1216" t="str">
        <f t="shared" si="48"/>
        <v/>
      </c>
      <c r="D649" s="1217"/>
      <c r="E649" s="1218"/>
      <c r="F649" s="1219"/>
      <c r="G649" s="1219" t="str">
        <f t="shared" si="49"/>
        <v/>
      </c>
      <c r="H649" s="1220"/>
      <c r="I649" s="1221" t="str">
        <f t="shared" si="46"/>
        <v/>
      </c>
      <c r="J649" s="1220" t="str">
        <f t="shared" si="47"/>
        <v/>
      </c>
      <c r="K649" s="1214" t="str">
        <f>IF($B649="","",IF($B649=[6]Dashboard!$B$3,COUNTIF($B$12:$B649,[6]Dashboard!$B$3),""))</f>
        <v/>
      </c>
      <c r="L649" s="1198"/>
    </row>
    <row r="650" spans="1:12" ht="14.25" customHeight="1" x14ac:dyDescent="0.3">
      <c r="A650" s="1214">
        <f t="shared" si="45"/>
        <v>639</v>
      </c>
      <c r="B650" s="1215"/>
      <c r="C650" s="1216" t="str">
        <f t="shared" si="48"/>
        <v/>
      </c>
      <c r="D650" s="1217"/>
      <c r="E650" s="1218"/>
      <c r="F650" s="1219"/>
      <c r="G650" s="1219" t="str">
        <f t="shared" si="49"/>
        <v/>
      </c>
      <c r="H650" s="1220"/>
      <c r="I650" s="1221" t="str">
        <f t="shared" si="46"/>
        <v/>
      </c>
      <c r="J650" s="1220" t="str">
        <f t="shared" si="47"/>
        <v/>
      </c>
      <c r="K650" s="1214" t="str">
        <f>IF($B650="","",IF($B650=[6]Dashboard!$B$3,COUNTIF($B$12:$B650,[6]Dashboard!$B$3),""))</f>
        <v/>
      </c>
      <c r="L650" s="1198"/>
    </row>
    <row r="651" spans="1:12" ht="14.25" customHeight="1" x14ac:dyDescent="0.3">
      <c r="A651" s="1214">
        <f t="shared" si="45"/>
        <v>640</v>
      </c>
      <c r="B651" s="1215"/>
      <c r="C651" s="1216" t="str">
        <f t="shared" si="48"/>
        <v/>
      </c>
      <c r="D651" s="1217"/>
      <c r="E651" s="1218"/>
      <c r="F651" s="1219"/>
      <c r="G651" s="1219" t="str">
        <f t="shared" si="49"/>
        <v/>
      </c>
      <c r="H651" s="1220"/>
      <c r="I651" s="1221" t="str">
        <f t="shared" si="46"/>
        <v/>
      </c>
      <c r="J651" s="1220" t="str">
        <f t="shared" si="47"/>
        <v/>
      </c>
      <c r="K651" s="1214" t="str">
        <f>IF($B651="","",IF($B651=[6]Dashboard!$B$3,COUNTIF($B$12:$B651,[6]Dashboard!$B$3),""))</f>
        <v/>
      </c>
      <c r="L651" s="1198"/>
    </row>
    <row r="652" spans="1:12" ht="14.25" customHeight="1" x14ac:dyDescent="0.3">
      <c r="A652" s="1214">
        <f t="shared" ref="A652:A715" si="50">ROW()-11</f>
        <v>641</v>
      </c>
      <c r="B652" s="1215"/>
      <c r="C652" s="1216" t="str">
        <f t="shared" si="48"/>
        <v/>
      </c>
      <c r="D652" s="1217"/>
      <c r="E652" s="1218"/>
      <c r="F652" s="1219"/>
      <c r="G652" s="1219" t="str">
        <f t="shared" si="49"/>
        <v/>
      </c>
      <c r="H652" s="1220"/>
      <c r="I652" s="1221" t="str">
        <f t="shared" ref="I652:I715" si="51">IF(D652="","",D652*H652)</f>
        <v/>
      </c>
      <c r="J652" s="1220" t="str">
        <f t="shared" ref="J652:J715" si="52">IF(F652="","",F652*H652)</f>
        <v/>
      </c>
      <c r="K652" s="1214" t="str">
        <f>IF($B652="","",IF($B652=[6]Dashboard!$B$3,COUNTIF($B$12:$B652,[6]Dashboard!$B$3),""))</f>
        <v/>
      </c>
      <c r="L652" s="1198"/>
    </row>
    <row r="653" spans="1:12" ht="14.25" customHeight="1" x14ac:dyDescent="0.3">
      <c r="A653" s="1214">
        <f t="shared" si="50"/>
        <v>642</v>
      </c>
      <c r="B653" s="1215"/>
      <c r="C653" s="1216" t="str">
        <f t="shared" ref="C653:C716" si="53">IF(B653="","",IF(B653=B652,"",G652))</f>
        <v/>
      </c>
      <c r="D653" s="1217"/>
      <c r="E653" s="1218"/>
      <c r="F653" s="1219"/>
      <c r="G653" s="1219" t="str">
        <f t="shared" ref="G653:G716" si="54">IF(B653="","",G652-F653+D653)</f>
        <v/>
      </c>
      <c r="H653" s="1220"/>
      <c r="I653" s="1221" t="str">
        <f t="shared" si="51"/>
        <v/>
      </c>
      <c r="J653" s="1220" t="str">
        <f t="shared" si="52"/>
        <v/>
      </c>
      <c r="K653" s="1214" t="str">
        <f>IF($B653="","",IF($B653=[6]Dashboard!$B$3,COUNTIF($B$12:$B653,[6]Dashboard!$B$3),""))</f>
        <v/>
      </c>
      <c r="L653" s="1198"/>
    </row>
    <row r="654" spans="1:12" ht="14.25" customHeight="1" x14ac:dyDescent="0.3">
      <c r="A654" s="1214">
        <f t="shared" si="50"/>
        <v>643</v>
      </c>
      <c r="B654" s="1215"/>
      <c r="C654" s="1216" t="str">
        <f t="shared" si="53"/>
        <v/>
      </c>
      <c r="D654" s="1217"/>
      <c r="E654" s="1218"/>
      <c r="F654" s="1219"/>
      <c r="G654" s="1219" t="str">
        <f t="shared" si="54"/>
        <v/>
      </c>
      <c r="H654" s="1220"/>
      <c r="I654" s="1221" t="str">
        <f t="shared" si="51"/>
        <v/>
      </c>
      <c r="J654" s="1220" t="str">
        <f t="shared" si="52"/>
        <v/>
      </c>
      <c r="K654" s="1214" t="str">
        <f>IF($B654="","",IF($B654=[6]Dashboard!$B$3,COUNTIF($B$12:$B654,[6]Dashboard!$B$3),""))</f>
        <v/>
      </c>
      <c r="L654" s="1198"/>
    </row>
    <row r="655" spans="1:12" ht="14.25" customHeight="1" x14ac:dyDescent="0.3">
      <c r="A655" s="1214">
        <f t="shared" si="50"/>
        <v>644</v>
      </c>
      <c r="B655" s="1215"/>
      <c r="C655" s="1216" t="str">
        <f t="shared" si="53"/>
        <v/>
      </c>
      <c r="D655" s="1217"/>
      <c r="E655" s="1218"/>
      <c r="F655" s="1219"/>
      <c r="G655" s="1219" t="str">
        <f t="shared" si="54"/>
        <v/>
      </c>
      <c r="H655" s="1220"/>
      <c r="I655" s="1221" t="str">
        <f t="shared" si="51"/>
        <v/>
      </c>
      <c r="J655" s="1220" t="str">
        <f t="shared" si="52"/>
        <v/>
      </c>
      <c r="K655" s="1214" t="str">
        <f>IF($B655="","",IF($B655=[6]Dashboard!$B$3,COUNTIF($B$12:$B655,[6]Dashboard!$B$3),""))</f>
        <v/>
      </c>
      <c r="L655" s="1198"/>
    </row>
    <row r="656" spans="1:12" ht="14.25" customHeight="1" x14ac:dyDescent="0.3">
      <c r="A656" s="1214">
        <f t="shared" si="50"/>
        <v>645</v>
      </c>
      <c r="B656" s="1215"/>
      <c r="C656" s="1216" t="str">
        <f t="shared" si="53"/>
        <v/>
      </c>
      <c r="D656" s="1217"/>
      <c r="E656" s="1218"/>
      <c r="F656" s="1219"/>
      <c r="G656" s="1219" t="str">
        <f t="shared" si="54"/>
        <v/>
      </c>
      <c r="H656" s="1220"/>
      <c r="I656" s="1221" t="str">
        <f t="shared" si="51"/>
        <v/>
      </c>
      <c r="J656" s="1220" t="str">
        <f t="shared" si="52"/>
        <v/>
      </c>
      <c r="K656" s="1214" t="str">
        <f>IF($B656="","",IF($B656=[6]Dashboard!$B$3,COUNTIF($B$12:$B656,[6]Dashboard!$B$3),""))</f>
        <v/>
      </c>
      <c r="L656" s="1198"/>
    </row>
    <row r="657" spans="1:12" ht="14.25" customHeight="1" x14ac:dyDescent="0.3">
      <c r="A657" s="1214">
        <f t="shared" si="50"/>
        <v>646</v>
      </c>
      <c r="B657" s="1215"/>
      <c r="C657" s="1216" t="str">
        <f t="shared" si="53"/>
        <v/>
      </c>
      <c r="D657" s="1217"/>
      <c r="E657" s="1218"/>
      <c r="F657" s="1219"/>
      <c r="G657" s="1219" t="str">
        <f t="shared" si="54"/>
        <v/>
      </c>
      <c r="H657" s="1220"/>
      <c r="I657" s="1221" t="str">
        <f t="shared" si="51"/>
        <v/>
      </c>
      <c r="J657" s="1220" t="str">
        <f t="shared" si="52"/>
        <v/>
      </c>
      <c r="K657" s="1214" t="str">
        <f>IF($B657="","",IF($B657=[6]Dashboard!$B$3,COUNTIF($B$12:$B657,[6]Dashboard!$B$3),""))</f>
        <v/>
      </c>
      <c r="L657" s="1198"/>
    </row>
    <row r="658" spans="1:12" ht="14.25" customHeight="1" x14ac:dyDescent="0.3">
      <c r="A658" s="1214">
        <f t="shared" si="50"/>
        <v>647</v>
      </c>
      <c r="B658" s="1215"/>
      <c r="C658" s="1216" t="str">
        <f t="shared" si="53"/>
        <v/>
      </c>
      <c r="D658" s="1217"/>
      <c r="E658" s="1218"/>
      <c r="F658" s="1219"/>
      <c r="G658" s="1219" t="str">
        <f t="shared" si="54"/>
        <v/>
      </c>
      <c r="H658" s="1220"/>
      <c r="I658" s="1221" t="str">
        <f t="shared" si="51"/>
        <v/>
      </c>
      <c r="J658" s="1220" t="str">
        <f t="shared" si="52"/>
        <v/>
      </c>
      <c r="K658" s="1214" t="str">
        <f>IF($B658="","",IF($B658=[6]Dashboard!$B$3,COUNTIF($B$12:$B658,[6]Dashboard!$B$3),""))</f>
        <v/>
      </c>
      <c r="L658" s="1198"/>
    </row>
    <row r="659" spans="1:12" ht="14.25" customHeight="1" x14ac:dyDescent="0.3">
      <c r="A659" s="1214">
        <f t="shared" si="50"/>
        <v>648</v>
      </c>
      <c r="B659" s="1215"/>
      <c r="C659" s="1216" t="str">
        <f t="shared" si="53"/>
        <v/>
      </c>
      <c r="D659" s="1217"/>
      <c r="E659" s="1218"/>
      <c r="F659" s="1219"/>
      <c r="G659" s="1219" t="str">
        <f t="shared" si="54"/>
        <v/>
      </c>
      <c r="H659" s="1220"/>
      <c r="I659" s="1221" t="str">
        <f t="shared" si="51"/>
        <v/>
      </c>
      <c r="J659" s="1220" t="str">
        <f t="shared" si="52"/>
        <v/>
      </c>
      <c r="K659" s="1214" t="str">
        <f>IF($B659="","",IF($B659=[6]Dashboard!$B$3,COUNTIF($B$12:$B659,[6]Dashboard!$B$3),""))</f>
        <v/>
      </c>
      <c r="L659" s="1198"/>
    </row>
    <row r="660" spans="1:12" ht="14.25" customHeight="1" x14ac:dyDescent="0.3">
      <c r="A660" s="1214">
        <f t="shared" si="50"/>
        <v>649</v>
      </c>
      <c r="B660" s="1215"/>
      <c r="C660" s="1216" t="str">
        <f t="shared" si="53"/>
        <v/>
      </c>
      <c r="D660" s="1217"/>
      <c r="E660" s="1218"/>
      <c r="F660" s="1219"/>
      <c r="G660" s="1219" t="str">
        <f t="shared" si="54"/>
        <v/>
      </c>
      <c r="H660" s="1220"/>
      <c r="I660" s="1221" t="str">
        <f t="shared" si="51"/>
        <v/>
      </c>
      <c r="J660" s="1220" t="str">
        <f t="shared" si="52"/>
        <v/>
      </c>
      <c r="K660" s="1214" t="str">
        <f>IF($B660="","",IF($B660=[6]Dashboard!$B$3,COUNTIF($B$12:$B660,[6]Dashboard!$B$3),""))</f>
        <v/>
      </c>
      <c r="L660" s="1198"/>
    </row>
    <row r="661" spans="1:12" ht="14.25" customHeight="1" x14ac:dyDescent="0.3">
      <c r="A661" s="1214">
        <f t="shared" si="50"/>
        <v>650</v>
      </c>
      <c r="B661" s="1215"/>
      <c r="C661" s="1216" t="str">
        <f t="shared" si="53"/>
        <v/>
      </c>
      <c r="D661" s="1217"/>
      <c r="E661" s="1218"/>
      <c r="F661" s="1219"/>
      <c r="G661" s="1219" t="str">
        <f t="shared" si="54"/>
        <v/>
      </c>
      <c r="H661" s="1220"/>
      <c r="I661" s="1221" t="str">
        <f t="shared" si="51"/>
        <v/>
      </c>
      <c r="J661" s="1220" t="str">
        <f t="shared" si="52"/>
        <v/>
      </c>
      <c r="K661" s="1214" t="str">
        <f>IF($B661="","",IF($B661=[6]Dashboard!$B$3,COUNTIF($B$12:$B661,[6]Dashboard!$B$3),""))</f>
        <v/>
      </c>
      <c r="L661" s="1198"/>
    </row>
    <row r="662" spans="1:12" ht="14.25" customHeight="1" x14ac:dyDescent="0.3">
      <c r="A662" s="1214">
        <f t="shared" si="50"/>
        <v>651</v>
      </c>
      <c r="B662" s="1215"/>
      <c r="C662" s="1216" t="str">
        <f t="shared" si="53"/>
        <v/>
      </c>
      <c r="D662" s="1217"/>
      <c r="E662" s="1218"/>
      <c r="F662" s="1219"/>
      <c r="G662" s="1219" t="str">
        <f t="shared" si="54"/>
        <v/>
      </c>
      <c r="H662" s="1220"/>
      <c r="I662" s="1221" t="str">
        <f t="shared" si="51"/>
        <v/>
      </c>
      <c r="J662" s="1220" t="str">
        <f t="shared" si="52"/>
        <v/>
      </c>
      <c r="K662" s="1214" t="str">
        <f>IF($B662="","",IF($B662=[6]Dashboard!$B$3,COUNTIF($B$12:$B662,[6]Dashboard!$B$3),""))</f>
        <v/>
      </c>
      <c r="L662" s="1198"/>
    </row>
    <row r="663" spans="1:12" ht="14.25" customHeight="1" x14ac:dyDescent="0.3">
      <c r="A663" s="1214">
        <f t="shared" si="50"/>
        <v>652</v>
      </c>
      <c r="B663" s="1215"/>
      <c r="C663" s="1216" t="str">
        <f t="shared" si="53"/>
        <v/>
      </c>
      <c r="D663" s="1217"/>
      <c r="E663" s="1218"/>
      <c r="F663" s="1219"/>
      <c r="G663" s="1219" t="str">
        <f t="shared" si="54"/>
        <v/>
      </c>
      <c r="H663" s="1220"/>
      <c r="I663" s="1221" t="str">
        <f t="shared" si="51"/>
        <v/>
      </c>
      <c r="J663" s="1220" t="str">
        <f t="shared" si="52"/>
        <v/>
      </c>
      <c r="K663" s="1214" t="str">
        <f>IF($B663="","",IF($B663=[6]Dashboard!$B$3,COUNTIF($B$12:$B663,[6]Dashboard!$B$3),""))</f>
        <v/>
      </c>
      <c r="L663" s="1198"/>
    </row>
    <row r="664" spans="1:12" ht="14.25" customHeight="1" x14ac:dyDescent="0.3">
      <c r="A664" s="1214">
        <f t="shared" si="50"/>
        <v>653</v>
      </c>
      <c r="B664" s="1215"/>
      <c r="C664" s="1216" t="str">
        <f t="shared" si="53"/>
        <v/>
      </c>
      <c r="D664" s="1217"/>
      <c r="E664" s="1218"/>
      <c r="F664" s="1219"/>
      <c r="G664" s="1219" t="str">
        <f t="shared" si="54"/>
        <v/>
      </c>
      <c r="H664" s="1220"/>
      <c r="I664" s="1221" t="str">
        <f t="shared" si="51"/>
        <v/>
      </c>
      <c r="J664" s="1220" t="str">
        <f t="shared" si="52"/>
        <v/>
      </c>
      <c r="K664" s="1214" t="str">
        <f>IF($B664="","",IF($B664=[6]Dashboard!$B$3,COUNTIF($B$12:$B664,[6]Dashboard!$B$3),""))</f>
        <v/>
      </c>
      <c r="L664" s="1198"/>
    </row>
    <row r="665" spans="1:12" ht="14.25" customHeight="1" x14ac:dyDescent="0.3">
      <c r="A665" s="1214">
        <f t="shared" si="50"/>
        <v>654</v>
      </c>
      <c r="B665" s="1215"/>
      <c r="C665" s="1216" t="str">
        <f t="shared" si="53"/>
        <v/>
      </c>
      <c r="D665" s="1217"/>
      <c r="E665" s="1218"/>
      <c r="F665" s="1219"/>
      <c r="G665" s="1219" t="str">
        <f t="shared" si="54"/>
        <v/>
      </c>
      <c r="H665" s="1220"/>
      <c r="I665" s="1221" t="str">
        <f t="shared" si="51"/>
        <v/>
      </c>
      <c r="J665" s="1220" t="str">
        <f t="shared" si="52"/>
        <v/>
      </c>
      <c r="K665" s="1214" t="str">
        <f>IF($B665="","",IF($B665=[6]Dashboard!$B$3,COUNTIF($B$12:$B665,[6]Dashboard!$B$3),""))</f>
        <v/>
      </c>
      <c r="L665" s="1198"/>
    </row>
    <row r="666" spans="1:12" ht="14.25" customHeight="1" x14ac:dyDescent="0.3">
      <c r="A666" s="1214">
        <f t="shared" si="50"/>
        <v>655</v>
      </c>
      <c r="B666" s="1215"/>
      <c r="C666" s="1216" t="str">
        <f t="shared" si="53"/>
        <v/>
      </c>
      <c r="D666" s="1217"/>
      <c r="E666" s="1218"/>
      <c r="F666" s="1219"/>
      <c r="G666" s="1219" t="str">
        <f t="shared" si="54"/>
        <v/>
      </c>
      <c r="H666" s="1220"/>
      <c r="I666" s="1221" t="str">
        <f t="shared" si="51"/>
        <v/>
      </c>
      <c r="J666" s="1220" t="str">
        <f t="shared" si="52"/>
        <v/>
      </c>
      <c r="K666" s="1214" t="str">
        <f>IF($B666="","",IF($B666=[6]Dashboard!$B$3,COUNTIF($B$12:$B666,[6]Dashboard!$B$3),""))</f>
        <v/>
      </c>
      <c r="L666" s="1198"/>
    </row>
    <row r="667" spans="1:12" ht="14.25" customHeight="1" x14ac:dyDescent="0.3">
      <c r="A667" s="1214">
        <f t="shared" si="50"/>
        <v>656</v>
      </c>
      <c r="B667" s="1215"/>
      <c r="C667" s="1216" t="str">
        <f t="shared" si="53"/>
        <v/>
      </c>
      <c r="D667" s="1217"/>
      <c r="E667" s="1218"/>
      <c r="F667" s="1219"/>
      <c r="G667" s="1219" t="str">
        <f t="shared" si="54"/>
        <v/>
      </c>
      <c r="H667" s="1220"/>
      <c r="I667" s="1221" t="str">
        <f t="shared" si="51"/>
        <v/>
      </c>
      <c r="J667" s="1220" t="str">
        <f t="shared" si="52"/>
        <v/>
      </c>
      <c r="K667" s="1214" t="str">
        <f>IF($B667="","",IF($B667=[6]Dashboard!$B$3,COUNTIF($B$12:$B667,[6]Dashboard!$B$3),""))</f>
        <v/>
      </c>
      <c r="L667" s="1198"/>
    </row>
    <row r="668" spans="1:12" ht="14.25" customHeight="1" x14ac:dyDescent="0.3">
      <c r="A668" s="1214">
        <f t="shared" si="50"/>
        <v>657</v>
      </c>
      <c r="B668" s="1215"/>
      <c r="C668" s="1216" t="str">
        <f t="shared" si="53"/>
        <v/>
      </c>
      <c r="D668" s="1217"/>
      <c r="E668" s="1218"/>
      <c r="F668" s="1219"/>
      <c r="G668" s="1219" t="str">
        <f t="shared" si="54"/>
        <v/>
      </c>
      <c r="H668" s="1220"/>
      <c r="I668" s="1221" t="str">
        <f t="shared" si="51"/>
        <v/>
      </c>
      <c r="J668" s="1220" t="str">
        <f t="shared" si="52"/>
        <v/>
      </c>
      <c r="K668" s="1214" t="str">
        <f>IF($B668="","",IF($B668=[6]Dashboard!$B$3,COUNTIF($B$12:$B668,[6]Dashboard!$B$3),""))</f>
        <v/>
      </c>
      <c r="L668" s="1198"/>
    </row>
    <row r="669" spans="1:12" ht="14.25" customHeight="1" x14ac:dyDescent="0.3">
      <c r="A669" s="1214">
        <f t="shared" si="50"/>
        <v>658</v>
      </c>
      <c r="B669" s="1215"/>
      <c r="C669" s="1216" t="str">
        <f t="shared" si="53"/>
        <v/>
      </c>
      <c r="D669" s="1217"/>
      <c r="E669" s="1218"/>
      <c r="F669" s="1219"/>
      <c r="G669" s="1219" t="str">
        <f t="shared" si="54"/>
        <v/>
      </c>
      <c r="H669" s="1220"/>
      <c r="I669" s="1221" t="str">
        <f t="shared" si="51"/>
        <v/>
      </c>
      <c r="J669" s="1220" t="str">
        <f t="shared" si="52"/>
        <v/>
      </c>
      <c r="K669" s="1214" t="str">
        <f>IF($B669="","",IF($B669=[6]Dashboard!$B$3,COUNTIF($B$12:$B669,[6]Dashboard!$B$3),""))</f>
        <v/>
      </c>
      <c r="L669" s="1198"/>
    </row>
    <row r="670" spans="1:12" ht="14.25" customHeight="1" x14ac:dyDescent="0.3">
      <c r="A670" s="1214">
        <f t="shared" si="50"/>
        <v>659</v>
      </c>
      <c r="B670" s="1215"/>
      <c r="C670" s="1216" t="str">
        <f t="shared" si="53"/>
        <v/>
      </c>
      <c r="D670" s="1217"/>
      <c r="E670" s="1218"/>
      <c r="F670" s="1219"/>
      <c r="G670" s="1219" t="str">
        <f t="shared" si="54"/>
        <v/>
      </c>
      <c r="H670" s="1220"/>
      <c r="I670" s="1221" t="str">
        <f t="shared" si="51"/>
        <v/>
      </c>
      <c r="J670" s="1220" t="str">
        <f t="shared" si="52"/>
        <v/>
      </c>
      <c r="K670" s="1214" t="str">
        <f>IF($B670="","",IF($B670=[6]Dashboard!$B$3,COUNTIF($B$12:$B670,[6]Dashboard!$B$3),""))</f>
        <v/>
      </c>
      <c r="L670" s="1198"/>
    </row>
    <row r="671" spans="1:12" ht="14.25" customHeight="1" x14ac:dyDescent="0.3">
      <c r="A671" s="1214">
        <f t="shared" si="50"/>
        <v>660</v>
      </c>
      <c r="B671" s="1215"/>
      <c r="C671" s="1216" t="str">
        <f t="shared" si="53"/>
        <v/>
      </c>
      <c r="D671" s="1217"/>
      <c r="E671" s="1218"/>
      <c r="F671" s="1219"/>
      <c r="G671" s="1219" t="str">
        <f t="shared" si="54"/>
        <v/>
      </c>
      <c r="H671" s="1220"/>
      <c r="I671" s="1221" t="str">
        <f t="shared" si="51"/>
        <v/>
      </c>
      <c r="J671" s="1220" t="str">
        <f t="shared" si="52"/>
        <v/>
      </c>
      <c r="K671" s="1214" t="str">
        <f>IF($B671="","",IF($B671=[6]Dashboard!$B$3,COUNTIF($B$12:$B671,[6]Dashboard!$B$3),""))</f>
        <v/>
      </c>
      <c r="L671" s="1198"/>
    </row>
    <row r="672" spans="1:12" ht="14.25" customHeight="1" x14ac:dyDescent="0.3">
      <c r="A672" s="1214">
        <f t="shared" si="50"/>
        <v>661</v>
      </c>
      <c r="B672" s="1215"/>
      <c r="C672" s="1216" t="str">
        <f t="shared" si="53"/>
        <v/>
      </c>
      <c r="D672" s="1217"/>
      <c r="E672" s="1218"/>
      <c r="F672" s="1219"/>
      <c r="G672" s="1219" t="str">
        <f t="shared" si="54"/>
        <v/>
      </c>
      <c r="H672" s="1220"/>
      <c r="I672" s="1221" t="str">
        <f t="shared" si="51"/>
        <v/>
      </c>
      <c r="J672" s="1220" t="str">
        <f t="shared" si="52"/>
        <v/>
      </c>
      <c r="K672" s="1214" t="str">
        <f>IF($B672="","",IF($B672=[6]Dashboard!$B$3,COUNTIF($B$12:$B672,[6]Dashboard!$B$3),""))</f>
        <v/>
      </c>
      <c r="L672" s="1198"/>
    </row>
    <row r="673" spans="1:12" ht="14.25" customHeight="1" x14ac:dyDescent="0.3">
      <c r="A673" s="1214">
        <f t="shared" si="50"/>
        <v>662</v>
      </c>
      <c r="B673" s="1215"/>
      <c r="C673" s="1216" t="str">
        <f t="shared" si="53"/>
        <v/>
      </c>
      <c r="D673" s="1217"/>
      <c r="E673" s="1218"/>
      <c r="F673" s="1219"/>
      <c r="G673" s="1219" t="str">
        <f t="shared" si="54"/>
        <v/>
      </c>
      <c r="H673" s="1220"/>
      <c r="I673" s="1221" t="str">
        <f t="shared" si="51"/>
        <v/>
      </c>
      <c r="J673" s="1220" t="str">
        <f t="shared" si="52"/>
        <v/>
      </c>
      <c r="K673" s="1214" t="str">
        <f>IF($B673="","",IF($B673=[6]Dashboard!$B$3,COUNTIF($B$12:$B673,[6]Dashboard!$B$3),""))</f>
        <v/>
      </c>
      <c r="L673" s="1198"/>
    </row>
    <row r="674" spans="1:12" ht="14.25" customHeight="1" x14ac:dyDescent="0.3">
      <c r="A674" s="1214">
        <f t="shared" si="50"/>
        <v>663</v>
      </c>
      <c r="B674" s="1215"/>
      <c r="C674" s="1216" t="str">
        <f t="shared" si="53"/>
        <v/>
      </c>
      <c r="D674" s="1217"/>
      <c r="E674" s="1218"/>
      <c r="F674" s="1219"/>
      <c r="G674" s="1219" t="str">
        <f t="shared" si="54"/>
        <v/>
      </c>
      <c r="H674" s="1220"/>
      <c r="I674" s="1221" t="str">
        <f t="shared" si="51"/>
        <v/>
      </c>
      <c r="J674" s="1220" t="str">
        <f t="shared" si="52"/>
        <v/>
      </c>
      <c r="K674" s="1214" t="str">
        <f>IF($B674="","",IF($B674=[6]Dashboard!$B$3,COUNTIF($B$12:$B674,[6]Dashboard!$B$3),""))</f>
        <v/>
      </c>
      <c r="L674" s="1198"/>
    </row>
    <row r="675" spans="1:12" ht="14.25" customHeight="1" x14ac:dyDescent="0.3">
      <c r="A675" s="1214">
        <f t="shared" si="50"/>
        <v>664</v>
      </c>
      <c r="B675" s="1215"/>
      <c r="C675" s="1216" t="str">
        <f t="shared" si="53"/>
        <v/>
      </c>
      <c r="D675" s="1217"/>
      <c r="E675" s="1218"/>
      <c r="F675" s="1219"/>
      <c r="G675" s="1219" t="str">
        <f t="shared" si="54"/>
        <v/>
      </c>
      <c r="H675" s="1220"/>
      <c r="I675" s="1221" t="str">
        <f t="shared" si="51"/>
        <v/>
      </c>
      <c r="J675" s="1220" t="str">
        <f t="shared" si="52"/>
        <v/>
      </c>
      <c r="K675" s="1214" t="str">
        <f>IF($B675="","",IF($B675=[6]Dashboard!$B$3,COUNTIF($B$12:$B675,[6]Dashboard!$B$3),""))</f>
        <v/>
      </c>
      <c r="L675" s="1198"/>
    </row>
    <row r="676" spans="1:12" ht="14.25" customHeight="1" x14ac:dyDescent="0.3">
      <c r="A676" s="1214">
        <f t="shared" si="50"/>
        <v>665</v>
      </c>
      <c r="B676" s="1215"/>
      <c r="C676" s="1216" t="str">
        <f t="shared" si="53"/>
        <v/>
      </c>
      <c r="D676" s="1217"/>
      <c r="E676" s="1218"/>
      <c r="F676" s="1219"/>
      <c r="G676" s="1219" t="str">
        <f t="shared" si="54"/>
        <v/>
      </c>
      <c r="H676" s="1220"/>
      <c r="I676" s="1221" t="str">
        <f t="shared" si="51"/>
        <v/>
      </c>
      <c r="J676" s="1220" t="str">
        <f t="shared" si="52"/>
        <v/>
      </c>
      <c r="K676" s="1214" t="str">
        <f>IF($B676="","",IF($B676=[6]Dashboard!$B$3,COUNTIF($B$12:$B676,[6]Dashboard!$B$3),""))</f>
        <v/>
      </c>
      <c r="L676" s="1198"/>
    </row>
    <row r="677" spans="1:12" ht="14.25" customHeight="1" x14ac:dyDescent="0.3">
      <c r="A677" s="1214">
        <f t="shared" si="50"/>
        <v>666</v>
      </c>
      <c r="B677" s="1215"/>
      <c r="C677" s="1216" t="str">
        <f t="shared" si="53"/>
        <v/>
      </c>
      <c r="D677" s="1217"/>
      <c r="E677" s="1218"/>
      <c r="F677" s="1219"/>
      <c r="G677" s="1219" t="str">
        <f t="shared" si="54"/>
        <v/>
      </c>
      <c r="H677" s="1220"/>
      <c r="I677" s="1221" t="str">
        <f t="shared" si="51"/>
        <v/>
      </c>
      <c r="J677" s="1220" t="str">
        <f t="shared" si="52"/>
        <v/>
      </c>
      <c r="K677" s="1214" t="str">
        <f>IF($B677="","",IF($B677=[6]Dashboard!$B$3,COUNTIF($B$12:$B677,[6]Dashboard!$B$3),""))</f>
        <v/>
      </c>
      <c r="L677" s="1198"/>
    </row>
    <row r="678" spans="1:12" ht="14.25" customHeight="1" x14ac:dyDescent="0.3">
      <c r="A678" s="1214">
        <f t="shared" si="50"/>
        <v>667</v>
      </c>
      <c r="B678" s="1215"/>
      <c r="C678" s="1216" t="str">
        <f t="shared" si="53"/>
        <v/>
      </c>
      <c r="D678" s="1217"/>
      <c r="E678" s="1218"/>
      <c r="F678" s="1219"/>
      <c r="G678" s="1219" t="str">
        <f t="shared" si="54"/>
        <v/>
      </c>
      <c r="H678" s="1220"/>
      <c r="I678" s="1221" t="str">
        <f t="shared" si="51"/>
        <v/>
      </c>
      <c r="J678" s="1220" t="str">
        <f t="shared" si="52"/>
        <v/>
      </c>
      <c r="K678" s="1214" t="str">
        <f>IF($B678="","",IF($B678=[6]Dashboard!$B$3,COUNTIF($B$12:$B678,[6]Dashboard!$B$3),""))</f>
        <v/>
      </c>
      <c r="L678" s="1198"/>
    </row>
    <row r="679" spans="1:12" ht="14.25" customHeight="1" x14ac:dyDescent="0.3">
      <c r="A679" s="1214">
        <f t="shared" si="50"/>
        <v>668</v>
      </c>
      <c r="B679" s="1215"/>
      <c r="C679" s="1216" t="str">
        <f t="shared" si="53"/>
        <v/>
      </c>
      <c r="D679" s="1217"/>
      <c r="E679" s="1218"/>
      <c r="F679" s="1219"/>
      <c r="G679" s="1219" t="str">
        <f t="shared" si="54"/>
        <v/>
      </c>
      <c r="H679" s="1220"/>
      <c r="I679" s="1221" t="str">
        <f t="shared" si="51"/>
        <v/>
      </c>
      <c r="J679" s="1220" t="str">
        <f t="shared" si="52"/>
        <v/>
      </c>
      <c r="K679" s="1214" t="str">
        <f>IF($B679="","",IF($B679=[6]Dashboard!$B$3,COUNTIF($B$12:$B679,[6]Dashboard!$B$3),""))</f>
        <v/>
      </c>
      <c r="L679" s="1198"/>
    </row>
    <row r="680" spans="1:12" ht="14.25" customHeight="1" x14ac:dyDescent="0.3">
      <c r="A680" s="1214">
        <f t="shared" si="50"/>
        <v>669</v>
      </c>
      <c r="B680" s="1215"/>
      <c r="C680" s="1216" t="str">
        <f t="shared" si="53"/>
        <v/>
      </c>
      <c r="D680" s="1217"/>
      <c r="E680" s="1218"/>
      <c r="F680" s="1219"/>
      <c r="G680" s="1219" t="str">
        <f t="shared" si="54"/>
        <v/>
      </c>
      <c r="H680" s="1220"/>
      <c r="I680" s="1221" t="str">
        <f t="shared" si="51"/>
        <v/>
      </c>
      <c r="J680" s="1220" t="str">
        <f t="shared" si="52"/>
        <v/>
      </c>
      <c r="K680" s="1214" t="str">
        <f>IF($B680="","",IF($B680=[6]Dashboard!$B$3,COUNTIF($B$12:$B680,[6]Dashboard!$B$3),""))</f>
        <v/>
      </c>
      <c r="L680" s="1198"/>
    </row>
    <row r="681" spans="1:12" ht="14.25" customHeight="1" x14ac:dyDescent="0.3">
      <c r="A681" s="1214">
        <f t="shared" si="50"/>
        <v>670</v>
      </c>
      <c r="B681" s="1215"/>
      <c r="C681" s="1216" t="str">
        <f t="shared" si="53"/>
        <v/>
      </c>
      <c r="D681" s="1217"/>
      <c r="E681" s="1218"/>
      <c r="F681" s="1219"/>
      <c r="G681" s="1219" t="str">
        <f t="shared" si="54"/>
        <v/>
      </c>
      <c r="H681" s="1220"/>
      <c r="I681" s="1221" t="str">
        <f t="shared" si="51"/>
        <v/>
      </c>
      <c r="J681" s="1220" t="str">
        <f t="shared" si="52"/>
        <v/>
      </c>
      <c r="K681" s="1214" t="str">
        <f>IF($B681="","",IF($B681=[6]Dashboard!$B$3,COUNTIF($B$12:$B681,[6]Dashboard!$B$3),""))</f>
        <v/>
      </c>
      <c r="L681" s="1198"/>
    </row>
    <row r="682" spans="1:12" ht="14.25" customHeight="1" x14ac:dyDescent="0.3">
      <c r="A682" s="1214">
        <f t="shared" si="50"/>
        <v>671</v>
      </c>
      <c r="B682" s="1215"/>
      <c r="C682" s="1216" t="str">
        <f t="shared" si="53"/>
        <v/>
      </c>
      <c r="D682" s="1217"/>
      <c r="E682" s="1218"/>
      <c r="F682" s="1219"/>
      <c r="G682" s="1219" t="str">
        <f t="shared" si="54"/>
        <v/>
      </c>
      <c r="H682" s="1220"/>
      <c r="I682" s="1221" t="str">
        <f t="shared" si="51"/>
        <v/>
      </c>
      <c r="J682" s="1220" t="str">
        <f t="shared" si="52"/>
        <v/>
      </c>
      <c r="K682" s="1214" t="str">
        <f>IF($B682="","",IF($B682=[6]Dashboard!$B$3,COUNTIF($B$12:$B682,[6]Dashboard!$B$3),""))</f>
        <v/>
      </c>
      <c r="L682" s="1198"/>
    </row>
    <row r="683" spans="1:12" ht="14.25" customHeight="1" x14ac:dyDescent="0.3">
      <c r="A683" s="1214">
        <f t="shared" si="50"/>
        <v>672</v>
      </c>
      <c r="B683" s="1215"/>
      <c r="C683" s="1216" t="str">
        <f t="shared" si="53"/>
        <v/>
      </c>
      <c r="D683" s="1217"/>
      <c r="E683" s="1218"/>
      <c r="F683" s="1219"/>
      <c r="G683" s="1219" t="str">
        <f t="shared" si="54"/>
        <v/>
      </c>
      <c r="H683" s="1220"/>
      <c r="I683" s="1221" t="str">
        <f t="shared" si="51"/>
        <v/>
      </c>
      <c r="J683" s="1220" t="str">
        <f t="shared" si="52"/>
        <v/>
      </c>
      <c r="K683" s="1214" t="str">
        <f>IF($B683="","",IF($B683=[6]Dashboard!$B$3,COUNTIF($B$12:$B683,[6]Dashboard!$B$3),""))</f>
        <v/>
      </c>
      <c r="L683" s="1198"/>
    </row>
    <row r="684" spans="1:12" ht="14.25" customHeight="1" x14ac:dyDescent="0.3">
      <c r="A684" s="1214">
        <f t="shared" si="50"/>
        <v>673</v>
      </c>
      <c r="B684" s="1215"/>
      <c r="C684" s="1216" t="str">
        <f t="shared" si="53"/>
        <v/>
      </c>
      <c r="D684" s="1217"/>
      <c r="E684" s="1218"/>
      <c r="F684" s="1219"/>
      <c r="G684" s="1219" t="str">
        <f t="shared" si="54"/>
        <v/>
      </c>
      <c r="H684" s="1220"/>
      <c r="I684" s="1221" t="str">
        <f t="shared" si="51"/>
        <v/>
      </c>
      <c r="J684" s="1220" t="str">
        <f t="shared" si="52"/>
        <v/>
      </c>
      <c r="K684" s="1214" t="str">
        <f>IF($B684="","",IF($B684=[6]Dashboard!$B$3,COUNTIF($B$12:$B684,[6]Dashboard!$B$3),""))</f>
        <v/>
      </c>
      <c r="L684" s="1198"/>
    </row>
    <row r="685" spans="1:12" ht="14.25" customHeight="1" x14ac:dyDescent="0.3">
      <c r="A685" s="1214">
        <f t="shared" si="50"/>
        <v>674</v>
      </c>
      <c r="B685" s="1215"/>
      <c r="C685" s="1216" t="str">
        <f t="shared" si="53"/>
        <v/>
      </c>
      <c r="D685" s="1217"/>
      <c r="E685" s="1218"/>
      <c r="F685" s="1219"/>
      <c r="G685" s="1219" t="str">
        <f t="shared" si="54"/>
        <v/>
      </c>
      <c r="H685" s="1220"/>
      <c r="I685" s="1221" t="str">
        <f t="shared" si="51"/>
        <v/>
      </c>
      <c r="J685" s="1220" t="str">
        <f t="shared" si="52"/>
        <v/>
      </c>
      <c r="K685" s="1214" t="str">
        <f>IF($B685="","",IF($B685=[6]Dashboard!$B$3,COUNTIF($B$12:$B685,[6]Dashboard!$B$3),""))</f>
        <v/>
      </c>
      <c r="L685" s="1198"/>
    </row>
    <row r="686" spans="1:12" ht="14.25" customHeight="1" x14ac:dyDescent="0.3">
      <c r="A686" s="1214">
        <f t="shared" si="50"/>
        <v>675</v>
      </c>
      <c r="B686" s="1215"/>
      <c r="C686" s="1216" t="str">
        <f t="shared" si="53"/>
        <v/>
      </c>
      <c r="D686" s="1217"/>
      <c r="E686" s="1218"/>
      <c r="F686" s="1219"/>
      <c r="G686" s="1219" t="str">
        <f t="shared" si="54"/>
        <v/>
      </c>
      <c r="H686" s="1220"/>
      <c r="I686" s="1221" t="str">
        <f t="shared" si="51"/>
        <v/>
      </c>
      <c r="J686" s="1220" t="str">
        <f t="shared" si="52"/>
        <v/>
      </c>
      <c r="K686" s="1214" t="str">
        <f>IF($B686="","",IF($B686=[6]Dashboard!$B$3,COUNTIF($B$12:$B686,[6]Dashboard!$B$3),""))</f>
        <v/>
      </c>
      <c r="L686" s="1198"/>
    </row>
    <row r="687" spans="1:12" ht="14.25" customHeight="1" x14ac:dyDescent="0.3">
      <c r="A687" s="1214">
        <f t="shared" si="50"/>
        <v>676</v>
      </c>
      <c r="B687" s="1215"/>
      <c r="C687" s="1216" t="str">
        <f t="shared" si="53"/>
        <v/>
      </c>
      <c r="D687" s="1217"/>
      <c r="E687" s="1218"/>
      <c r="F687" s="1219"/>
      <c r="G687" s="1219" t="str">
        <f t="shared" si="54"/>
        <v/>
      </c>
      <c r="H687" s="1220"/>
      <c r="I687" s="1221" t="str">
        <f t="shared" si="51"/>
        <v/>
      </c>
      <c r="J687" s="1220" t="str">
        <f t="shared" si="52"/>
        <v/>
      </c>
      <c r="K687" s="1214" t="str">
        <f>IF($B687="","",IF($B687=[6]Dashboard!$B$3,COUNTIF($B$12:$B687,[6]Dashboard!$B$3),""))</f>
        <v/>
      </c>
      <c r="L687" s="1198"/>
    </row>
    <row r="688" spans="1:12" ht="14.25" customHeight="1" x14ac:dyDescent="0.3">
      <c r="A688" s="1214">
        <f t="shared" si="50"/>
        <v>677</v>
      </c>
      <c r="B688" s="1215"/>
      <c r="C688" s="1216" t="str">
        <f t="shared" si="53"/>
        <v/>
      </c>
      <c r="D688" s="1217"/>
      <c r="E688" s="1218"/>
      <c r="F688" s="1219"/>
      <c r="G688" s="1219" t="str">
        <f t="shared" si="54"/>
        <v/>
      </c>
      <c r="H688" s="1220"/>
      <c r="I688" s="1221" t="str">
        <f t="shared" si="51"/>
        <v/>
      </c>
      <c r="J688" s="1220" t="str">
        <f t="shared" si="52"/>
        <v/>
      </c>
      <c r="K688" s="1214" t="str">
        <f>IF($B688="","",IF($B688=[6]Dashboard!$B$3,COUNTIF($B$12:$B688,[6]Dashboard!$B$3),""))</f>
        <v/>
      </c>
      <c r="L688" s="1198"/>
    </row>
    <row r="689" spans="1:12" ht="14.25" customHeight="1" x14ac:dyDescent="0.3">
      <c r="A689" s="1214">
        <f t="shared" si="50"/>
        <v>678</v>
      </c>
      <c r="B689" s="1215"/>
      <c r="C689" s="1216" t="str">
        <f t="shared" si="53"/>
        <v/>
      </c>
      <c r="D689" s="1217"/>
      <c r="E689" s="1218"/>
      <c r="F689" s="1219"/>
      <c r="G689" s="1219" t="str">
        <f t="shared" si="54"/>
        <v/>
      </c>
      <c r="H689" s="1220"/>
      <c r="I689" s="1221" t="str">
        <f t="shared" si="51"/>
        <v/>
      </c>
      <c r="J689" s="1220" t="str">
        <f t="shared" si="52"/>
        <v/>
      </c>
      <c r="K689" s="1214" t="str">
        <f>IF($B689="","",IF($B689=[6]Dashboard!$B$3,COUNTIF($B$12:$B689,[6]Dashboard!$B$3),""))</f>
        <v/>
      </c>
      <c r="L689" s="1198"/>
    </row>
    <row r="690" spans="1:12" ht="14.25" customHeight="1" x14ac:dyDescent="0.3">
      <c r="A690" s="1214">
        <f t="shared" si="50"/>
        <v>679</v>
      </c>
      <c r="B690" s="1215"/>
      <c r="C690" s="1216" t="str">
        <f t="shared" si="53"/>
        <v/>
      </c>
      <c r="D690" s="1217"/>
      <c r="E690" s="1218"/>
      <c r="F690" s="1219"/>
      <c r="G690" s="1219" t="str">
        <f t="shared" si="54"/>
        <v/>
      </c>
      <c r="H690" s="1220"/>
      <c r="I690" s="1221" t="str">
        <f t="shared" si="51"/>
        <v/>
      </c>
      <c r="J690" s="1220" t="str">
        <f t="shared" si="52"/>
        <v/>
      </c>
      <c r="K690" s="1214" t="str">
        <f>IF($B690="","",IF($B690=[6]Dashboard!$B$3,COUNTIF($B$12:$B690,[6]Dashboard!$B$3),""))</f>
        <v/>
      </c>
      <c r="L690" s="1198"/>
    </row>
    <row r="691" spans="1:12" ht="14.25" customHeight="1" x14ac:dyDescent="0.3">
      <c r="A691" s="1214">
        <f t="shared" si="50"/>
        <v>680</v>
      </c>
      <c r="B691" s="1215"/>
      <c r="C691" s="1216" t="str">
        <f t="shared" si="53"/>
        <v/>
      </c>
      <c r="D691" s="1217"/>
      <c r="E691" s="1218"/>
      <c r="F691" s="1219"/>
      <c r="G691" s="1219" t="str">
        <f t="shared" si="54"/>
        <v/>
      </c>
      <c r="H691" s="1220"/>
      <c r="I691" s="1221" t="str">
        <f t="shared" si="51"/>
        <v/>
      </c>
      <c r="J691" s="1220" t="str">
        <f t="shared" si="52"/>
        <v/>
      </c>
      <c r="K691" s="1214" t="str">
        <f>IF($B691="","",IF($B691=[6]Dashboard!$B$3,COUNTIF($B$12:$B691,[6]Dashboard!$B$3),""))</f>
        <v/>
      </c>
      <c r="L691" s="1198"/>
    </row>
    <row r="692" spans="1:12" ht="14.25" customHeight="1" x14ac:dyDescent="0.3">
      <c r="A692" s="1214">
        <f t="shared" si="50"/>
        <v>681</v>
      </c>
      <c r="B692" s="1215"/>
      <c r="C692" s="1216" t="str">
        <f t="shared" si="53"/>
        <v/>
      </c>
      <c r="D692" s="1217"/>
      <c r="E692" s="1218"/>
      <c r="F692" s="1219"/>
      <c r="G692" s="1219" t="str">
        <f t="shared" si="54"/>
        <v/>
      </c>
      <c r="H692" s="1220"/>
      <c r="I692" s="1221" t="str">
        <f t="shared" si="51"/>
        <v/>
      </c>
      <c r="J692" s="1220" t="str">
        <f t="shared" si="52"/>
        <v/>
      </c>
      <c r="K692" s="1214" t="str">
        <f>IF($B692="","",IF($B692=[6]Dashboard!$B$3,COUNTIF($B$12:$B692,[6]Dashboard!$B$3),""))</f>
        <v/>
      </c>
      <c r="L692" s="1198"/>
    </row>
    <row r="693" spans="1:12" ht="14.25" customHeight="1" x14ac:dyDescent="0.3">
      <c r="A693" s="1214">
        <f t="shared" si="50"/>
        <v>682</v>
      </c>
      <c r="B693" s="1215"/>
      <c r="C693" s="1216" t="str">
        <f t="shared" si="53"/>
        <v/>
      </c>
      <c r="D693" s="1217"/>
      <c r="E693" s="1218"/>
      <c r="F693" s="1219"/>
      <c r="G693" s="1219" t="str">
        <f t="shared" si="54"/>
        <v/>
      </c>
      <c r="H693" s="1220"/>
      <c r="I693" s="1221" t="str">
        <f t="shared" si="51"/>
        <v/>
      </c>
      <c r="J693" s="1220" t="str">
        <f t="shared" si="52"/>
        <v/>
      </c>
      <c r="K693" s="1214" t="str">
        <f>IF($B693="","",IF($B693=[6]Dashboard!$B$3,COUNTIF($B$12:$B693,[6]Dashboard!$B$3),""))</f>
        <v/>
      </c>
      <c r="L693" s="1198"/>
    </row>
    <row r="694" spans="1:12" ht="14.25" customHeight="1" x14ac:dyDescent="0.3">
      <c r="A694" s="1214">
        <f t="shared" si="50"/>
        <v>683</v>
      </c>
      <c r="B694" s="1215"/>
      <c r="C694" s="1216" t="str">
        <f t="shared" si="53"/>
        <v/>
      </c>
      <c r="D694" s="1217"/>
      <c r="E694" s="1218"/>
      <c r="F694" s="1219"/>
      <c r="G694" s="1219" t="str">
        <f t="shared" si="54"/>
        <v/>
      </c>
      <c r="H694" s="1220"/>
      <c r="I694" s="1221" t="str">
        <f t="shared" si="51"/>
        <v/>
      </c>
      <c r="J694" s="1220" t="str">
        <f t="shared" si="52"/>
        <v/>
      </c>
      <c r="K694" s="1214" t="str">
        <f>IF($B694="","",IF($B694=[6]Dashboard!$B$3,COUNTIF($B$12:$B694,[6]Dashboard!$B$3),""))</f>
        <v/>
      </c>
      <c r="L694" s="1198"/>
    </row>
    <row r="695" spans="1:12" ht="14.25" customHeight="1" x14ac:dyDescent="0.3">
      <c r="A695" s="1214">
        <f t="shared" si="50"/>
        <v>684</v>
      </c>
      <c r="B695" s="1215"/>
      <c r="C695" s="1216" t="str">
        <f t="shared" si="53"/>
        <v/>
      </c>
      <c r="D695" s="1217"/>
      <c r="E695" s="1218"/>
      <c r="F695" s="1219"/>
      <c r="G695" s="1219" t="str">
        <f t="shared" si="54"/>
        <v/>
      </c>
      <c r="H695" s="1220"/>
      <c r="I695" s="1221" t="str">
        <f t="shared" si="51"/>
        <v/>
      </c>
      <c r="J695" s="1220" t="str">
        <f t="shared" si="52"/>
        <v/>
      </c>
      <c r="K695" s="1214" t="str">
        <f>IF($B695="","",IF($B695=[6]Dashboard!$B$3,COUNTIF($B$12:$B695,[6]Dashboard!$B$3),""))</f>
        <v/>
      </c>
      <c r="L695" s="1198"/>
    </row>
    <row r="696" spans="1:12" ht="14.25" customHeight="1" x14ac:dyDescent="0.3">
      <c r="A696" s="1214">
        <f t="shared" si="50"/>
        <v>685</v>
      </c>
      <c r="B696" s="1215"/>
      <c r="C696" s="1216" t="str">
        <f t="shared" si="53"/>
        <v/>
      </c>
      <c r="D696" s="1217"/>
      <c r="E696" s="1218"/>
      <c r="F696" s="1219"/>
      <c r="G696" s="1219" t="str">
        <f t="shared" si="54"/>
        <v/>
      </c>
      <c r="H696" s="1220"/>
      <c r="I696" s="1221" t="str">
        <f t="shared" si="51"/>
        <v/>
      </c>
      <c r="J696" s="1220" t="str">
        <f t="shared" si="52"/>
        <v/>
      </c>
      <c r="K696" s="1214" t="str">
        <f>IF($B696="","",IF($B696=[6]Dashboard!$B$3,COUNTIF($B$12:$B696,[6]Dashboard!$B$3),""))</f>
        <v/>
      </c>
      <c r="L696" s="1198"/>
    </row>
    <row r="697" spans="1:12" ht="14.25" customHeight="1" x14ac:dyDescent="0.3">
      <c r="A697" s="1214">
        <f t="shared" si="50"/>
        <v>686</v>
      </c>
      <c r="B697" s="1215"/>
      <c r="C697" s="1216" t="str">
        <f t="shared" si="53"/>
        <v/>
      </c>
      <c r="D697" s="1217"/>
      <c r="E697" s="1218"/>
      <c r="F697" s="1219"/>
      <c r="G697" s="1219" t="str">
        <f t="shared" si="54"/>
        <v/>
      </c>
      <c r="H697" s="1220"/>
      <c r="I697" s="1221" t="str">
        <f t="shared" si="51"/>
        <v/>
      </c>
      <c r="J697" s="1220" t="str">
        <f t="shared" si="52"/>
        <v/>
      </c>
      <c r="K697" s="1214" t="str">
        <f>IF($B697="","",IF($B697=[6]Dashboard!$B$3,COUNTIF($B$12:$B697,[6]Dashboard!$B$3),""))</f>
        <v/>
      </c>
      <c r="L697" s="1198"/>
    </row>
    <row r="698" spans="1:12" ht="14.25" customHeight="1" x14ac:dyDescent="0.3">
      <c r="A698" s="1214">
        <f t="shared" si="50"/>
        <v>687</v>
      </c>
      <c r="B698" s="1215"/>
      <c r="C698" s="1216" t="str">
        <f t="shared" si="53"/>
        <v/>
      </c>
      <c r="D698" s="1217"/>
      <c r="E698" s="1218"/>
      <c r="F698" s="1219"/>
      <c r="G698" s="1219" t="str">
        <f t="shared" si="54"/>
        <v/>
      </c>
      <c r="H698" s="1220"/>
      <c r="I698" s="1221" t="str">
        <f t="shared" si="51"/>
        <v/>
      </c>
      <c r="J698" s="1220" t="str">
        <f t="shared" si="52"/>
        <v/>
      </c>
      <c r="K698" s="1214" t="str">
        <f>IF($B698="","",IF($B698=[6]Dashboard!$B$3,COUNTIF($B$12:$B698,[6]Dashboard!$B$3),""))</f>
        <v/>
      </c>
      <c r="L698" s="1198"/>
    </row>
    <row r="699" spans="1:12" ht="14.25" customHeight="1" x14ac:dyDescent="0.3">
      <c r="A699" s="1214">
        <f t="shared" si="50"/>
        <v>688</v>
      </c>
      <c r="B699" s="1215"/>
      <c r="C699" s="1216" t="str">
        <f t="shared" si="53"/>
        <v/>
      </c>
      <c r="D699" s="1217"/>
      <c r="E699" s="1218"/>
      <c r="F699" s="1219"/>
      <c r="G699" s="1219" t="str">
        <f t="shared" si="54"/>
        <v/>
      </c>
      <c r="H699" s="1220"/>
      <c r="I699" s="1221" t="str">
        <f t="shared" si="51"/>
        <v/>
      </c>
      <c r="J699" s="1220" t="str">
        <f t="shared" si="52"/>
        <v/>
      </c>
      <c r="K699" s="1214" t="str">
        <f>IF($B699="","",IF($B699=[6]Dashboard!$B$3,COUNTIF($B$12:$B699,[6]Dashboard!$B$3),""))</f>
        <v/>
      </c>
      <c r="L699" s="1198"/>
    </row>
    <row r="700" spans="1:12" ht="14.25" customHeight="1" x14ac:dyDescent="0.3">
      <c r="A700" s="1214">
        <f t="shared" si="50"/>
        <v>689</v>
      </c>
      <c r="B700" s="1215"/>
      <c r="C700" s="1216" t="str">
        <f t="shared" si="53"/>
        <v/>
      </c>
      <c r="D700" s="1217"/>
      <c r="E700" s="1218"/>
      <c r="F700" s="1219"/>
      <c r="G700" s="1219" t="str">
        <f t="shared" si="54"/>
        <v/>
      </c>
      <c r="H700" s="1220"/>
      <c r="I700" s="1221" t="str">
        <f t="shared" si="51"/>
        <v/>
      </c>
      <c r="J700" s="1220" t="str">
        <f t="shared" si="52"/>
        <v/>
      </c>
      <c r="K700" s="1214" t="str">
        <f>IF($B700="","",IF($B700=[6]Dashboard!$B$3,COUNTIF($B$12:$B700,[6]Dashboard!$B$3),""))</f>
        <v/>
      </c>
      <c r="L700" s="1198"/>
    </row>
    <row r="701" spans="1:12" ht="14.25" customHeight="1" x14ac:dyDescent="0.3">
      <c r="A701" s="1214">
        <f t="shared" si="50"/>
        <v>690</v>
      </c>
      <c r="B701" s="1215"/>
      <c r="C701" s="1216" t="str">
        <f t="shared" si="53"/>
        <v/>
      </c>
      <c r="D701" s="1217"/>
      <c r="E701" s="1218"/>
      <c r="F701" s="1219"/>
      <c r="G701" s="1219" t="str">
        <f t="shared" si="54"/>
        <v/>
      </c>
      <c r="H701" s="1220"/>
      <c r="I701" s="1221" t="str">
        <f t="shared" si="51"/>
        <v/>
      </c>
      <c r="J701" s="1220" t="str">
        <f t="shared" si="52"/>
        <v/>
      </c>
      <c r="K701" s="1214" t="str">
        <f>IF($B701="","",IF($B701=[6]Dashboard!$B$3,COUNTIF($B$12:$B701,[6]Dashboard!$B$3),""))</f>
        <v/>
      </c>
      <c r="L701" s="1198"/>
    </row>
    <row r="702" spans="1:12" ht="14.25" customHeight="1" x14ac:dyDescent="0.3">
      <c r="A702" s="1214">
        <f t="shared" si="50"/>
        <v>691</v>
      </c>
      <c r="B702" s="1215"/>
      <c r="C702" s="1216" t="str">
        <f t="shared" si="53"/>
        <v/>
      </c>
      <c r="D702" s="1217"/>
      <c r="E702" s="1218"/>
      <c r="F702" s="1219"/>
      <c r="G702" s="1219" t="str">
        <f t="shared" si="54"/>
        <v/>
      </c>
      <c r="H702" s="1220"/>
      <c r="I702" s="1221" t="str">
        <f t="shared" si="51"/>
        <v/>
      </c>
      <c r="J702" s="1220" t="str">
        <f t="shared" si="52"/>
        <v/>
      </c>
      <c r="K702" s="1214" t="str">
        <f>IF($B702="","",IF($B702=[6]Dashboard!$B$3,COUNTIF($B$12:$B702,[6]Dashboard!$B$3),""))</f>
        <v/>
      </c>
      <c r="L702" s="1198"/>
    </row>
    <row r="703" spans="1:12" ht="14.25" customHeight="1" x14ac:dyDescent="0.3">
      <c r="A703" s="1214">
        <f t="shared" si="50"/>
        <v>692</v>
      </c>
      <c r="B703" s="1215"/>
      <c r="C703" s="1216" t="str">
        <f t="shared" si="53"/>
        <v/>
      </c>
      <c r="D703" s="1217"/>
      <c r="E703" s="1218"/>
      <c r="F703" s="1219"/>
      <c r="G703" s="1219" t="str">
        <f t="shared" si="54"/>
        <v/>
      </c>
      <c r="H703" s="1220"/>
      <c r="I703" s="1221" t="str">
        <f t="shared" si="51"/>
        <v/>
      </c>
      <c r="J703" s="1220" t="str">
        <f t="shared" si="52"/>
        <v/>
      </c>
      <c r="K703" s="1214" t="str">
        <f>IF($B703="","",IF($B703=[6]Dashboard!$B$3,COUNTIF($B$12:$B703,[6]Dashboard!$B$3),""))</f>
        <v/>
      </c>
      <c r="L703" s="1198"/>
    </row>
    <row r="704" spans="1:12" ht="14.25" customHeight="1" x14ac:dyDescent="0.3">
      <c r="A704" s="1214">
        <f t="shared" si="50"/>
        <v>693</v>
      </c>
      <c r="B704" s="1215"/>
      <c r="C704" s="1216" t="str">
        <f t="shared" si="53"/>
        <v/>
      </c>
      <c r="D704" s="1217"/>
      <c r="E704" s="1218"/>
      <c r="F704" s="1219"/>
      <c r="G704" s="1219" t="str">
        <f t="shared" si="54"/>
        <v/>
      </c>
      <c r="H704" s="1220"/>
      <c r="I704" s="1221" t="str">
        <f t="shared" si="51"/>
        <v/>
      </c>
      <c r="J704" s="1220" t="str">
        <f t="shared" si="52"/>
        <v/>
      </c>
      <c r="K704" s="1214" t="str">
        <f>IF($B704="","",IF($B704=[6]Dashboard!$B$3,COUNTIF($B$12:$B704,[6]Dashboard!$B$3),""))</f>
        <v/>
      </c>
      <c r="L704" s="1198"/>
    </row>
    <row r="705" spans="1:12" ht="14.25" customHeight="1" x14ac:dyDescent="0.3">
      <c r="A705" s="1214">
        <f t="shared" si="50"/>
        <v>694</v>
      </c>
      <c r="B705" s="1215"/>
      <c r="C705" s="1216" t="str">
        <f t="shared" si="53"/>
        <v/>
      </c>
      <c r="D705" s="1217"/>
      <c r="E705" s="1218"/>
      <c r="F705" s="1219"/>
      <c r="G705" s="1219" t="str">
        <f t="shared" si="54"/>
        <v/>
      </c>
      <c r="H705" s="1220"/>
      <c r="I705" s="1221" t="str">
        <f t="shared" si="51"/>
        <v/>
      </c>
      <c r="J705" s="1220" t="str">
        <f t="shared" si="52"/>
        <v/>
      </c>
      <c r="K705" s="1214" t="str">
        <f>IF($B705="","",IF($B705=[6]Dashboard!$B$3,COUNTIF($B$12:$B705,[6]Dashboard!$B$3),""))</f>
        <v/>
      </c>
      <c r="L705" s="1198"/>
    </row>
    <row r="706" spans="1:12" ht="14.25" customHeight="1" x14ac:dyDescent="0.3">
      <c r="A706" s="1214">
        <f t="shared" si="50"/>
        <v>695</v>
      </c>
      <c r="B706" s="1215"/>
      <c r="C706" s="1216" t="str">
        <f t="shared" si="53"/>
        <v/>
      </c>
      <c r="D706" s="1217"/>
      <c r="E706" s="1218"/>
      <c r="F706" s="1219"/>
      <c r="G706" s="1219" t="str">
        <f t="shared" si="54"/>
        <v/>
      </c>
      <c r="H706" s="1220"/>
      <c r="I706" s="1221" t="str">
        <f t="shared" si="51"/>
        <v/>
      </c>
      <c r="J706" s="1220" t="str">
        <f t="shared" si="52"/>
        <v/>
      </c>
      <c r="K706" s="1214" t="str">
        <f>IF($B706="","",IF($B706=[6]Dashboard!$B$3,COUNTIF($B$12:$B706,[6]Dashboard!$B$3),""))</f>
        <v/>
      </c>
      <c r="L706" s="1198"/>
    </row>
    <row r="707" spans="1:12" ht="14.25" customHeight="1" x14ac:dyDescent="0.3">
      <c r="A707" s="1214">
        <f t="shared" si="50"/>
        <v>696</v>
      </c>
      <c r="B707" s="1215"/>
      <c r="C707" s="1216" t="str">
        <f t="shared" si="53"/>
        <v/>
      </c>
      <c r="D707" s="1217"/>
      <c r="E707" s="1218"/>
      <c r="F707" s="1219"/>
      <c r="G707" s="1219" t="str">
        <f t="shared" si="54"/>
        <v/>
      </c>
      <c r="H707" s="1220"/>
      <c r="I707" s="1221" t="str">
        <f t="shared" si="51"/>
        <v/>
      </c>
      <c r="J707" s="1220" t="str">
        <f t="shared" si="52"/>
        <v/>
      </c>
      <c r="K707" s="1214" t="str">
        <f>IF($B707="","",IF($B707=[6]Dashboard!$B$3,COUNTIF($B$12:$B707,[6]Dashboard!$B$3),""))</f>
        <v/>
      </c>
      <c r="L707" s="1198"/>
    </row>
    <row r="708" spans="1:12" ht="14.25" customHeight="1" x14ac:dyDescent="0.3">
      <c r="A708" s="1214">
        <f t="shared" si="50"/>
        <v>697</v>
      </c>
      <c r="B708" s="1215"/>
      <c r="C708" s="1216" t="str">
        <f t="shared" si="53"/>
        <v/>
      </c>
      <c r="D708" s="1217"/>
      <c r="E708" s="1218"/>
      <c r="F708" s="1219"/>
      <c r="G708" s="1219" t="str">
        <f t="shared" si="54"/>
        <v/>
      </c>
      <c r="H708" s="1220"/>
      <c r="I708" s="1221" t="str">
        <f t="shared" si="51"/>
        <v/>
      </c>
      <c r="J708" s="1220" t="str">
        <f t="shared" si="52"/>
        <v/>
      </c>
      <c r="K708" s="1214" t="str">
        <f>IF($B708="","",IF($B708=[6]Dashboard!$B$3,COUNTIF($B$12:$B708,[6]Dashboard!$B$3),""))</f>
        <v/>
      </c>
      <c r="L708" s="1198"/>
    </row>
    <row r="709" spans="1:12" ht="14.25" customHeight="1" x14ac:dyDescent="0.3">
      <c r="A709" s="1214">
        <f t="shared" si="50"/>
        <v>698</v>
      </c>
      <c r="B709" s="1215"/>
      <c r="C709" s="1216" t="str">
        <f t="shared" si="53"/>
        <v/>
      </c>
      <c r="D709" s="1217"/>
      <c r="E709" s="1218"/>
      <c r="F709" s="1219"/>
      <c r="G709" s="1219" t="str">
        <f t="shared" si="54"/>
        <v/>
      </c>
      <c r="H709" s="1220"/>
      <c r="I709" s="1221" t="str">
        <f t="shared" si="51"/>
        <v/>
      </c>
      <c r="J709" s="1220" t="str">
        <f t="shared" si="52"/>
        <v/>
      </c>
      <c r="K709" s="1214" t="str">
        <f>IF($B709="","",IF($B709=[6]Dashboard!$B$3,COUNTIF($B$12:$B709,[6]Dashboard!$B$3),""))</f>
        <v/>
      </c>
      <c r="L709" s="1198"/>
    </row>
    <row r="710" spans="1:12" ht="14.25" customHeight="1" x14ac:dyDescent="0.3">
      <c r="A710" s="1214">
        <f t="shared" si="50"/>
        <v>699</v>
      </c>
      <c r="B710" s="1215"/>
      <c r="C710" s="1216" t="str">
        <f t="shared" si="53"/>
        <v/>
      </c>
      <c r="D710" s="1217"/>
      <c r="E710" s="1218"/>
      <c r="F710" s="1219"/>
      <c r="G710" s="1219" t="str">
        <f t="shared" si="54"/>
        <v/>
      </c>
      <c r="H710" s="1220"/>
      <c r="I710" s="1221" t="str">
        <f t="shared" si="51"/>
        <v/>
      </c>
      <c r="J710" s="1220" t="str">
        <f t="shared" si="52"/>
        <v/>
      </c>
      <c r="K710" s="1214" t="str">
        <f>IF($B710="","",IF($B710=[6]Dashboard!$B$3,COUNTIF($B$12:$B710,[6]Dashboard!$B$3),""))</f>
        <v/>
      </c>
      <c r="L710" s="1198"/>
    </row>
    <row r="711" spans="1:12" ht="14.25" customHeight="1" x14ac:dyDescent="0.3">
      <c r="A711" s="1214">
        <f t="shared" si="50"/>
        <v>700</v>
      </c>
      <c r="B711" s="1215"/>
      <c r="C711" s="1216" t="str">
        <f t="shared" si="53"/>
        <v/>
      </c>
      <c r="D711" s="1217"/>
      <c r="E711" s="1218"/>
      <c r="F711" s="1219"/>
      <c r="G711" s="1219" t="str">
        <f t="shared" si="54"/>
        <v/>
      </c>
      <c r="H711" s="1220"/>
      <c r="I711" s="1221" t="str">
        <f t="shared" si="51"/>
        <v/>
      </c>
      <c r="J711" s="1220" t="str">
        <f t="shared" si="52"/>
        <v/>
      </c>
      <c r="K711" s="1214" t="str">
        <f>IF($B711="","",IF($B711=[6]Dashboard!$B$3,COUNTIF($B$12:$B711,[6]Dashboard!$B$3),""))</f>
        <v/>
      </c>
      <c r="L711" s="1198"/>
    </row>
    <row r="712" spans="1:12" ht="14.25" customHeight="1" x14ac:dyDescent="0.3">
      <c r="A712" s="1214">
        <f t="shared" si="50"/>
        <v>701</v>
      </c>
      <c r="B712" s="1215"/>
      <c r="C712" s="1216" t="str">
        <f t="shared" si="53"/>
        <v/>
      </c>
      <c r="D712" s="1217"/>
      <c r="E712" s="1218"/>
      <c r="F712" s="1219"/>
      <c r="G712" s="1219" t="str">
        <f t="shared" si="54"/>
        <v/>
      </c>
      <c r="H712" s="1220"/>
      <c r="I712" s="1221" t="str">
        <f t="shared" si="51"/>
        <v/>
      </c>
      <c r="J712" s="1220" t="str">
        <f t="shared" si="52"/>
        <v/>
      </c>
      <c r="K712" s="1214" t="str">
        <f>IF($B712="","",IF($B712=[6]Dashboard!$B$3,COUNTIF($B$12:$B712,[6]Dashboard!$B$3),""))</f>
        <v/>
      </c>
      <c r="L712" s="1198"/>
    </row>
    <row r="713" spans="1:12" ht="14.25" customHeight="1" x14ac:dyDescent="0.3">
      <c r="A713" s="1214">
        <f t="shared" si="50"/>
        <v>702</v>
      </c>
      <c r="B713" s="1215"/>
      <c r="C713" s="1216" t="str">
        <f t="shared" si="53"/>
        <v/>
      </c>
      <c r="D713" s="1217"/>
      <c r="E713" s="1218"/>
      <c r="F713" s="1219"/>
      <c r="G713" s="1219" t="str">
        <f t="shared" si="54"/>
        <v/>
      </c>
      <c r="H713" s="1220"/>
      <c r="I713" s="1221" t="str">
        <f t="shared" si="51"/>
        <v/>
      </c>
      <c r="J713" s="1220" t="str">
        <f t="shared" si="52"/>
        <v/>
      </c>
      <c r="K713" s="1214" t="str">
        <f>IF($B713="","",IF($B713=[6]Dashboard!$B$3,COUNTIF($B$12:$B713,[6]Dashboard!$B$3),""))</f>
        <v/>
      </c>
      <c r="L713" s="1198"/>
    </row>
    <row r="714" spans="1:12" ht="14.25" customHeight="1" x14ac:dyDescent="0.3">
      <c r="A714" s="1214">
        <f t="shared" si="50"/>
        <v>703</v>
      </c>
      <c r="B714" s="1215"/>
      <c r="C714" s="1216" t="str">
        <f t="shared" si="53"/>
        <v/>
      </c>
      <c r="D714" s="1217"/>
      <c r="E714" s="1218"/>
      <c r="F714" s="1219"/>
      <c r="G714" s="1219" t="str">
        <f t="shared" si="54"/>
        <v/>
      </c>
      <c r="H714" s="1220"/>
      <c r="I714" s="1221" t="str">
        <f t="shared" si="51"/>
        <v/>
      </c>
      <c r="J714" s="1220" t="str">
        <f t="shared" si="52"/>
        <v/>
      </c>
      <c r="K714" s="1214" t="str">
        <f>IF($B714="","",IF($B714=[6]Dashboard!$B$3,COUNTIF($B$12:$B714,[6]Dashboard!$B$3),""))</f>
        <v/>
      </c>
      <c r="L714" s="1198"/>
    </row>
    <row r="715" spans="1:12" ht="14.25" customHeight="1" x14ac:dyDescent="0.3">
      <c r="A715" s="1214">
        <f t="shared" si="50"/>
        <v>704</v>
      </c>
      <c r="B715" s="1215"/>
      <c r="C715" s="1216" t="str">
        <f t="shared" si="53"/>
        <v/>
      </c>
      <c r="D715" s="1217"/>
      <c r="E715" s="1218"/>
      <c r="F715" s="1219"/>
      <c r="G715" s="1219" t="str">
        <f t="shared" si="54"/>
        <v/>
      </c>
      <c r="H715" s="1220"/>
      <c r="I715" s="1221" t="str">
        <f t="shared" si="51"/>
        <v/>
      </c>
      <c r="J715" s="1220" t="str">
        <f t="shared" si="52"/>
        <v/>
      </c>
      <c r="K715" s="1214" t="str">
        <f>IF($B715="","",IF($B715=[6]Dashboard!$B$3,COUNTIF($B$12:$B715,[6]Dashboard!$B$3),""))</f>
        <v/>
      </c>
      <c r="L715" s="1198"/>
    </row>
    <row r="716" spans="1:12" ht="14.25" customHeight="1" x14ac:dyDescent="0.3">
      <c r="A716" s="1214">
        <f t="shared" ref="A716:A779" si="55">ROW()-11</f>
        <v>705</v>
      </c>
      <c r="B716" s="1215"/>
      <c r="C716" s="1216" t="str">
        <f t="shared" si="53"/>
        <v/>
      </c>
      <c r="D716" s="1217"/>
      <c r="E716" s="1218"/>
      <c r="F716" s="1219"/>
      <c r="G716" s="1219" t="str">
        <f t="shared" si="54"/>
        <v/>
      </c>
      <c r="H716" s="1220"/>
      <c r="I716" s="1221" t="str">
        <f t="shared" ref="I716:I779" si="56">IF(D716="","",D716*H716)</f>
        <v/>
      </c>
      <c r="J716" s="1220" t="str">
        <f t="shared" ref="J716:J779" si="57">IF(F716="","",F716*H716)</f>
        <v/>
      </c>
      <c r="K716" s="1214" t="str">
        <f>IF($B716="","",IF($B716=[6]Dashboard!$B$3,COUNTIF($B$12:$B716,[6]Dashboard!$B$3),""))</f>
        <v/>
      </c>
      <c r="L716" s="1198"/>
    </row>
    <row r="717" spans="1:12" ht="14.25" customHeight="1" x14ac:dyDescent="0.3">
      <c r="A717" s="1214">
        <f t="shared" si="55"/>
        <v>706</v>
      </c>
      <c r="B717" s="1215"/>
      <c r="C717" s="1216" t="str">
        <f t="shared" ref="C717:C780" si="58">IF(B717="","",IF(B717=B716,"",G716))</f>
        <v/>
      </c>
      <c r="D717" s="1217"/>
      <c r="E717" s="1218"/>
      <c r="F717" s="1219"/>
      <c r="G717" s="1219" t="str">
        <f t="shared" ref="G717:G780" si="59">IF(B717="","",G716-F717+D717)</f>
        <v/>
      </c>
      <c r="H717" s="1220"/>
      <c r="I717" s="1221" t="str">
        <f t="shared" si="56"/>
        <v/>
      </c>
      <c r="J717" s="1220" t="str">
        <f t="shared" si="57"/>
        <v/>
      </c>
      <c r="K717" s="1214" t="str">
        <f>IF($B717="","",IF($B717=[6]Dashboard!$B$3,COUNTIF($B$12:$B717,[6]Dashboard!$B$3),""))</f>
        <v/>
      </c>
      <c r="L717" s="1198"/>
    </row>
    <row r="718" spans="1:12" ht="14.25" customHeight="1" x14ac:dyDescent="0.3">
      <c r="A718" s="1214">
        <f t="shared" si="55"/>
        <v>707</v>
      </c>
      <c r="B718" s="1215"/>
      <c r="C718" s="1216" t="str">
        <f t="shared" si="58"/>
        <v/>
      </c>
      <c r="D718" s="1217"/>
      <c r="E718" s="1218"/>
      <c r="F718" s="1219"/>
      <c r="G718" s="1219" t="str">
        <f t="shared" si="59"/>
        <v/>
      </c>
      <c r="H718" s="1220"/>
      <c r="I718" s="1221" t="str">
        <f t="shared" si="56"/>
        <v/>
      </c>
      <c r="J718" s="1220" t="str">
        <f t="shared" si="57"/>
        <v/>
      </c>
      <c r="K718" s="1214" t="str">
        <f>IF($B718="","",IF($B718=[6]Dashboard!$B$3,COUNTIF($B$12:$B718,[6]Dashboard!$B$3),""))</f>
        <v/>
      </c>
      <c r="L718" s="1198"/>
    </row>
    <row r="719" spans="1:12" ht="14.25" customHeight="1" x14ac:dyDescent="0.3">
      <c r="A719" s="1214">
        <f t="shared" si="55"/>
        <v>708</v>
      </c>
      <c r="B719" s="1215"/>
      <c r="C719" s="1216" t="str">
        <f t="shared" si="58"/>
        <v/>
      </c>
      <c r="D719" s="1217"/>
      <c r="E719" s="1218"/>
      <c r="F719" s="1219"/>
      <c r="G719" s="1219" t="str">
        <f t="shared" si="59"/>
        <v/>
      </c>
      <c r="H719" s="1220"/>
      <c r="I719" s="1221" t="str">
        <f t="shared" si="56"/>
        <v/>
      </c>
      <c r="J719" s="1220" t="str">
        <f t="shared" si="57"/>
        <v/>
      </c>
      <c r="K719" s="1214" t="str">
        <f>IF($B719="","",IF($B719=[6]Dashboard!$B$3,COUNTIF($B$12:$B719,[6]Dashboard!$B$3),""))</f>
        <v/>
      </c>
      <c r="L719" s="1198"/>
    </row>
    <row r="720" spans="1:12" ht="14.25" customHeight="1" x14ac:dyDescent="0.3">
      <c r="A720" s="1214">
        <f t="shared" si="55"/>
        <v>709</v>
      </c>
      <c r="B720" s="1215"/>
      <c r="C720" s="1216" t="str">
        <f t="shared" si="58"/>
        <v/>
      </c>
      <c r="D720" s="1217"/>
      <c r="E720" s="1218"/>
      <c r="F720" s="1219"/>
      <c r="G720" s="1219" t="str">
        <f t="shared" si="59"/>
        <v/>
      </c>
      <c r="H720" s="1220"/>
      <c r="I720" s="1221" t="str">
        <f t="shared" si="56"/>
        <v/>
      </c>
      <c r="J720" s="1220" t="str">
        <f t="shared" si="57"/>
        <v/>
      </c>
      <c r="K720" s="1214" t="str">
        <f>IF($B720="","",IF($B720=[6]Dashboard!$B$3,COUNTIF($B$12:$B720,[6]Dashboard!$B$3),""))</f>
        <v/>
      </c>
      <c r="L720" s="1198"/>
    </row>
    <row r="721" spans="1:12" ht="14.25" customHeight="1" x14ac:dyDescent="0.3">
      <c r="A721" s="1214">
        <f t="shared" si="55"/>
        <v>710</v>
      </c>
      <c r="B721" s="1215"/>
      <c r="C721" s="1216" t="str">
        <f t="shared" si="58"/>
        <v/>
      </c>
      <c r="D721" s="1217"/>
      <c r="E721" s="1218"/>
      <c r="F721" s="1219"/>
      <c r="G721" s="1219" t="str">
        <f t="shared" si="59"/>
        <v/>
      </c>
      <c r="H721" s="1220"/>
      <c r="I721" s="1221" t="str">
        <f t="shared" si="56"/>
        <v/>
      </c>
      <c r="J721" s="1220" t="str">
        <f t="shared" si="57"/>
        <v/>
      </c>
      <c r="K721" s="1214" t="str">
        <f>IF($B721="","",IF($B721=[6]Dashboard!$B$3,COUNTIF($B$12:$B721,[6]Dashboard!$B$3),""))</f>
        <v/>
      </c>
      <c r="L721" s="1198"/>
    </row>
    <row r="722" spans="1:12" ht="14.25" customHeight="1" x14ac:dyDescent="0.3">
      <c r="A722" s="1214">
        <f t="shared" si="55"/>
        <v>711</v>
      </c>
      <c r="B722" s="1215"/>
      <c r="C722" s="1216" t="str">
        <f t="shared" si="58"/>
        <v/>
      </c>
      <c r="D722" s="1217"/>
      <c r="E722" s="1218"/>
      <c r="F722" s="1219"/>
      <c r="G722" s="1219" t="str">
        <f t="shared" si="59"/>
        <v/>
      </c>
      <c r="H722" s="1220"/>
      <c r="I722" s="1221" t="str">
        <f t="shared" si="56"/>
        <v/>
      </c>
      <c r="J722" s="1220" t="str">
        <f t="shared" si="57"/>
        <v/>
      </c>
      <c r="K722" s="1214" t="str">
        <f>IF($B722="","",IF($B722=[6]Dashboard!$B$3,COUNTIF($B$12:$B722,[6]Dashboard!$B$3),""))</f>
        <v/>
      </c>
      <c r="L722" s="1198"/>
    </row>
    <row r="723" spans="1:12" ht="14.25" customHeight="1" x14ac:dyDescent="0.3">
      <c r="A723" s="1214">
        <f t="shared" si="55"/>
        <v>712</v>
      </c>
      <c r="B723" s="1215"/>
      <c r="C723" s="1216" t="str">
        <f t="shared" si="58"/>
        <v/>
      </c>
      <c r="D723" s="1217"/>
      <c r="E723" s="1218"/>
      <c r="F723" s="1219"/>
      <c r="G723" s="1219" t="str">
        <f t="shared" si="59"/>
        <v/>
      </c>
      <c r="H723" s="1220"/>
      <c r="I723" s="1221" t="str">
        <f t="shared" si="56"/>
        <v/>
      </c>
      <c r="J723" s="1220" t="str">
        <f t="shared" si="57"/>
        <v/>
      </c>
      <c r="K723" s="1214" t="str">
        <f>IF($B723="","",IF($B723=[6]Dashboard!$B$3,COUNTIF($B$12:$B723,[6]Dashboard!$B$3),""))</f>
        <v/>
      </c>
      <c r="L723" s="1198"/>
    </row>
    <row r="724" spans="1:12" ht="14.25" customHeight="1" x14ac:dyDescent="0.3">
      <c r="A724" s="1214">
        <f t="shared" si="55"/>
        <v>713</v>
      </c>
      <c r="B724" s="1215"/>
      <c r="C724" s="1216" t="str">
        <f t="shared" si="58"/>
        <v/>
      </c>
      <c r="D724" s="1217"/>
      <c r="E724" s="1218"/>
      <c r="F724" s="1219"/>
      <c r="G724" s="1219" t="str">
        <f t="shared" si="59"/>
        <v/>
      </c>
      <c r="H724" s="1220"/>
      <c r="I724" s="1221" t="str">
        <f t="shared" si="56"/>
        <v/>
      </c>
      <c r="J724" s="1220" t="str">
        <f t="shared" si="57"/>
        <v/>
      </c>
      <c r="K724" s="1214" t="str">
        <f>IF($B724="","",IF($B724=[6]Dashboard!$B$3,COUNTIF($B$12:$B724,[6]Dashboard!$B$3),""))</f>
        <v/>
      </c>
      <c r="L724" s="1198"/>
    </row>
    <row r="725" spans="1:12" ht="14.25" customHeight="1" x14ac:dyDescent="0.3">
      <c r="A725" s="1214">
        <f t="shared" si="55"/>
        <v>714</v>
      </c>
      <c r="B725" s="1215"/>
      <c r="C725" s="1216" t="str">
        <f t="shared" si="58"/>
        <v/>
      </c>
      <c r="D725" s="1217"/>
      <c r="E725" s="1218"/>
      <c r="F725" s="1219"/>
      <c r="G725" s="1219" t="str">
        <f t="shared" si="59"/>
        <v/>
      </c>
      <c r="H725" s="1220"/>
      <c r="I725" s="1221" t="str">
        <f t="shared" si="56"/>
        <v/>
      </c>
      <c r="J725" s="1220" t="str">
        <f t="shared" si="57"/>
        <v/>
      </c>
      <c r="K725" s="1214" t="str">
        <f>IF($B725="","",IF($B725=[6]Dashboard!$B$3,COUNTIF($B$12:$B725,[6]Dashboard!$B$3),""))</f>
        <v/>
      </c>
      <c r="L725" s="1198"/>
    </row>
    <row r="726" spans="1:12" ht="14.25" customHeight="1" x14ac:dyDescent="0.3">
      <c r="A726" s="1214">
        <f t="shared" si="55"/>
        <v>715</v>
      </c>
      <c r="B726" s="1215"/>
      <c r="C726" s="1216" t="str">
        <f t="shared" si="58"/>
        <v/>
      </c>
      <c r="D726" s="1217"/>
      <c r="E726" s="1218"/>
      <c r="F726" s="1219"/>
      <c r="G726" s="1219" t="str">
        <f t="shared" si="59"/>
        <v/>
      </c>
      <c r="H726" s="1220"/>
      <c r="I726" s="1221" t="str">
        <f t="shared" si="56"/>
        <v/>
      </c>
      <c r="J726" s="1220" t="str">
        <f t="shared" si="57"/>
        <v/>
      </c>
      <c r="K726" s="1214" t="str">
        <f>IF($B726="","",IF($B726=[6]Dashboard!$B$3,COUNTIF($B$12:$B726,[6]Dashboard!$B$3),""))</f>
        <v/>
      </c>
      <c r="L726" s="1198"/>
    </row>
    <row r="727" spans="1:12" ht="14.25" customHeight="1" x14ac:dyDescent="0.3">
      <c r="A727" s="1214">
        <f t="shared" si="55"/>
        <v>716</v>
      </c>
      <c r="B727" s="1215"/>
      <c r="C727" s="1216" t="str">
        <f t="shared" si="58"/>
        <v/>
      </c>
      <c r="D727" s="1217"/>
      <c r="E727" s="1218"/>
      <c r="F727" s="1219"/>
      <c r="G727" s="1219" t="str">
        <f t="shared" si="59"/>
        <v/>
      </c>
      <c r="H727" s="1220"/>
      <c r="I727" s="1221" t="str">
        <f t="shared" si="56"/>
        <v/>
      </c>
      <c r="J727" s="1220" t="str">
        <f t="shared" si="57"/>
        <v/>
      </c>
      <c r="K727" s="1214" t="str">
        <f>IF($B727="","",IF($B727=[6]Dashboard!$B$3,COUNTIF($B$12:$B727,[6]Dashboard!$B$3),""))</f>
        <v/>
      </c>
      <c r="L727" s="1198"/>
    </row>
    <row r="728" spans="1:12" ht="14.25" customHeight="1" x14ac:dyDescent="0.3">
      <c r="A728" s="1214">
        <f t="shared" si="55"/>
        <v>717</v>
      </c>
      <c r="B728" s="1215"/>
      <c r="C728" s="1216" t="str">
        <f t="shared" si="58"/>
        <v/>
      </c>
      <c r="D728" s="1217"/>
      <c r="E728" s="1218"/>
      <c r="F728" s="1219"/>
      <c r="G728" s="1219" t="str">
        <f t="shared" si="59"/>
        <v/>
      </c>
      <c r="H728" s="1220"/>
      <c r="I728" s="1221" t="str">
        <f t="shared" si="56"/>
        <v/>
      </c>
      <c r="J728" s="1220" t="str">
        <f t="shared" si="57"/>
        <v/>
      </c>
      <c r="K728" s="1214" t="str">
        <f>IF($B728="","",IF($B728=[6]Dashboard!$B$3,COUNTIF($B$12:$B728,[6]Dashboard!$B$3),""))</f>
        <v/>
      </c>
      <c r="L728" s="1198"/>
    </row>
    <row r="729" spans="1:12" ht="14.25" customHeight="1" x14ac:dyDescent="0.3">
      <c r="A729" s="1214">
        <f t="shared" si="55"/>
        <v>718</v>
      </c>
      <c r="B729" s="1215"/>
      <c r="C729" s="1216" t="str">
        <f t="shared" si="58"/>
        <v/>
      </c>
      <c r="D729" s="1217"/>
      <c r="E729" s="1218"/>
      <c r="F729" s="1219"/>
      <c r="G729" s="1219" t="str">
        <f t="shared" si="59"/>
        <v/>
      </c>
      <c r="H729" s="1220"/>
      <c r="I729" s="1221" t="str">
        <f t="shared" si="56"/>
        <v/>
      </c>
      <c r="J729" s="1220" t="str">
        <f t="shared" si="57"/>
        <v/>
      </c>
      <c r="K729" s="1214" t="str">
        <f>IF($B729="","",IF($B729=[6]Dashboard!$B$3,COUNTIF($B$12:$B729,[6]Dashboard!$B$3),""))</f>
        <v/>
      </c>
      <c r="L729" s="1198"/>
    </row>
    <row r="730" spans="1:12" ht="14.25" customHeight="1" x14ac:dyDescent="0.3">
      <c r="A730" s="1214">
        <f t="shared" si="55"/>
        <v>719</v>
      </c>
      <c r="B730" s="1215"/>
      <c r="C730" s="1216" t="str">
        <f t="shared" si="58"/>
        <v/>
      </c>
      <c r="D730" s="1217"/>
      <c r="E730" s="1218"/>
      <c r="F730" s="1219"/>
      <c r="G730" s="1219" t="str">
        <f t="shared" si="59"/>
        <v/>
      </c>
      <c r="H730" s="1220"/>
      <c r="I730" s="1221" t="str">
        <f t="shared" si="56"/>
        <v/>
      </c>
      <c r="J730" s="1220" t="str">
        <f t="shared" si="57"/>
        <v/>
      </c>
      <c r="K730" s="1214" t="str">
        <f>IF($B730="","",IF($B730=[6]Dashboard!$B$3,COUNTIF($B$12:$B730,[6]Dashboard!$B$3),""))</f>
        <v/>
      </c>
      <c r="L730" s="1198"/>
    </row>
    <row r="731" spans="1:12" ht="14.25" customHeight="1" x14ac:dyDescent="0.3">
      <c r="A731" s="1214">
        <f t="shared" si="55"/>
        <v>720</v>
      </c>
      <c r="B731" s="1215"/>
      <c r="C731" s="1216" t="str">
        <f t="shared" si="58"/>
        <v/>
      </c>
      <c r="D731" s="1217"/>
      <c r="E731" s="1218"/>
      <c r="F731" s="1219"/>
      <c r="G731" s="1219" t="str">
        <f t="shared" si="59"/>
        <v/>
      </c>
      <c r="H731" s="1220"/>
      <c r="I731" s="1221" t="str">
        <f t="shared" si="56"/>
        <v/>
      </c>
      <c r="J731" s="1220" t="str">
        <f t="shared" si="57"/>
        <v/>
      </c>
      <c r="K731" s="1214" t="str">
        <f>IF($B731="","",IF($B731=[6]Dashboard!$B$3,COUNTIF($B$12:$B731,[6]Dashboard!$B$3),""))</f>
        <v/>
      </c>
      <c r="L731" s="1198"/>
    </row>
    <row r="732" spans="1:12" ht="14.25" customHeight="1" x14ac:dyDescent="0.3">
      <c r="A732" s="1214">
        <f t="shared" si="55"/>
        <v>721</v>
      </c>
      <c r="B732" s="1215"/>
      <c r="C732" s="1216" t="str">
        <f t="shared" si="58"/>
        <v/>
      </c>
      <c r="D732" s="1217"/>
      <c r="E732" s="1218"/>
      <c r="F732" s="1219"/>
      <c r="G732" s="1219" t="str">
        <f t="shared" si="59"/>
        <v/>
      </c>
      <c r="H732" s="1220"/>
      <c r="I732" s="1221" t="str">
        <f t="shared" si="56"/>
        <v/>
      </c>
      <c r="J732" s="1220" t="str">
        <f t="shared" si="57"/>
        <v/>
      </c>
      <c r="K732" s="1214" t="str">
        <f>IF($B732="","",IF($B732=[6]Dashboard!$B$3,COUNTIF($B$12:$B732,[6]Dashboard!$B$3),""))</f>
        <v/>
      </c>
      <c r="L732" s="1198"/>
    </row>
    <row r="733" spans="1:12" ht="14.25" customHeight="1" x14ac:dyDescent="0.3">
      <c r="A733" s="1214">
        <f t="shared" si="55"/>
        <v>722</v>
      </c>
      <c r="B733" s="1215"/>
      <c r="C733" s="1216" t="str">
        <f t="shared" si="58"/>
        <v/>
      </c>
      <c r="D733" s="1217"/>
      <c r="E733" s="1218"/>
      <c r="F733" s="1219"/>
      <c r="G733" s="1219" t="str">
        <f t="shared" si="59"/>
        <v/>
      </c>
      <c r="H733" s="1220"/>
      <c r="I733" s="1221" t="str">
        <f t="shared" si="56"/>
        <v/>
      </c>
      <c r="J733" s="1220" t="str">
        <f t="shared" si="57"/>
        <v/>
      </c>
      <c r="K733" s="1214" t="str">
        <f>IF($B733="","",IF($B733=[6]Dashboard!$B$3,COUNTIF($B$12:$B733,[6]Dashboard!$B$3),""))</f>
        <v/>
      </c>
      <c r="L733" s="1198"/>
    </row>
    <row r="734" spans="1:12" ht="14.25" customHeight="1" x14ac:dyDescent="0.3">
      <c r="A734" s="1214">
        <f t="shared" si="55"/>
        <v>723</v>
      </c>
      <c r="B734" s="1215"/>
      <c r="C734" s="1216" t="str">
        <f t="shared" si="58"/>
        <v/>
      </c>
      <c r="D734" s="1217"/>
      <c r="E734" s="1218"/>
      <c r="F734" s="1219"/>
      <c r="G734" s="1219" t="str">
        <f t="shared" si="59"/>
        <v/>
      </c>
      <c r="H734" s="1220"/>
      <c r="I734" s="1221" t="str">
        <f t="shared" si="56"/>
        <v/>
      </c>
      <c r="J734" s="1220" t="str">
        <f t="shared" si="57"/>
        <v/>
      </c>
      <c r="K734" s="1214" t="str">
        <f>IF($B734="","",IF($B734=[6]Dashboard!$B$3,COUNTIF($B$12:$B734,[6]Dashboard!$B$3),""))</f>
        <v/>
      </c>
      <c r="L734" s="1198"/>
    </row>
    <row r="735" spans="1:12" ht="14.25" customHeight="1" x14ac:dyDescent="0.3">
      <c r="A735" s="1214">
        <f t="shared" si="55"/>
        <v>724</v>
      </c>
      <c r="B735" s="1215"/>
      <c r="C735" s="1216" t="str">
        <f t="shared" si="58"/>
        <v/>
      </c>
      <c r="D735" s="1217"/>
      <c r="E735" s="1218"/>
      <c r="F735" s="1219"/>
      <c r="G735" s="1219" t="str">
        <f t="shared" si="59"/>
        <v/>
      </c>
      <c r="H735" s="1220"/>
      <c r="I735" s="1221" t="str">
        <f t="shared" si="56"/>
        <v/>
      </c>
      <c r="J735" s="1220" t="str">
        <f t="shared" si="57"/>
        <v/>
      </c>
      <c r="K735" s="1214" t="str">
        <f>IF($B735="","",IF($B735=[6]Dashboard!$B$3,COUNTIF($B$12:$B735,[6]Dashboard!$B$3),""))</f>
        <v/>
      </c>
      <c r="L735" s="1198"/>
    </row>
    <row r="736" spans="1:12" ht="14.25" customHeight="1" x14ac:dyDescent="0.3">
      <c r="A736" s="1214">
        <f t="shared" si="55"/>
        <v>725</v>
      </c>
      <c r="B736" s="1215"/>
      <c r="C736" s="1216" t="str">
        <f t="shared" si="58"/>
        <v/>
      </c>
      <c r="D736" s="1217"/>
      <c r="E736" s="1218"/>
      <c r="F736" s="1219"/>
      <c r="G736" s="1219" t="str">
        <f t="shared" si="59"/>
        <v/>
      </c>
      <c r="H736" s="1220"/>
      <c r="I736" s="1221" t="str">
        <f t="shared" si="56"/>
        <v/>
      </c>
      <c r="J736" s="1220" t="str">
        <f t="shared" si="57"/>
        <v/>
      </c>
      <c r="K736" s="1214" t="str">
        <f>IF($B736="","",IF($B736=[6]Dashboard!$B$3,COUNTIF($B$12:$B736,[6]Dashboard!$B$3),""))</f>
        <v/>
      </c>
      <c r="L736" s="1198"/>
    </row>
    <row r="737" spans="1:12" ht="14.25" customHeight="1" x14ac:dyDescent="0.3">
      <c r="A737" s="1214">
        <f t="shared" si="55"/>
        <v>726</v>
      </c>
      <c r="B737" s="1215"/>
      <c r="C737" s="1216" t="str">
        <f t="shared" si="58"/>
        <v/>
      </c>
      <c r="D737" s="1217"/>
      <c r="E737" s="1218"/>
      <c r="F737" s="1219"/>
      <c r="G737" s="1219" t="str">
        <f t="shared" si="59"/>
        <v/>
      </c>
      <c r="H737" s="1220"/>
      <c r="I737" s="1221" t="str">
        <f t="shared" si="56"/>
        <v/>
      </c>
      <c r="J737" s="1220" t="str">
        <f t="shared" si="57"/>
        <v/>
      </c>
      <c r="K737" s="1214" t="str">
        <f>IF($B737="","",IF($B737=[6]Dashboard!$B$3,COUNTIF($B$12:$B737,[6]Dashboard!$B$3),""))</f>
        <v/>
      </c>
      <c r="L737" s="1198"/>
    </row>
    <row r="738" spans="1:12" ht="14.25" customHeight="1" x14ac:dyDescent="0.3">
      <c r="A738" s="1214">
        <f t="shared" si="55"/>
        <v>727</v>
      </c>
      <c r="B738" s="1215"/>
      <c r="C738" s="1216" t="str">
        <f t="shared" si="58"/>
        <v/>
      </c>
      <c r="D738" s="1217"/>
      <c r="E738" s="1218"/>
      <c r="F738" s="1219"/>
      <c r="G738" s="1219" t="str">
        <f t="shared" si="59"/>
        <v/>
      </c>
      <c r="H738" s="1220"/>
      <c r="I738" s="1221" t="str">
        <f t="shared" si="56"/>
        <v/>
      </c>
      <c r="J738" s="1220" t="str">
        <f t="shared" si="57"/>
        <v/>
      </c>
      <c r="K738" s="1214" t="str">
        <f>IF($B738="","",IF($B738=[6]Dashboard!$B$3,COUNTIF($B$12:$B738,[6]Dashboard!$B$3),""))</f>
        <v/>
      </c>
      <c r="L738" s="1198"/>
    </row>
    <row r="739" spans="1:12" ht="14.25" customHeight="1" x14ac:dyDescent="0.3">
      <c r="A739" s="1214">
        <f t="shared" si="55"/>
        <v>728</v>
      </c>
      <c r="B739" s="1215"/>
      <c r="C739" s="1216" t="str">
        <f t="shared" si="58"/>
        <v/>
      </c>
      <c r="D739" s="1217"/>
      <c r="E739" s="1218"/>
      <c r="F739" s="1219"/>
      <c r="G739" s="1219" t="str">
        <f t="shared" si="59"/>
        <v/>
      </c>
      <c r="H739" s="1220"/>
      <c r="I739" s="1221" t="str">
        <f t="shared" si="56"/>
        <v/>
      </c>
      <c r="J739" s="1220" t="str">
        <f t="shared" si="57"/>
        <v/>
      </c>
      <c r="K739" s="1214" t="str">
        <f>IF($B739="","",IF($B739=[6]Dashboard!$B$3,COUNTIF($B$12:$B739,[6]Dashboard!$B$3),""))</f>
        <v/>
      </c>
      <c r="L739" s="1198"/>
    </row>
    <row r="740" spans="1:12" ht="14.25" customHeight="1" x14ac:dyDescent="0.3">
      <c r="A740" s="1214">
        <f t="shared" si="55"/>
        <v>729</v>
      </c>
      <c r="B740" s="1215"/>
      <c r="C740" s="1216" t="str">
        <f t="shared" si="58"/>
        <v/>
      </c>
      <c r="D740" s="1217"/>
      <c r="E740" s="1218"/>
      <c r="F740" s="1219"/>
      <c r="G740" s="1219" t="str">
        <f t="shared" si="59"/>
        <v/>
      </c>
      <c r="H740" s="1220"/>
      <c r="I740" s="1221" t="str">
        <f t="shared" si="56"/>
        <v/>
      </c>
      <c r="J740" s="1220" t="str">
        <f t="shared" si="57"/>
        <v/>
      </c>
      <c r="K740" s="1214" t="str">
        <f>IF($B740="","",IF($B740=[6]Dashboard!$B$3,COUNTIF($B$12:$B740,[6]Dashboard!$B$3),""))</f>
        <v/>
      </c>
      <c r="L740" s="1198"/>
    </row>
    <row r="741" spans="1:12" ht="14.25" customHeight="1" x14ac:dyDescent="0.3">
      <c r="A741" s="1214">
        <f t="shared" si="55"/>
        <v>730</v>
      </c>
      <c r="B741" s="1215"/>
      <c r="C741" s="1216" t="str">
        <f t="shared" si="58"/>
        <v/>
      </c>
      <c r="D741" s="1217"/>
      <c r="E741" s="1218"/>
      <c r="F741" s="1219"/>
      <c r="G741" s="1219" t="str">
        <f t="shared" si="59"/>
        <v/>
      </c>
      <c r="H741" s="1220"/>
      <c r="I741" s="1221" t="str">
        <f t="shared" si="56"/>
        <v/>
      </c>
      <c r="J741" s="1220" t="str">
        <f t="shared" si="57"/>
        <v/>
      </c>
      <c r="K741" s="1214" t="str">
        <f>IF($B741="","",IF($B741=[6]Dashboard!$B$3,COUNTIF($B$12:$B741,[6]Dashboard!$B$3),""))</f>
        <v/>
      </c>
      <c r="L741" s="1198"/>
    </row>
    <row r="742" spans="1:12" ht="14.25" customHeight="1" x14ac:dyDescent="0.3">
      <c r="A742" s="1214">
        <f t="shared" si="55"/>
        <v>731</v>
      </c>
      <c r="B742" s="1215"/>
      <c r="C742" s="1216" t="str">
        <f t="shared" si="58"/>
        <v/>
      </c>
      <c r="D742" s="1217"/>
      <c r="E742" s="1218"/>
      <c r="F742" s="1219"/>
      <c r="G742" s="1219" t="str">
        <f t="shared" si="59"/>
        <v/>
      </c>
      <c r="H742" s="1220"/>
      <c r="I742" s="1221" t="str">
        <f t="shared" si="56"/>
        <v/>
      </c>
      <c r="J742" s="1220" t="str">
        <f t="shared" si="57"/>
        <v/>
      </c>
      <c r="K742" s="1214" t="str">
        <f>IF($B742="","",IF($B742=[6]Dashboard!$B$3,COUNTIF($B$12:$B742,[6]Dashboard!$B$3),""))</f>
        <v/>
      </c>
      <c r="L742" s="1198"/>
    </row>
    <row r="743" spans="1:12" ht="14.25" customHeight="1" x14ac:dyDescent="0.3">
      <c r="A743" s="1214">
        <f t="shared" si="55"/>
        <v>732</v>
      </c>
      <c r="B743" s="1215"/>
      <c r="C743" s="1216" t="str">
        <f t="shared" si="58"/>
        <v/>
      </c>
      <c r="D743" s="1217"/>
      <c r="E743" s="1218"/>
      <c r="F743" s="1219"/>
      <c r="G743" s="1219" t="str">
        <f t="shared" si="59"/>
        <v/>
      </c>
      <c r="H743" s="1220"/>
      <c r="I743" s="1221" t="str">
        <f t="shared" si="56"/>
        <v/>
      </c>
      <c r="J743" s="1220" t="str">
        <f t="shared" si="57"/>
        <v/>
      </c>
      <c r="K743" s="1214" t="str">
        <f>IF($B743="","",IF($B743=[6]Dashboard!$B$3,COUNTIF($B$12:$B743,[6]Dashboard!$B$3),""))</f>
        <v/>
      </c>
      <c r="L743" s="1198"/>
    </row>
    <row r="744" spans="1:12" ht="14.25" customHeight="1" x14ac:dyDescent="0.3">
      <c r="A744" s="1214">
        <f t="shared" si="55"/>
        <v>733</v>
      </c>
      <c r="B744" s="1215"/>
      <c r="C744" s="1216" t="str">
        <f t="shared" si="58"/>
        <v/>
      </c>
      <c r="D744" s="1217"/>
      <c r="E744" s="1218"/>
      <c r="F744" s="1219"/>
      <c r="G744" s="1219" t="str">
        <f t="shared" si="59"/>
        <v/>
      </c>
      <c r="H744" s="1220"/>
      <c r="I744" s="1221" t="str">
        <f t="shared" si="56"/>
        <v/>
      </c>
      <c r="J744" s="1220" t="str">
        <f t="shared" si="57"/>
        <v/>
      </c>
      <c r="K744" s="1214" t="str">
        <f>IF($B744="","",IF($B744=[6]Dashboard!$B$3,COUNTIF($B$12:$B744,[6]Dashboard!$B$3),""))</f>
        <v/>
      </c>
      <c r="L744" s="1198"/>
    </row>
    <row r="745" spans="1:12" ht="14.25" customHeight="1" x14ac:dyDescent="0.3">
      <c r="A745" s="1214">
        <f t="shared" si="55"/>
        <v>734</v>
      </c>
      <c r="B745" s="1215"/>
      <c r="C745" s="1216" t="str">
        <f t="shared" si="58"/>
        <v/>
      </c>
      <c r="D745" s="1217"/>
      <c r="E745" s="1218"/>
      <c r="F745" s="1219"/>
      <c r="G745" s="1219" t="str">
        <f t="shared" si="59"/>
        <v/>
      </c>
      <c r="H745" s="1220"/>
      <c r="I745" s="1221" t="str">
        <f t="shared" si="56"/>
        <v/>
      </c>
      <c r="J745" s="1220" t="str">
        <f t="shared" si="57"/>
        <v/>
      </c>
      <c r="K745" s="1214" t="str">
        <f>IF($B745="","",IF($B745=[6]Dashboard!$B$3,COUNTIF($B$12:$B745,[6]Dashboard!$B$3),""))</f>
        <v/>
      </c>
      <c r="L745" s="1198"/>
    </row>
    <row r="746" spans="1:12" ht="14.25" customHeight="1" x14ac:dyDescent="0.3">
      <c r="A746" s="1214">
        <f t="shared" si="55"/>
        <v>735</v>
      </c>
      <c r="B746" s="1215"/>
      <c r="C746" s="1216" t="str">
        <f t="shared" si="58"/>
        <v/>
      </c>
      <c r="D746" s="1217"/>
      <c r="E746" s="1218"/>
      <c r="F746" s="1219"/>
      <c r="G746" s="1219" t="str">
        <f t="shared" si="59"/>
        <v/>
      </c>
      <c r="H746" s="1220"/>
      <c r="I746" s="1221" t="str">
        <f t="shared" si="56"/>
        <v/>
      </c>
      <c r="J746" s="1220" t="str">
        <f t="shared" si="57"/>
        <v/>
      </c>
      <c r="K746" s="1214" t="str">
        <f>IF($B746="","",IF($B746=[6]Dashboard!$B$3,COUNTIF($B$12:$B746,[6]Dashboard!$B$3),""))</f>
        <v/>
      </c>
      <c r="L746" s="1198"/>
    </row>
    <row r="747" spans="1:12" ht="14.25" customHeight="1" x14ac:dyDescent="0.3">
      <c r="A747" s="1214">
        <f t="shared" si="55"/>
        <v>736</v>
      </c>
      <c r="B747" s="1215"/>
      <c r="C747" s="1216" t="str">
        <f t="shared" si="58"/>
        <v/>
      </c>
      <c r="D747" s="1217"/>
      <c r="E747" s="1218"/>
      <c r="F747" s="1219"/>
      <c r="G747" s="1219" t="str">
        <f t="shared" si="59"/>
        <v/>
      </c>
      <c r="H747" s="1220"/>
      <c r="I747" s="1221" t="str">
        <f t="shared" si="56"/>
        <v/>
      </c>
      <c r="J747" s="1220" t="str">
        <f t="shared" si="57"/>
        <v/>
      </c>
      <c r="K747" s="1214" t="str">
        <f>IF($B747="","",IF($B747=[6]Dashboard!$B$3,COUNTIF($B$12:$B747,[6]Dashboard!$B$3),""))</f>
        <v/>
      </c>
      <c r="L747" s="1198"/>
    </row>
    <row r="748" spans="1:12" ht="14.25" customHeight="1" x14ac:dyDescent="0.3">
      <c r="A748" s="1214">
        <f t="shared" si="55"/>
        <v>737</v>
      </c>
      <c r="B748" s="1215"/>
      <c r="C748" s="1216" t="str">
        <f t="shared" si="58"/>
        <v/>
      </c>
      <c r="D748" s="1217"/>
      <c r="E748" s="1218"/>
      <c r="F748" s="1219"/>
      <c r="G748" s="1219" t="str">
        <f t="shared" si="59"/>
        <v/>
      </c>
      <c r="H748" s="1220"/>
      <c r="I748" s="1221" t="str">
        <f t="shared" si="56"/>
        <v/>
      </c>
      <c r="J748" s="1220" t="str">
        <f t="shared" si="57"/>
        <v/>
      </c>
      <c r="K748" s="1214" t="str">
        <f>IF($B748="","",IF($B748=[6]Dashboard!$B$3,COUNTIF($B$12:$B748,[6]Dashboard!$B$3),""))</f>
        <v/>
      </c>
      <c r="L748" s="1198"/>
    </row>
    <row r="749" spans="1:12" ht="14.25" customHeight="1" x14ac:dyDescent="0.3">
      <c r="A749" s="1214">
        <f t="shared" si="55"/>
        <v>738</v>
      </c>
      <c r="B749" s="1215"/>
      <c r="C749" s="1216" t="str">
        <f t="shared" si="58"/>
        <v/>
      </c>
      <c r="D749" s="1217"/>
      <c r="E749" s="1218"/>
      <c r="F749" s="1219"/>
      <c r="G749" s="1219" t="str">
        <f t="shared" si="59"/>
        <v/>
      </c>
      <c r="H749" s="1220"/>
      <c r="I749" s="1221" t="str">
        <f t="shared" si="56"/>
        <v/>
      </c>
      <c r="J749" s="1220" t="str">
        <f t="shared" si="57"/>
        <v/>
      </c>
      <c r="K749" s="1214" t="str">
        <f>IF($B749="","",IF($B749=[6]Dashboard!$B$3,COUNTIF($B$12:$B749,[6]Dashboard!$B$3),""))</f>
        <v/>
      </c>
      <c r="L749" s="1198"/>
    </row>
    <row r="750" spans="1:12" ht="14.25" customHeight="1" x14ac:dyDescent="0.3">
      <c r="A750" s="1214">
        <f t="shared" si="55"/>
        <v>739</v>
      </c>
      <c r="B750" s="1215"/>
      <c r="C750" s="1216" t="str">
        <f t="shared" si="58"/>
        <v/>
      </c>
      <c r="D750" s="1217"/>
      <c r="E750" s="1218"/>
      <c r="F750" s="1219"/>
      <c r="G750" s="1219" t="str">
        <f t="shared" si="59"/>
        <v/>
      </c>
      <c r="H750" s="1220"/>
      <c r="I750" s="1221" t="str">
        <f t="shared" si="56"/>
        <v/>
      </c>
      <c r="J750" s="1220" t="str">
        <f t="shared" si="57"/>
        <v/>
      </c>
      <c r="K750" s="1214" t="str">
        <f>IF($B750="","",IF($B750=[6]Dashboard!$B$3,COUNTIF($B$12:$B750,[6]Dashboard!$B$3),""))</f>
        <v/>
      </c>
      <c r="L750" s="1198"/>
    </row>
    <row r="751" spans="1:12" ht="14.25" customHeight="1" x14ac:dyDescent="0.3">
      <c r="A751" s="1214">
        <f t="shared" si="55"/>
        <v>740</v>
      </c>
      <c r="B751" s="1215"/>
      <c r="C751" s="1216" t="str">
        <f t="shared" si="58"/>
        <v/>
      </c>
      <c r="D751" s="1217"/>
      <c r="E751" s="1218"/>
      <c r="F751" s="1219"/>
      <c r="G751" s="1219" t="str">
        <f t="shared" si="59"/>
        <v/>
      </c>
      <c r="H751" s="1220"/>
      <c r="I751" s="1221" t="str">
        <f t="shared" si="56"/>
        <v/>
      </c>
      <c r="J751" s="1220" t="str">
        <f t="shared" si="57"/>
        <v/>
      </c>
      <c r="K751" s="1214" t="str">
        <f>IF($B751="","",IF($B751=[6]Dashboard!$B$3,COUNTIF($B$12:$B751,[6]Dashboard!$B$3),""))</f>
        <v/>
      </c>
      <c r="L751" s="1198"/>
    </row>
    <row r="752" spans="1:12" ht="14.25" customHeight="1" x14ac:dyDescent="0.3">
      <c r="A752" s="1214">
        <f t="shared" si="55"/>
        <v>741</v>
      </c>
      <c r="B752" s="1215"/>
      <c r="C752" s="1216" t="str">
        <f t="shared" si="58"/>
        <v/>
      </c>
      <c r="D752" s="1217"/>
      <c r="E752" s="1218"/>
      <c r="F752" s="1219"/>
      <c r="G752" s="1219" t="str">
        <f t="shared" si="59"/>
        <v/>
      </c>
      <c r="H752" s="1220"/>
      <c r="I752" s="1221" t="str">
        <f t="shared" si="56"/>
        <v/>
      </c>
      <c r="J752" s="1220" t="str">
        <f t="shared" si="57"/>
        <v/>
      </c>
      <c r="K752" s="1214" t="str">
        <f>IF($B752="","",IF($B752=[6]Dashboard!$B$3,COUNTIF($B$12:$B752,[6]Dashboard!$B$3),""))</f>
        <v/>
      </c>
      <c r="L752" s="1198"/>
    </row>
    <row r="753" spans="1:12" ht="14.25" customHeight="1" x14ac:dyDescent="0.3">
      <c r="A753" s="1214">
        <f t="shared" si="55"/>
        <v>742</v>
      </c>
      <c r="B753" s="1215"/>
      <c r="C753" s="1216" t="str">
        <f t="shared" si="58"/>
        <v/>
      </c>
      <c r="D753" s="1217"/>
      <c r="E753" s="1218"/>
      <c r="F753" s="1219"/>
      <c r="G753" s="1219" t="str">
        <f t="shared" si="59"/>
        <v/>
      </c>
      <c r="H753" s="1220"/>
      <c r="I753" s="1221" t="str">
        <f t="shared" si="56"/>
        <v/>
      </c>
      <c r="J753" s="1220" t="str">
        <f t="shared" si="57"/>
        <v/>
      </c>
      <c r="K753" s="1214" t="str">
        <f>IF($B753="","",IF($B753=[6]Dashboard!$B$3,COUNTIF($B$12:$B753,[6]Dashboard!$B$3),""))</f>
        <v/>
      </c>
      <c r="L753" s="1198"/>
    </row>
    <row r="754" spans="1:12" ht="14.25" customHeight="1" x14ac:dyDescent="0.3">
      <c r="A754" s="1214">
        <f t="shared" si="55"/>
        <v>743</v>
      </c>
      <c r="B754" s="1215"/>
      <c r="C754" s="1216" t="str">
        <f t="shared" si="58"/>
        <v/>
      </c>
      <c r="D754" s="1217"/>
      <c r="E754" s="1218"/>
      <c r="F754" s="1219"/>
      <c r="G754" s="1219" t="str">
        <f t="shared" si="59"/>
        <v/>
      </c>
      <c r="H754" s="1220"/>
      <c r="I754" s="1221" t="str">
        <f t="shared" si="56"/>
        <v/>
      </c>
      <c r="J754" s="1220" t="str">
        <f t="shared" si="57"/>
        <v/>
      </c>
      <c r="K754" s="1214" t="str">
        <f>IF($B754="","",IF($B754=[6]Dashboard!$B$3,COUNTIF($B$12:$B754,[6]Dashboard!$B$3),""))</f>
        <v/>
      </c>
      <c r="L754" s="1198"/>
    </row>
    <row r="755" spans="1:12" ht="14.25" customHeight="1" x14ac:dyDescent="0.3">
      <c r="A755" s="1214">
        <f t="shared" si="55"/>
        <v>744</v>
      </c>
      <c r="B755" s="1215"/>
      <c r="C755" s="1216" t="str">
        <f t="shared" si="58"/>
        <v/>
      </c>
      <c r="D755" s="1217"/>
      <c r="E755" s="1218"/>
      <c r="F755" s="1219"/>
      <c r="G755" s="1219" t="str">
        <f t="shared" si="59"/>
        <v/>
      </c>
      <c r="H755" s="1220"/>
      <c r="I755" s="1221" t="str">
        <f t="shared" si="56"/>
        <v/>
      </c>
      <c r="J755" s="1220" t="str">
        <f t="shared" si="57"/>
        <v/>
      </c>
      <c r="K755" s="1214" t="str">
        <f>IF($B755="","",IF($B755=[6]Dashboard!$B$3,COUNTIF($B$12:$B755,[6]Dashboard!$B$3),""))</f>
        <v/>
      </c>
      <c r="L755" s="1198"/>
    </row>
    <row r="756" spans="1:12" ht="14.25" customHeight="1" x14ac:dyDescent="0.3">
      <c r="A756" s="1214">
        <f t="shared" si="55"/>
        <v>745</v>
      </c>
      <c r="B756" s="1215"/>
      <c r="C756" s="1216" t="str">
        <f t="shared" si="58"/>
        <v/>
      </c>
      <c r="D756" s="1217"/>
      <c r="E756" s="1218"/>
      <c r="F756" s="1219"/>
      <c r="G756" s="1219" t="str">
        <f t="shared" si="59"/>
        <v/>
      </c>
      <c r="H756" s="1220"/>
      <c r="I756" s="1221" t="str">
        <f t="shared" si="56"/>
        <v/>
      </c>
      <c r="J756" s="1220" t="str">
        <f t="shared" si="57"/>
        <v/>
      </c>
      <c r="K756" s="1214" t="str">
        <f>IF($B756="","",IF($B756=[6]Dashboard!$B$3,COUNTIF($B$12:$B756,[6]Dashboard!$B$3),""))</f>
        <v/>
      </c>
      <c r="L756" s="1198"/>
    </row>
    <row r="757" spans="1:12" ht="14.25" customHeight="1" x14ac:dyDescent="0.3">
      <c r="A757" s="1214">
        <f t="shared" si="55"/>
        <v>746</v>
      </c>
      <c r="B757" s="1215"/>
      <c r="C757" s="1216" t="str">
        <f t="shared" si="58"/>
        <v/>
      </c>
      <c r="D757" s="1217"/>
      <c r="E757" s="1218"/>
      <c r="F757" s="1219"/>
      <c r="G757" s="1219" t="str">
        <f t="shared" si="59"/>
        <v/>
      </c>
      <c r="H757" s="1220"/>
      <c r="I757" s="1221" t="str">
        <f t="shared" si="56"/>
        <v/>
      </c>
      <c r="J757" s="1220" t="str">
        <f t="shared" si="57"/>
        <v/>
      </c>
      <c r="K757" s="1214" t="str">
        <f>IF($B757="","",IF($B757=[6]Dashboard!$B$3,COUNTIF($B$12:$B757,[6]Dashboard!$B$3),""))</f>
        <v/>
      </c>
      <c r="L757" s="1198"/>
    </row>
    <row r="758" spans="1:12" ht="14.25" customHeight="1" x14ac:dyDescent="0.3">
      <c r="A758" s="1214">
        <f t="shared" si="55"/>
        <v>747</v>
      </c>
      <c r="B758" s="1215"/>
      <c r="C758" s="1216" t="str">
        <f t="shared" si="58"/>
        <v/>
      </c>
      <c r="D758" s="1217"/>
      <c r="E758" s="1218"/>
      <c r="F758" s="1219"/>
      <c r="G758" s="1219" t="str">
        <f t="shared" si="59"/>
        <v/>
      </c>
      <c r="H758" s="1220"/>
      <c r="I758" s="1221" t="str">
        <f t="shared" si="56"/>
        <v/>
      </c>
      <c r="J758" s="1220" t="str">
        <f t="shared" si="57"/>
        <v/>
      </c>
      <c r="K758" s="1214" t="str">
        <f>IF($B758="","",IF($B758=[6]Dashboard!$B$3,COUNTIF($B$12:$B758,[6]Dashboard!$B$3),""))</f>
        <v/>
      </c>
      <c r="L758" s="1198"/>
    </row>
    <row r="759" spans="1:12" ht="14.25" customHeight="1" x14ac:dyDescent="0.3">
      <c r="A759" s="1214">
        <f t="shared" si="55"/>
        <v>748</v>
      </c>
      <c r="B759" s="1215"/>
      <c r="C759" s="1216" t="str">
        <f t="shared" si="58"/>
        <v/>
      </c>
      <c r="D759" s="1217"/>
      <c r="E759" s="1218"/>
      <c r="F759" s="1219"/>
      <c r="G759" s="1219" t="str">
        <f t="shared" si="59"/>
        <v/>
      </c>
      <c r="H759" s="1220"/>
      <c r="I759" s="1221" t="str">
        <f t="shared" si="56"/>
        <v/>
      </c>
      <c r="J759" s="1220" t="str">
        <f t="shared" si="57"/>
        <v/>
      </c>
      <c r="K759" s="1214" t="str">
        <f>IF($B759="","",IF($B759=[6]Dashboard!$B$3,COUNTIF($B$12:$B759,[6]Dashboard!$B$3),""))</f>
        <v/>
      </c>
      <c r="L759" s="1198"/>
    </row>
    <row r="760" spans="1:12" ht="14.25" customHeight="1" x14ac:dyDescent="0.3">
      <c r="A760" s="1214">
        <f t="shared" si="55"/>
        <v>749</v>
      </c>
      <c r="B760" s="1215"/>
      <c r="C760" s="1216" t="str">
        <f t="shared" si="58"/>
        <v/>
      </c>
      <c r="D760" s="1217"/>
      <c r="E760" s="1218"/>
      <c r="F760" s="1219"/>
      <c r="G760" s="1219" t="str">
        <f t="shared" si="59"/>
        <v/>
      </c>
      <c r="H760" s="1220"/>
      <c r="I760" s="1221" t="str">
        <f t="shared" si="56"/>
        <v/>
      </c>
      <c r="J760" s="1220" t="str">
        <f t="shared" si="57"/>
        <v/>
      </c>
      <c r="K760" s="1214" t="str">
        <f>IF($B760="","",IF($B760=[6]Dashboard!$B$3,COUNTIF($B$12:$B760,[6]Dashboard!$B$3),""))</f>
        <v/>
      </c>
      <c r="L760" s="1198"/>
    </row>
    <row r="761" spans="1:12" ht="14.25" customHeight="1" x14ac:dyDescent="0.3">
      <c r="A761" s="1214">
        <f t="shared" si="55"/>
        <v>750</v>
      </c>
      <c r="B761" s="1215"/>
      <c r="C761" s="1216" t="str">
        <f t="shared" si="58"/>
        <v/>
      </c>
      <c r="D761" s="1217"/>
      <c r="E761" s="1218"/>
      <c r="F761" s="1219"/>
      <c r="G761" s="1219" t="str">
        <f t="shared" si="59"/>
        <v/>
      </c>
      <c r="H761" s="1220"/>
      <c r="I761" s="1221" t="str">
        <f t="shared" si="56"/>
        <v/>
      </c>
      <c r="J761" s="1220" t="str">
        <f t="shared" si="57"/>
        <v/>
      </c>
      <c r="K761" s="1214" t="str">
        <f>IF($B761="","",IF($B761=[6]Dashboard!$B$3,COUNTIF($B$12:$B761,[6]Dashboard!$B$3),""))</f>
        <v/>
      </c>
      <c r="L761" s="1198"/>
    </row>
    <row r="762" spans="1:12" ht="14.25" customHeight="1" x14ac:dyDescent="0.3">
      <c r="A762" s="1214">
        <f t="shared" si="55"/>
        <v>751</v>
      </c>
      <c r="B762" s="1215"/>
      <c r="C762" s="1216" t="str">
        <f t="shared" si="58"/>
        <v/>
      </c>
      <c r="D762" s="1217"/>
      <c r="E762" s="1218"/>
      <c r="F762" s="1219"/>
      <c r="G762" s="1219" t="str">
        <f t="shared" si="59"/>
        <v/>
      </c>
      <c r="H762" s="1220"/>
      <c r="I762" s="1221" t="str">
        <f t="shared" si="56"/>
        <v/>
      </c>
      <c r="J762" s="1220" t="str">
        <f t="shared" si="57"/>
        <v/>
      </c>
      <c r="K762" s="1214" t="str">
        <f>IF($B762="","",IF($B762=[6]Dashboard!$B$3,COUNTIF($B$12:$B762,[6]Dashboard!$B$3),""))</f>
        <v/>
      </c>
      <c r="L762" s="1198"/>
    </row>
    <row r="763" spans="1:12" ht="14.25" customHeight="1" x14ac:dyDescent="0.3">
      <c r="A763" s="1214">
        <f t="shared" si="55"/>
        <v>752</v>
      </c>
      <c r="B763" s="1215"/>
      <c r="C763" s="1216" t="str">
        <f t="shared" si="58"/>
        <v/>
      </c>
      <c r="D763" s="1217"/>
      <c r="E763" s="1218"/>
      <c r="F763" s="1219"/>
      <c r="G763" s="1219" t="str">
        <f t="shared" si="59"/>
        <v/>
      </c>
      <c r="H763" s="1220"/>
      <c r="I763" s="1221" t="str">
        <f t="shared" si="56"/>
        <v/>
      </c>
      <c r="J763" s="1220" t="str">
        <f t="shared" si="57"/>
        <v/>
      </c>
      <c r="K763" s="1214" t="str">
        <f>IF($B763="","",IF($B763=[6]Dashboard!$B$3,COUNTIF($B$12:$B763,[6]Dashboard!$B$3),""))</f>
        <v/>
      </c>
      <c r="L763" s="1198"/>
    </row>
    <row r="764" spans="1:12" ht="14.25" customHeight="1" x14ac:dyDescent="0.3">
      <c r="A764" s="1214">
        <f t="shared" si="55"/>
        <v>753</v>
      </c>
      <c r="B764" s="1215"/>
      <c r="C764" s="1216" t="str">
        <f t="shared" si="58"/>
        <v/>
      </c>
      <c r="D764" s="1217"/>
      <c r="E764" s="1218"/>
      <c r="F764" s="1219"/>
      <c r="G764" s="1219" t="str">
        <f t="shared" si="59"/>
        <v/>
      </c>
      <c r="H764" s="1220"/>
      <c r="I764" s="1221" t="str">
        <f t="shared" si="56"/>
        <v/>
      </c>
      <c r="J764" s="1220" t="str">
        <f t="shared" si="57"/>
        <v/>
      </c>
      <c r="K764" s="1214" t="str">
        <f>IF($B764="","",IF($B764=[6]Dashboard!$B$3,COUNTIF($B$12:$B764,[6]Dashboard!$B$3),""))</f>
        <v/>
      </c>
      <c r="L764" s="1198"/>
    </row>
    <row r="765" spans="1:12" ht="14.25" customHeight="1" x14ac:dyDescent="0.3">
      <c r="A765" s="1214">
        <f t="shared" si="55"/>
        <v>754</v>
      </c>
      <c r="B765" s="1215"/>
      <c r="C765" s="1216" t="str">
        <f t="shared" si="58"/>
        <v/>
      </c>
      <c r="D765" s="1217"/>
      <c r="E765" s="1218"/>
      <c r="F765" s="1219"/>
      <c r="G765" s="1219" t="str">
        <f t="shared" si="59"/>
        <v/>
      </c>
      <c r="H765" s="1220"/>
      <c r="I765" s="1221" t="str">
        <f t="shared" si="56"/>
        <v/>
      </c>
      <c r="J765" s="1220" t="str">
        <f t="shared" si="57"/>
        <v/>
      </c>
      <c r="K765" s="1214" t="str">
        <f>IF($B765="","",IF($B765=[6]Dashboard!$B$3,COUNTIF($B$12:$B765,[6]Dashboard!$B$3),""))</f>
        <v/>
      </c>
      <c r="L765" s="1198"/>
    </row>
    <row r="766" spans="1:12" ht="14.25" customHeight="1" x14ac:dyDescent="0.3">
      <c r="A766" s="1214">
        <f t="shared" si="55"/>
        <v>755</v>
      </c>
      <c r="B766" s="1215"/>
      <c r="C766" s="1216" t="str">
        <f t="shared" si="58"/>
        <v/>
      </c>
      <c r="D766" s="1217"/>
      <c r="E766" s="1218"/>
      <c r="F766" s="1219"/>
      <c r="G766" s="1219" t="str">
        <f t="shared" si="59"/>
        <v/>
      </c>
      <c r="H766" s="1220"/>
      <c r="I766" s="1221" t="str">
        <f t="shared" si="56"/>
        <v/>
      </c>
      <c r="J766" s="1220" t="str">
        <f t="shared" si="57"/>
        <v/>
      </c>
      <c r="K766" s="1214" t="str">
        <f>IF($B766="","",IF($B766=[6]Dashboard!$B$3,COUNTIF($B$12:$B766,[6]Dashboard!$B$3),""))</f>
        <v/>
      </c>
      <c r="L766" s="1198"/>
    </row>
    <row r="767" spans="1:12" ht="14.25" customHeight="1" x14ac:dyDescent="0.3">
      <c r="A767" s="1214">
        <f t="shared" si="55"/>
        <v>756</v>
      </c>
      <c r="B767" s="1215"/>
      <c r="C767" s="1216" t="str">
        <f t="shared" si="58"/>
        <v/>
      </c>
      <c r="D767" s="1217"/>
      <c r="E767" s="1218"/>
      <c r="F767" s="1219"/>
      <c r="G767" s="1219" t="str">
        <f t="shared" si="59"/>
        <v/>
      </c>
      <c r="H767" s="1220"/>
      <c r="I767" s="1221" t="str">
        <f t="shared" si="56"/>
        <v/>
      </c>
      <c r="J767" s="1220" t="str">
        <f t="shared" si="57"/>
        <v/>
      </c>
      <c r="K767" s="1214" t="str">
        <f>IF($B767="","",IF($B767=[6]Dashboard!$B$3,COUNTIF($B$12:$B767,[6]Dashboard!$B$3),""))</f>
        <v/>
      </c>
      <c r="L767" s="1198"/>
    </row>
    <row r="768" spans="1:12" ht="14.25" customHeight="1" x14ac:dyDescent="0.3">
      <c r="A768" s="1214">
        <f t="shared" si="55"/>
        <v>757</v>
      </c>
      <c r="B768" s="1215"/>
      <c r="C768" s="1216" t="str">
        <f t="shared" si="58"/>
        <v/>
      </c>
      <c r="D768" s="1217"/>
      <c r="E768" s="1218"/>
      <c r="F768" s="1219"/>
      <c r="G768" s="1219" t="str">
        <f t="shared" si="59"/>
        <v/>
      </c>
      <c r="H768" s="1220"/>
      <c r="I768" s="1221" t="str">
        <f t="shared" si="56"/>
        <v/>
      </c>
      <c r="J768" s="1220" t="str">
        <f t="shared" si="57"/>
        <v/>
      </c>
      <c r="K768" s="1214" t="str">
        <f>IF($B768="","",IF($B768=[6]Dashboard!$B$3,COUNTIF($B$12:$B768,[6]Dashboard!$B$3),""))</f>
        <v/>
      </c>
      <c r="L768" s="1198"/>
    </row>
    <row r="769" spans="1:12" ht="14.25" customHeight="1" x14ac:dyDescent="0.3">
      <c r="A769" s="1214">
        <f t="shared" si="55"/>
        <v>758</v>
      </c>
      <c r="B769" s="1215"/>
      <c r="C769" s="1216" t="str">
        <f t="shared" si="58"/>
        <v/>
      </c>
      <c r="D769" s="1217"/>
      <c r="E769" s="1218"/>
      <c r="F769" s="1219"/>
      <c r="G769" s="1219" t="str">
        <f t="shared" si="59"/>
        <v/>
      </c>
      <c r="H769" s="1220"/>
      <c r="I769" s="1221" t="str">
        <f t="shared" si="56"/>
        <v/>
      </c>
      <c r="J769" s="1220" t="str">
        <f t="shared" si="57"/>
        <v/>
      </c>
      <c r="K769" s="1214" t="str">
        <f>IF($B769="","",IF($B769=[6]Dashboard!$B$3,COUNTIF($B$12:$B769,[6]Dashboard!$B$3),""))</f>
        <v/>
      </c>
      <c r="L769" s="1198"/>
    </row>
    <row r="770" spans="1:12" ht="14.25" customHeight="1" x14ac:dyDescent="0.3">
      <c r="A770" s="1214">
        <f t="shared" si="55"/>
        <v>759</v>
      </c>
      <c r="B770" s="1215"/>
      <c r="C770" s="1216" t="str">
        <f t="shared" si="58"/>
        <v/>
      </c>
      <c r="D770" s="1217"/>
      <c r="E770" s="1218"/>
      <c r="F770" s="1219"/>
      <c r="G770" s="1219" t="str">
        <f t="shared" si="59"/>
        <v/>
      </c>
      <c r="H770" s="1220"/>
      <c r="I770" s="1221" t="str">
        <f t="shared" si="56"/>
        <v/>
      </c>
      <c r="J770" s="1220" t="str">
        <f t="shared" si="57"/>
        <v/>
      </c>
      <c r="K770" s="1214" t="str">
        <f>IF($B770="","",IF($B770=[6]Dashboard!$B$3,COUNTIF($B$12:$B770,[6]Dashboard!$B$3),""))</f>
        <v/>
      </c>
      <c r="L770" s="1198"/>
    </row>
    <row r="771" spans="1:12" ht="14.25" customHeight="1" x14ac:dyDescent="0.3">
      <c r="A771" s="1214">
        <f t="shared" si="55"/>
        <v>760</v>
      </c>
      <c r="B771" s="1215"/>
      <c r="C771" s="1216" t="str">
        <f t="shared" si="58"/>
        <v/>
      </c>
      <c r="D771" s="1217"/>
      <c r="E771" s="1218"/>
      <c r="F771" s="1219"/>
      <c r="G771" s="1219" t="str">
        <f t="shared" si="59"/>
        <v/>
      </c>
      <c r="H771" s="1220"/>
      <c r="I771" s="1221" t="str">
        <f t="shared" si="56"/>
        <v/>
      </c>
      <c r="J771" s="1220" t="str">
        <f t="shared" si="57"/>
        <v/>
      </c>
      <c r="K771" s="1214" t="str">
        <f>IF($B771="","",IF($B771=[6]Dashboard!$B$3,COUNTIF($B$12:$B771,[6]Dashboard!$B$3),""))</f>
        <v/>
      </c>
      <c r="L771" s="1198"/>
    </row>
    <row r="772" spans="1:12" ht="14.25" customHeight="1" x14ac:dyDescent="0.3">
      <c r="A772" s="1214">
        <f t="shared" si="55"/>
        <v>761</v>
      </c>
      <c r="B772" s="1215"/>
      <c r="C772" s="1216" t="str">
        <f t="shared" si="58"/>
        <v/>
      </c>
      <c r="D772" s="1217"/>
      <c r="E772" s="1218"/>
      <c r="F772" s="1219"/>
      <c r="G772" s="1219" t="str">
        <f t="shared" si="59"/>
        <v/>
      </c>
      <c r="H772" s="1220"/>
      <c r="I772" s="1221" t="str">
        <f t="shared" si="56"/>
        <v/>
      </c>
      <c r="J772" s="1220" t="str">
        <f t="shared" si="57"/>
        <v/>
      </c>
      <c r="K772" s="1214" t="str">
        <f>IF($B772="","",IF($B772=[6]Dashboard!$B$3,COUNTIF($B$12:$B772,[6]Dashboard!$B$3),""))</f>
        <v/>
      </c>
      <c r="L772" s="1198"/>
    </row>
    <row r="773" spans="1:12" ht="14.25" customHeight="1" x14ac:dyDescent="0.3">
      <c r="A773" s="1214">
        <f t="shared" si="55"/>
        <v>762</v>
      </c>
      <c r="B773" s="1215"/>
      <c r="C773" s="1216" t="str">
        <f t="shared" si="58"/>
        <v/>
      </c>
      <c r="D773" s="1217"/>
      <c r="E773" s="1218"/>
      <c r="F773" s="1219"/>
      <c r="G773" s="1219" t="str">
        <f t="shared" si="59"/>
        <v/>
      </c>
      <c r="H773" s="1220"/>
      <c r="I773" s="1221" t="str">
        <f t="shared" si="56"/>
        <v/>
      </c>
      <c r="J773" s="1220" t="str">
        <f t="shared" si="57"/>
        <v/>
      </c>
      <c r="K773" s="1214" t="str">
        <f>IF($B773="","",IF($B773=[6]Dashboard!$B$3,COUNTIF($B$12:$B773,[6]Dashboard!$B$3),""))</f>
        <v/>
      </c>
      <c r="L773" s="1198"/>
    </row>
    <row r="774" spans="1:12" ht="14.25" customHeight="1" x14ac:dyDescent="0.3">
      <c r="A774" s="1214">
        <f t="shared" si="55"/>
        <v>763</v>
      </c>
      <c r="B774" s="1215"/>
      <c r="C774" s="1216" t="str">
        <f t="shared" si="58"/>
        <v/>
      </c>
      <c r="D774" s="1217"/>
      <c r="E774" s="1218"/>
      <c r="F774" s="1219"/>
      <c r="G774" s="1219" t="str">
        <f t="shared" si="59"/>
        <v/>
      </c>
      <c r="H774" s="1220"/>
      <c r="I774" s="1221" t="str">
        <f t="shared" si="56"/>
        <v/>
      </c>
      <c r="J774" s="1220" t="str">
        <f t="shared" si="57"/>
        <v/>
      </c>
      <c r="K774" s="1214" t="str">
        <f>IF($B774="","",IF($B774=[6]Dashboard!$B$3,COUNTIF($B$12:$B774,[6]Dashboard!$B$3),""))</f>
        <v/>
      </c>
      <c r="L774" s="1198"/>
    </row>
    <row r="775" spans="1:12" ht="14.25" customHeight="1" x14ac:dyDescent="0.3">
      <c r="A775" s="1214">
        <f t="shared" si="55"/>
        <v>764</v>
      </c>
      <c r="B775" s="1215"/>
      <c r="C775" s="1216" t="str">
        <f t="shared" si="58"/>
        <v/>
      </c>
      <c r="D775" s="1217"/>
      <c r="E775" s="1218"/>
      <c r="F775" s="1219"/>
      <c r="G775" s="1219" t="str">
        <f t="shared" si="59"/>
        <v/>
      </c>
      <c r="H775" s="1220"/>
      <c r="I775" s="1221" t="str">
        <f t="shared" si="56"/>
        <v/>
      </c>
      <c r="J775" s="1220" t="str">
        <f t="shared" si="57"/>
        <v/>
      </c>
      <c r="K775" s="1214" t="str">
        <f>IF($B775="","",IF($B775=[6]Dashboard!$B$3,COUNTIF($B$12:$B775,[6]Dashboard!$B$3),""))</f>
        <v/>
      </c>
      <c r="L775" s="1198"/>
    </row>
    <row r="776" spans="1:12" ht="14.25" customHeight="1" x14ac:dyDescent="0.3">
      <c r="A776" s="1214">
        <f t="shared" si="55"/>
        <v>765</v>
      </c>
      <c r="B776" s="1215"/>
      <c r="C776" s="1216" t="str">
        <f t="shared" si="58"/>
        <v/>
      </c>
      <c r="D776" s="1217"/>
      <c r="E776" s="1218"/>
      <c r="F776" s="1219"/>
      <c r="G776" s="1219" t="str">
        <f t="shared" si="59"/>
        <v/>
      </c>
      <c r="H776" s="1220"/>
      <c r="I776" s="1221" t="str">
        <f t="shared" si="56"/>
        <v/>
      </c>
      <c r="J776" s="1220" t="str">
        <f t="shared" si="57"/>
        <v/>
      </c>
      <c r="K776" s="1214" t="str">
        <f>IF($B776="","",IF($B776=[6]Dashboard!$B$3,COUNTIF($B$12:$B776,[6]Dashboard!$B$3),""))</f>
        <v/>
      </c>
      <c r="L776" s="1198"/>
    </row>
    <row r="777" spans="1:12" ht="14.25" customHeight="1" x14ac:dyDescent="0.3">
      <c r="A777" s="1214">
        <f t="shared" si="55"/>
        <v>766</v>
      </c>
      <c r="B777" s="1215"/>
      <c r="C777" s="1216" t="str">
        <f t="shared" si="58"/>
        <v/>
      </c>
      <c r="D777" s="1217"/>
      <c r="E777" s="1218"/>
      <c r="F777" s="1219"/>
      <c r="G777" s="1219" t="str">
        <f t="shared" si="59"/>
        <v/>
      </c>
      <c r="H777" s="1220"/>
      <c r="I777" s="1221" t="str">
        <f t="shared" si="56"/>
        <v/>
      </c>
      <c r="J777" s="1220" t="str">
        <f t="shared" si="57"/>
        <v/>
      </c>
      <c r="K777" s="1214" t="str">
        <f>IF($B777="","",IF($B777=[6]Dashboard!$B$3,COUNTIF($B$12:$B777,[6]Dashboard!$B$3),""))</f>
        <v/>
      </c>
      <c r="L777" s="1198"/>
    </row>
    <row r="778" spans="1:12" ht="14.25" customHeight="1" x14ac:dyDescent="0.3">
      <c r="A778" s="1214">
        <f t="shared" si="55"/>
        <v>767</v>
      </c>
      <c r="B778" s="1215"/>
      <c r="C778" s="1216" t="str">
        <f t="shared" si="58"/>
        <v/>
      </c>
      <c r="D778" s="1217"/>
      <c r="E778" s="1218"/>
      <c r="F778" s="1219"/>
      <c r="G778" s="1219" t="str">
        <f t="shared" si="59"/>
        <v/>
      </c>
      <c r="H778" s="1220"/>
      <c r="I778" s="1221" t="str">
        <f t="shared" si="56"/>
        <v/>
      </c>
      <c r="J778" s="1220" t="str">
        <f t="shared" si="57"/>
        <v/>
      </c>
      <c r="K778" s="1214" t="str">
        <f>IF($B778="","",IF($B778=[6]Dashboard!$B$3,COUNTIF($B$12:$B778,[6]Dashboard!$B$3),""))</f>
        <v/>
      </c>
      <c r="L778" s="1198"/>
    </row>
    <row r="779" spans="1:12" ht="14.25" customHeight="1" x14ac:dyDescent="0.3">
      <c r="A779" s="1214">
        <f t="shared" si="55"/>
        <v>768</v>
      </c>
      <c r="B779" s="1215"/>
      <c r="C779" s="1216" t="str">
        <f t="shared" si="58"/>
        <v/>
      </c>
      <c r="D779" s="1217"/>
      <c r="E779" s="1218"/>
      <c r="F779" s="1219"/>
      <c r="G779" s="1219" t="str">
        <f t="shared" si="59"/>
        <v/>
      </c>
      <c r="H779" s="1220"/>
      <c r="I779" s="1221" t="str">
        <f t="shared" si="56"/>
        <v/>
      </c>
      <c r="J779" s="1220" t="str">
        <f t="shared" si="57"/>
        <v/>
      </c>
      <c r="K779" s="1214" t="str">
        <f>IF($B779="","",IF($B779=[6]Dashboard!$B$3,COUNTIF($B$12:$B779,[6]Dashboard!$B$3),""))</f>
        <v/>
      </c>
      <c r="L779" s="1198"/>
    </row>
    <row r="780" spans="1:12" ht="14.25" customHeight="1" x14ac:dyDescent="0.3">
      <c r="A780" s="1214">
        <f t="shared" ref="A780:A843" si="60">ROW()-11</f>
        <v>769</v>
      </c>
      <c r="B780" s="1215"/>
      <c r="C780" s="1216" t="str">
        <f t="shared" si="58"/>
        <v/>
      </c>
      <c r="D780" s="1217"/>
      <c r="E780" s="1218"/>
      <c r="F780" s="1219"/>
      <c r="G780" s="1219" t="str">
        <f t="shared" si="59"/>
        <v/>
      </c>
      <c r="H780" s="1220"/>
      <c r="I780" s="1221" t="str">
        <f t="shared" ref="I780:I843" si="61">IF(D780="","",D780*H780)</f>
        <v/>
      </c>
      <c r="J780" s="1220" t="str">
        <f t="shared" ref="J780:J843" si="62">IF(F780="","",F780*H780)</f>
        <v/>
      </c>
      <c r="K780" s="1214" t="str">
        <f>IF($B780="","",IF($B780=[6]Dashboard!$B$3,COUNTIF($B$12:$B780,[6]Dashboard!$B$3),""))</f>
        <v/>
      </c>
      <c r="L780" s="1198"/>
    </row>
    <row r="781" spans="1:12" ht="14.25" customHeight="1" x14ac:dyDescent="0.3">
      <c r="A781" s="1214">
        <f t="shared" si="60"/>
        <v>770</v>
      </c>
      <c r="B781" s="1215"/>
      <c r="C781" s="1216" t="str">
        <f t="shared" ref="C781:C844" si="63">IF(B781="","",IF(B781=B780,"",G780))</f>
        <v/>
      </c>
      <c r="D781" s="1217"/>
      <c r="E781" s="1218"/>
      <c r="F781" s="1219"/>
      <c r="G781" s="1219" t="str">
        <f t="shared" ref="G781:G844" si="64">IF(B781="","",G780-F781+D781)</f>
        <v/>
      </c>
      <c r="H781" s="1220"/>
      <c r="I781" s="1221" t="str">
        <f t="shared" si="61"/>
        <v/>
      </c>
      <c r="J781" s="1220" t="str">
        <f t="shared" si="62"/>
        <v/>
      </c>
      <c r="K781" s="1214" t="str">
        <f>IF($B781="","",IF($B781=[6]Dashboard!$B$3,COUNTIF($B$12:$B781,[6]Dashboard!$B$3),""))</f>
        <v/>
      </c>
      <c r="L781" s="1198"/>
    </row>
    <row r="782" spans="1:12" ht="14.25" customHeight="1" x14ac:dyDescent="0.3">
      <c r="A782" s="1214">
        <f t="shared" si="60"/>
        <v>771</v>
      </c>
      <c r="B782" s="1215"/>
      <c r="C782" s="1216" t="str">
        <f t="shared" si="63"/>
        <v/>
      </c>
      <c r="D782" s="1217"/>
      <c r="E782" s="1218"/>
      <c r="F782" s="1219"/>
      <c r="G782" s="1219" t="str">
        <f t="shared" si="64"/>
        <v/>
      </c>
      <c r="H782" s="1220"/>
      <c r="I782" s="1221" t="str">
        <f t="shared" si="61"/>
        <v/>
      </c>
      <c r="J782" s="1220" t="str">
        <f t="shared" si="62"/>
        <v/>
      </c>
      <c r="K782" s="1214" t="str">
        <f>IF($B782="","",IF($B782=[6]Dashboard!$B$3,COUNTIF($B$12:$B782,[6]Dashboard!$B$3),""))</f>
        <v/>
      </c>
      <c r="L782" s="1198"/>
    </row>
    <row r="783" spans="1:12" ht="14.25" customHeight="1" x14ac:dyDescent="0.3">
      <c r="A783" s="1214">
        <f t="shared" si="60"/>
        <v>772</v>
      </c>
      <c r="B783" s="1215"/>
      <c r="C783" s="1216" t="str">
        <f t="shared" si="63"/>
        <v/>
      </c>
      <c r="D783" s="1217"/>
      <c r="E783" s="1218"/>
      <c r="F783" s="1219"/>
      <c r="G783" s="1219" t="str">
        <f t="shared" si="64"/>
        <v/>
      </c>
      <c r="H783" s="1220"/>
      <c r="I783" s="1221" t="str">
        <f t="shared" si="61"/>
        <v/>
      </c>
      <c r="J783" s="1220" t="str">
        <f t="shared" si="62"/>
        <v/>
      </c>
      <c r="K783" s="1214" t="str">
        <f>IF($B783="","",IF($B783=[6]Dashboard!$B$3,COUNTIF($B$12:$B783,[6]Dashboard!$B$3),""))</f>
        <v/>
      </c>
      <c r="L783" s="1198"/>
    </row>
    <row r="784" spans="1:12" ht="14.25" customHeight="1" x14ac:dyDescent="0.3">
      <c r="A784" s="1214">
        <f t="shared" si="60"/>
        <v>773</v>
      </c>
      <c r="B784" s="1215"/>
      <c r="C784" s="1216" t="str">
        <f t="shared" si="63"/>
        <v/>
      </c>
      <c r="D784" s="1217"/>
      <c r="E784" s="1218"/>
      <c r="F784" s="1219"/>
      <c r="G784" s="1219" t="str">
        <f t="shared" si="64"/>
        <v/>
      </c>
      <c r="H784" s="1220"/>
      <c r="I784" s="1221" t="str">
        <f t="shared" si="61"/>
        <v/>
      </c>
      <c r="J784" s="1220" t="str">
        <f t="shared" si="62"/>
        <v/>
      </c>
      <c r="K784" s="1214" t="str">
        <f>IF($B784="","",IF($B784=[6]Dashboard!$B$3,COUNTIF($B$12:$B784,[6]Dashboard!$B$3),""))</f>
        <v/>
      </c>
      <c r="L784" s="1198"/>
    </row>
    <row r="785" spans="1:12" ht="14.25" customHeight="1" x14ac:dyDescent="0.3">
      <c r="A785" s="1214">
        <f t="shared" si="60"/>
        <v>774</v>
      </c>
      <c r="B785" s="1215"/>
      <c r="C785" s="1216" t="str">
        <f t="shared" si="63"/>
        <v/>
      </c>
      <c r="D785" s="1217"/>
      <c r="E785" s="1218"/>
      <c r="F785" s="1219"/>
      <c r="G785" s="1219" t="str">
        <f t="shared" si="64"/>
        <v/>
      </c>
      <c r="H785" s="1220"/>
      <c r="I785" s="1221" t="str">
        <f t="shared" si="61"/>
        <v/>
      </c>
      <c r="J785" s="1220" t="str">
        <f t="shared" si="62"/>
        <v/>
      </c>
      <c r="K785" s="1214" t="str">
        <f>IF($B785="","",IF($B785=[6]Dashboard!$B$3,COUNTIF($B$12:$B785,[6]Dashboard!$B$3),""))</f>
        <v/>
      </c>
      <c r="L785" s="1198"/>
    </row>
    <row r="786" spans="1:12" ht="14.25" customHeight="1" x14ac:dyDescent="0.3">
      <c r="A786" s="1214">
        <f t="shared" si="60"/>
        <v>775</v>
      </c>
      <c r="B786" s="1215"/>
      <c r="C786" s="1216" t="str">
        <f t="shared" si="63"/>
        <v/>
      </c>
      <c r="D786" s="1217"/>
      <c r="E786" s="1218"/>
      <c r="F786" s="1219"/>
      <c r="G786" s="1219" t="str">
        <f t="shared" si="64"/>
        <v/>
      </c>
      <c r="H786" s="1220"/>
      <c r="I786" s="1221" t="str">
        <f t="shared" si="61"/>
        <v/>
      </c>
      <c r="J786" s="1220" t="str">
        <f t="shared" si="62"/>
        <v/>
      </c>
      <c r="K786" s="1214" t="str">
        <f>IF($B786="","",IF($B786=[6]Dashboard!$B$3,COUNTIF($B$12:$B786,[6]Dashboard!$B$3),""))</f>
        <v/>
      </c>
      <c r="L786" s="1198"/>
    </row>
    <row r="787" spans="1:12" ht="14.25" customHeight="1" x14ac:dyDescent="0.3">
      <c r="A787" s="1214">
        <f t="shared" si="60"/>
        <v>776</v>
      </c>
      <c r="B787" s="1215"/>
      <c r="C787" s="1216" t="str">
        <f t="shared" si="63"/>
        <v/>
      </c>
      <c r="D787" s="1217"/>
      <c r="E787" s="1218"/>
      <c r="F787" s="1219"/>
      <c r="G787" s="1219" t="str">
        <f t="shared" si="64"/>
        <v/>
      </c>
      <c r="H787" s="1220"/>
      <c r="I787" s="1221" t="str">
        <f t="shared" si="61"/>
        <v/>
      </c>
      <c r="J787" s="1220" t="str">
        <f t="shared" si="62"/>
        <v/>
      </c>
      <c r="K787" s="1214" t="str">
        <f>IF($B787="","",IF($B787=[6]Dashboard!$B$3,COUNTIF($B$12:$B787,[6]Dashboard!$B$3),""))</f>
        <v/>
      </c>
      <c r="L787" s="1198"/>
    </row>
    <row r="788" spans="1:12" ht="14.25" customHeight="1" x14ac:dyDescent="0.3">
      <c r="A788" s="1214">
        <f t="shared" si="60"/>
        <v>777</v>
      </c>
      <c r="B788" s="1215"/>
      <c r="C788" s="1216" t="str">
        <f t="shared" si="63"/>
        <v/>
      </c>
      <c r="D788" s="1217"/>
      <c r="E788" s="1218"/>
      <c r="F788" s="1219"/>
      <c r="G788" s="1219" t="str">
        <f t="shared" si="64"/>
        <v/>
      </c>
      <c r="H788" s="1220"/>
      <c r="I788" s="1221" t="str">
        <f t="shared" si="61"/>
        <v/>
      </c>
      <c r="J788" s="1220" t="str">
        <f t="shared" si="62"/>
        <v/>
      </c>
      <c r="K788" s="1214" t="str">
        <f>IF($B788="","",IF($B788=[6]Dashboard!$B$3,COUNTIF($B$12:$B788,[6]Dashboard!$B$3),""))</f>
        <v/>
      </c>
      <c r="L788" s="1198"/>
    </row>
    <row r="789" spans="1:12" ht="14.25" customHeight="1" x14ac:dyDescent="0.3">
      <c r="A789" s="1214">
        <f t="shared" si="60"/>
        <v>778</v>
      </c>
      <c r="B789" s="1215"/>
      <c r="C789" s="1216" t="str">
        <f t="shared" si="63"/>
        <v/>
      </c>
      <c r="D789" s="1217"/>
      <c r="E789" s="1218"/>
      <c r="F789" s="1219"/>
      <c r="G789" s="1219" t="str">
        <f t="shared" si="64"/>
        <v/>
      </c>
      <c r="H789" s="1220"/>
      <c r="I789" s="1221" t="str">
        <f t="shared" si="61"/>
        <v/>
      </c>
      <c r="J789" s="1220" t="str">
        <f t="shared" si="62"/>
        <v/>
      </c>
      <c r="K789" s="1214" t="str">
        <f>IF($B789="","",IF($B789=[6]Dashboard!$B$3,COUNTIF($B$12:$B789,[6]Dashboard!$B$3),""))</f>
        <v/>
      </c>
      <c r="L789" s="1198"/>
    </row>
    <row r="790" spans="1:12" ht="14.25" customHeight="1" x14ac:dyDescent="0.3">
      <c r="A790" s="1214">
        <f t="shared" si="60"/>
        <v>779</v>
      </c>
      <c r="B790" s="1215"/>
      <c r="C790" s="1216" t="str">
        <f t="shared" si="63"/>
        <v/>
      </c>
      <c r="D790" s="1217"/>
      <c r="E790" s="1218"/>
      <c r="F790" s="1219"/>
      <c r="G790" s="1219" t="str">
        <f t="shared" si="64"/>
        <v/>
      </c>
      <c r="H790" s="1220"/>
      <c r="I790" s="1221" t="str">
        <f t="shared" si="61"/>
        <v/>
      </c>
      <c r="J790" s="1220" t="str">
        <f t="shared" si="62"/>
        <v/>
      </c>
      <c r="K790" s="1214" t="str">
        <f>IF($B790="","",IF($B790=[6]Dashboard!$B$3,COUNTIF($B$12:$B790,[6]Dashboard!$B$3),""))</f>
        <v/>
      </c>
      <c r="L790" s="1198"/>
    </row>
    <row r="791" spans="1:12" ht="14.25" customHeight="1" x14ac:dyDescent="0.3">
      <c r="A791" s="1214">
        <f t="shared" si="60"/>
        <v>780</v>
      </c>
      <c r="B791" s="1215"/>
      <c r="C791" s="1216" t="str">
        <f t="shared" si="63"/>
        <v/>
      </c>
      <c r="D791" s="1217"/>
      <c r="E791" s="1218"/>
      <c r="F791" s="1219"/>
      <c r="G791" s="1219" t="str">
        <f t="shared" si="64"/>
        <v/>
      </c>
      <c r="H791" s="1220"/>
      <c r="I791" s="1221" t="str">
        <f t="shared" si="61"/>
        <v/>
      </c>
      <c r="J791" s="1220" t="str">
        <f t="shared" si="62"/>
        <v/>
      </c>
      <c r="K791" s="1214" t="str">
        <f>IF($B791="","",IF($B791=[6]Dashboard!$B$3,COUNTIF($B$12:$B791,[6]Dashboard!$B$3),""))</f>
        <v/>
      </c>
      <c r="L791" s="1198"/>
    </row>
    <row r="792" spans="1:12" ht="14.25" customHeight="1" x14ac:dyDescent="0.3">
      <c r="A792" s="1214">
        <f t="shared" si="60"/>
        <v>781</v>
      </c>
      <c r="B792" s="1215"/>
      <c r="C792" s="1216" t="str">
        <f t="shared" si="63"/>
        <v/>
      </c>
      <c r="D792" s="1217"/>
      <c r="E792" s="1218"/>
      <c r="F792" s="1219"/>
      <c r="G792" s="1219" t="str">
        <f t="shared" si="64"/>
        <v/>
      </c>
      <c r="H792" s="1220"/>
      <c r="I792" s="1221" t="str">
        <f t="shared" si="61"/>
        <v/>
      </c>
      <c r="J792" s="1220" t="str">
        <f t="shared" si="62"/>
        <v/>
      </c>
      <c r="K792" s="1214" t="str">
        <f>IF($B792="","",IF($B792=[6]Dashboard!$B$3,COUNTIF($B$12:$B792,[6]Dashboard!$B$3),""))</f>
        <v/>
      </c>
      <c r="L792" s="1198"/>
    </row>
    <row r="793" spans="1:12" ht="14.25" customHeight="1" x14ac:dyDescent="0.3">
      <c r="A793" s="1214">
        <f t="shared" si="60"/>
        <v>782</v>
      </c>
      <c r="B793" s="1215"/>
      <c r="C793" s="1216" t="str">
        <f t="shared" si="63"/>
        <v/>
      </c>
      <c r="D793" s="1217"/>
      <c r="E793" s="1218"/>
      <c r="F793" s="1219"/>
      <c r="G793" s="1219" t="str">
        <f t="shared" si="64"/>
        <v/>
      </c>
      <c r="H793" s="1220"/>
      <c r="I793" s="1221" t="str">
        <f t="shared" si="61"/>
        <v/>
      </c>
      <c r="J793" s="1220" t="str">
        <f t="shared" si="62"/>
        <v/>
      </c>
      <c r="K793" s="1214" t="str">
        <f>IF($B793="","",IF($B793=[6]Dashboard!$B$3,COUNTIF($B$12:$B793,[6]Dashboard!$B$3),""))</f>
        <v/>
      </c>
      <c r="L793" s="1198"/>
    </row>
    <row r="794" spans="1:12" ht="14.25" customHeight="1" x14ac:dyDescent="0.3">
      <c r="A794" s="1214">
        <f t="shared" si="60"/>
        <v>783</v>
      </c>
      <c r="B794" s="1215"/>
      <c r="C794" s="1216" t="str">
        <f t="shared" si="63"/>
        <v/>
      </c>
      <c r="D794" s="1217"/>
      <c r="E794" s="1218"/>
      <c r="F794" s="1219"/>
      <c r="G794" s="1219" t="str">
        <f t="shared" si="64"/>
        <v/>
      </c>
      <c r="H794" s="1220"/>
      <c r="I794" s="1221" t="str">
        <f t="shared" si="61"/>
        <v/>
      </c>
      <c r="J794" s="1220" t="str">
        <f t="shared" si="62"/>
        <v/>
      </c>
      <c r="K794" s="1214" t="str">
        <f>IF($B794="","",IF($B794=[6]Dashboard!$B$3,COUNTIF($B$12:$B794,[6]Dashboard!$B$3),""))</f>
        <v/>
      </c>
      <c r="L794" s="1198"/>
    </row>
    <row r="795" spans="1:12" ht="14.25" customHeight="1" x14ac:dyDescent="0.3">
      <c r="A795" s="1214">
        <f t="shared" si="60"/>
        <v>784</v>
      </c>
      <c r="B795" s="1215"/>
      <c r="C795" s="1216" t="str">
        <f t="shared" si="63"/>
        <v/>
      </c>
      <c r="D795" s="1217"/>
      <c r="E795" s="1218"/>
      <c r="F795" s="1219"/>
      <c r="G795" s="1219" t="str">
        <f t="shared" si="64"/>
        <v/>
      </c>
      <c r="H795" s="1220"/>
      <c r="I795" s="1221" t="str">
        <f t="shared" si="61"/>
        <v/>
      </c>
      <c r="J795" s="1220" t="str">
        <f t="shared" si="62"/>
        <v/>
      </c>
      <c r="K795" s="1214" t="str">
        <f>IF($B795="","",IF($B795=[6]Dashboard!$B$3,COUNTIF($B$12:$B795,[6]Dashboard!$B$3),""))</f>
        <v/>
      </c>
      <c r="L795" s="1198"/>
    </row>
    <row r="796" spans="1:12" ht="14.25" customHeight="1" x14ac:dyDescent="0.3">
      <c r="A796" s="1214">
        <f t="shared" si="60"/>
        <v>785</v>
      </c>
      <c r="B796" s="1215"/>
      <c r="C796" s="1216" t="str">
        <f t="shared" si="63"/>
        <v/>
      </c>
      <c r="D796" s="1217"/>
      <c r="E796" s="1218"/>
      <c r="F796" s="1219"/>
      <c r="G796" s="1219" t="str">
        <f t="shared" si="64"/>
        <v/>
      </c>
      <c r="H796" s="1220"/>
      <c r="I796" s="1221" t="str">
        <f t="shared" si="61"/>
        <v/>
      </c>
      <c r="J796" s="1220" t="str">
        <f t="shared" si="62"/>
        <v/>
      </c>
      <c r="K796" s="1214" t="str">
        <f>IF($B796="","",IF($B796=[6]Dashboard!$B$3,COUNTIF($B$12:$B796,[6]Dashboard!$B$3),""))</f>
        <v/>
      </c>
      <c r="L796" s="1198"/>
    </row>
    <row r="797" spans="1:12" ht="14.25" customHeight="1" x14ac:dyDescent="0.3">
      <c r="A797" s="1214">
        <f t="shared" si="60"/>
        <v>786</v>
      </c>
      <c r="B797" s="1215"/>
      <c r="C797" s="1216" t="str">
        <f t="shared" si="63"/>
        <v/>
      </c>
      <c r="D797" s="1217"/>
      <c r="E797" s="1218"/>
      <c r="F797" s="1219"/>
      <c r="G797" s="1219" t="str">
        <f t="shared" si="64"/>
        <v/>
      </c>
      <c r="H797" s="1220"/>
      <c r="I797" s="1221" t="str">
        <f t="shared" si="61"/>
        <v/>
      </c>
      <c r="J797" s="1220" t="str">
        <f t="shared" si="62"/>
        <v/>
      </c>
      <c r="K797" s="1214" t="str">
        <f>IF($B797="","",IF($B797=[6]Dashboard!$B$3,COUNTIF($B$12:$B797,[6]Dashboard!$B$3),""))</f>
        <v/>
      </c>
      <c r="L797" s="1198"/>
    </row>
    <row r="798" spans="1:12" ht="14.25" customHeight="1" x14ac:dyDescent="0.3">
      <c r="A798" s="1214">
        <f t="shared" si="60"/>
        <v>787</v>
      </c>
      <c r="B798" s="1215"/>
      <c r="C798" s="1216" t="str">
        <f t="shared" si="63"/>
        <v/>
      </c>
      <c r="D798" s="1217"/>
      <c r="E798" s="1218"/>
      <c r="F798" s="1219"/>
      <c r="G798" s="1219" t="str">
        <f t="shared" si="64"/>
        <v/>
      </c>
      <c r="H798" s="1220"/>
      <c r="I798" s="1221" t="str">
        <f t="shared" si="61"/>
        <v/>
      </c>
      <c r="J798" s="1220" t="str">
        <f t="shared" si="62"/>
        <v/>
      </c>
      <c r="K798" s="1214" t="str">
        <f>IF($B798="","",IF($B798=[6]Dashboard!$B$3,COUNTIF($B$12:$B798,[6]Dashboard!$B$3),""))</f>
        <v/>
      </c>
      <c r="L798" s="1198"/>
    </row>
    <row r="799" spans="1:12" ht="14.25" customHeight="1" x14ac:dyDescent="0.3">
      <c r="A799" s="1214">
        <f t="shared" si="60"/>
        <v>788</v>
      </c>
      <c r="B799" s="1215"/>
      <c r="C799" s="1216" t="str">
        <f t="shared" si="63"/>
        <v/>
      </c>
      <c r="D799" s="1217"/>
      <c r="E799" s="1218"/>
      <c r="F799" s="1219"/>
      <c r="G799" s="1219" t="str">
        <f t="shared" si="64"/>
        <v/>
      </c>
      <c r="H799" s="1220"/>
      <c r="I799" s="1221" t="str">
        <f t="shared" si="61"/>
        <v/>
      </c>
      <c r="J799" s="1220" t="str">
        <f t="shared" si="62"/>
        <v/>
      </c>
      <c r="K799" s="1214" t="str">
        <f>IF($B799="","",IF($B799=[6]Dashboard!$B$3,COUNTIF($B$12:$B799,[6]Dashboard!$B$3),""))</f>
        <v/>
      </c>
      <c r="L799" s="1198"/>
    </row>
    <row r="800" spans="1:12" ht="14.25" customHeight="1" x14ac:dyDescent="0.3">
      <c r="A800" s="1214">
        <f t="shared" si="60"/>
        <v>789</v>
      </c>
      <c r="B800" s="1215"/>
      <c r="C800" s="1216" t="str">
        <f t="shared" si="63"/>
        <v/>
      </c>
      <c r="D800" s="1217"/>
      <c r="E800" s="1218"/>
      <c r="F800" s="1219"/>
      <c r="G800" s="1219" t="str">
        <f t="shared" si="64"/>
        <v/>
      </c>
      <c r="H800" s="1220"/>
      <c r="I800" s="1221" t="str">
        <f t="shared" si="61"/>
        <v/>
      </c>
      <c r="J800" s="1220" t="str">
        <f t="shared" si="62"/>
        <v/>
      </c>
      <c r="K800" s="1214" t="str">
        <f>IF($B800="","",IF($B800=[6]Dashboard!$B$3,COUNTIF($B$12:$B800,[6]Dashboard!$B$3),""))</f>
        <v/>
      </c>
      <c r="L800" s="1198"/>
    </row>
    <row r="801" spans="1:12" ht="14.25" customHeight="1" x14ac:dyDescent="0.3">
      <c r="A801" s="1214">
        <f t="shared" si="60"/>
        <v>790</v>
      </c>
      <c r="B801" s="1215"/>
      <c r="C801" s="1216" t="str">
        <f t="shared" si="63"/>
        <v/>
      </c>
      <c r="D801" s="1217"/>
      <c r="E801" s="1218"/>
      <c r="F801" s="1219"/>
      <c r="G801" s="1219" t="str">
        <f t="shared" si="64"/>
        <v/>
      </c>
      <c r="H801" s="1220"/>
      <c r="I801" s="1221" t="str">
        <f t="shared" si="61"/>
        <v/>
      </c>
      <c r="J801" s="1220" t="str">
        <f t="shared" si="62"/>
        <v/>
      </c>
      <c r="K801" s="1214" t="str">
        <f>IF($B801="","",IF($B801=[6]Dashboard!$B$3,COUNTIF($B$12:$B801,[6]Dashboard!$B$3),""))</f>
        <v/>
      </c>
      <c r="L801" s="1198"/>
    </row>
    <row r="802" spans="1:12" ht="14.25" customHeight="1" x14ac:dyDescent="0.3">
      <c r="A802" s="1214">
        <f t="shared" si="60"/>
        <v>791</v>
      </c>
      <c r="B802" s="1215"/>
      <c r="C802" s="1216" t="str">
        <f t="shared" si="63"/>
        <v/>
      </c>
      <c r="D802" s="1217"/>
      <c r="E802" s="1218"/>
      <c r="F802" s="1219"/>
      <c r="G802" s="1219" t="str">
        <f t="shared" si="64"/>
        <v/>
      </c>
      <c r="H802" s="1220"/>
      <c r="I802" s="1221" t="str">
        <f t="shared" si="61"/>
        <v/>
      </c>
      <c r="J802" s="1220" t="str">
        <f t="shared" si="62"/>
        <v/>
      </c>
      <c r="K802" s="1214" t="str">
        <f>IF($B802="","",IF($B802=[6]Dashboard!$B$3,COUNTIF($B$12:$B802,[6]Dashboard!$B$3),""))</f>
        <v/>
      </c>
      <c r="L802" s="1198"/>
    </row>
    <row r="803" spans="1:12" ht="14.25" customHeight="1" x14ac:dyDescent="0.3">
      <c r="A803" s="1214">
        <f t="shared" si="60"/>
        <v>792</v>
      </c>
      <c r="B803" s="1215"/>
      <c r="C803" s="1216" t="str">
        <f t="shared" si="63"/>
        <v/>
      </c>
      <c r="D803" s="1217"/>
      <c r="E803" s="1218"/>
      <c r="F803" s="1219"/>
      <c r="G803" s="1219" t="str">
        <f t="shared" si="64"/>
        <v/>
      </c>
      <c r="H803" s="1220"/>
      <c r="I803" s="1221" t="str">
        <f t="shared" si="61"/>
        <v/>
      </c>
      <c r="J803" s="1220" t="str">
        <f t="shared" si="62"/>
        <v/>
      </c>
      <c r="K803" s="1214" t="str">
        <f>IF($B803="","",IF($B803=[6]Dashboard!$B$3,COUNTIF($B$12:$B803,[6]Dashboard!$B$3),""))</f>
        <v/>
      </c>
      <c r="L803" s="1198"/>
    </row>
    <row r="804" spans="1:12" ht="14.25" customHeight="1" x14ac:dyDescent="0.3">
      <c r="A804" s="1214">
        <f t="shared" si="60"/>
        <v>793</v>
      </c>
      <c r="B804" s="1215"/>
      <c r="C804" s="1216" t="str">
        <f t="shared" si="63"/>
        <v/>
      </c>
      <c r="D804" s="1217"/>
      <c r="E804" s="1218"/>
      <c r="F804" s="1219"/>
      <c r="G804" s="1219" t="str">
        <f t="shared" si="64"/>
        <v/>
      </c>
      <c r="H804" s="1220"/>
      <c r="I804" s="1221" t="str">
        <f t="shared" si="61"/>
        <v/>
      </c>
      <c r="J804" s="1220" t="str">
        <f t="shared" si="62"/>
        <v/>
      </c>
      <c r="K804" s="1214" t="str">
        <f>IF($B804="","",IF($B804=[6]Dashboard!$B$3,COUNTIF($B$12:$B804,[6]Dashboard!$B$3),""))</f>
        <v/>
      </c>
      <c r="L804" s="1198"/>
    </row>
    <row r="805" spans="1:12" ht="14.25" customHeight="1" x14ac:dyDescent="0.3">
      <c r="A805" s="1214">
        <f t="shared" si="60"/>
        <v>794</v>
      </c>
      <c r="B805" s="1215"/>
      <c r="C805" s="1216" t="str">
        <f t="shared" si="63"/>
        <v/>
      </c>
      <c r="D805" s="1217"/>
      <c r="E805" s="1218"/>
      <c r="F805" s="1219"/>
      <c r="G805" s="1219" t="str">
        <f t="shared" si="64"/>
        <v/>
      </c>
      <c r="H805" s="1220"/>
      <c r="I805" s="1221" t="str">
        <f t="shared" si="61"/>
        <v/>
      </c>
      <c r="J805" s="1220" t="str">
        <f t="shared" si="62"/>
        <v/>
      </c>
      <c r="K805" s="1214" t="str">
        <f>IF($B805="","",IF($B805=[6]Dashboard!$B$3,COUNTIF($B$12:$B805,[6]Dashboard!$B$3),""))</f>
        <v/>
      </c>
      <c r="L805" s="1198"/>
    </row>
    <row r="806" spans="1:12" ht="14.25" customHeight="1" x14ac:dyDescent="0.3">
      <c r="A806" s="1214">
        <f t="shared" si="60"/>
        <v>795</v>
      </c>
      <c r="B806" s="1215"/>
      <c r="C806" s="1216" t="str">
        <f t="shared" si="63"/>
        <v/>
      </c>
      <c r="D806" s="1217"/>
      <c r="E806" s="1218"/>
      <c r="F806" s="1219"/>
      <c r="G806" s="1219" t="str">
        <f t="shared" si="64"/>
        <v/>
      </c>
      <c r="H806" s="1220"/>
      <c r="I806" s="1221" t="str">
        <f t="shared" si="61"/>
        <v/>
      </c>
      <c r="J806" s="1220" t="str">
        <f t="shared" si="62"/>
        <v/>
      </c>
      <c r="K806" s="1214" t="str">
        <f>IF($B806="","",IF($B806=[6]Dashboard!$B$3,COUNTIF($B$12:$B806,[6]Dashboard!$B$3),""))</f>
        <v/>
      </c>
      <c r="L806" s="1198"/>
    </row>
    <row r="807" spans="1:12" ht="14.25" customHeight="1" x14ac:dyDescent="0.3">
      <c r="A807" s="1214">
        <f t="shared" si="60"/>
        <v>796</v>
      </c>
      <c r="B807" s="1215"/>
      <c r="C807" s="1216" t="str">
        <f t="shared" si="63"/>
        <v/>
      </c>
      <c r="D807" s="1217"/>
      <c r="E807" s="1218"/>
      <c r="F807" s="1219"/>
      <c r="G807" s="1219" t="str">
        <f t="shared" si="64"/>
        <v/>
      </c>
      <c r="H807" s="1220"/>
      <c r="I807" s="1221" t="str">
        <f t="shared" si="61"/>
        <v/>
      </c>
      <c r="J807" s="1220" t="str">
        <f t="shared" si="62"/>
        <v/>
      </c>
      <c r="K807" s="1214" t="str">
        <f>IF($B807="","",IF($B807=[6]Dashboard!$B$3,COUNTIF($B$12:$B807,[6]Dashboard!$B$3),""))</f>
        <v/>
      </c>
      <c r="L807" s="1198"/>
    </row>
    <row r="808" spans="1:12" ht="14.25" customHeight="1" x14ac:dyDescent="0.3">
      <c r="A808" s="1214">
        <f t="shared" si="60"/>
        <v>797</v>
      </c>
      <c r="B808" s="1215"/>
      <c r="C808" s="1216" t="str">
        <f t="shared" si="63"/>
        <v/>
      </c>
      <c r="D808" s="1217"/>
      <c r="E808" s="1218"/>
      <c r="F808" s="1219"/>
      <c r="G808" s="1219" t="str">
        <f t="shared" si="64"/>
        <v/>
      </c>
      <c r="H808" s="1220"/>
      <c r="I808" s="1221" t="str">
        <f t="shared" si="61"/>
        <v/>
      </c>
      <c r="J808" s="1220" t="str">
        <f t="shared" si="62"/>
        <v/>
      </c>
      <c r="K808" s="1214" t="str">
        <f>IF($B808="","",IF($B808=[6]Dashboard!$B$3,COUNTIF($B$12:$B808,[6]Dashboard!$B$3),""))</f>
        <v/>
      </c>
      <c r="L808" s="1198"/>
    </row>
    <row r="809" spans="1:12" ht="14.25" customHeight="1" x14ac:dyDescent="0.3">
      <c r="A809" s="1214">
        <f t="shared" si="60"/>
        <v>798</v>
      </c>
      <c r="B809" s="1215"/>
      <c r="C809" s="1216" t="str">
        <f t="shared" si="63"/>
        <v/>
      </c>
      <c r="D809" s="1217"/>
      <c r="E809" s="1218"/>
      <c r="F809" s="1219"/>
      <c r="G809" s="1219" t="str">
        <f t="shared" si="64"/>
        <v/>
      </c>
      <c r="H809" s="1220"/>
      <c r="I809" s="1221" t="str">
        <f t="shared" si="61"/>
        <v/>
      </c>
      <c r="J809" s="1220" t="str">
        <f t="shared" si="62"/>
        <v/>
      </c>
      <c r="K809" s="1214" t="str">
        <f>IF($B809="","",IF($B809=[6]Dashboard!$B$3,COUNTIF($B$12:$B809,[6]Dashboard!$B$3),""))</f>
        <v/>
      </c>
      <c r="L809" s="1198"/>
    </row>
    <row r="810" spans="1:12" ht="14.25" customHeight="1" x14ac:dyDescent="0.3">
      <c r="A810" s="1214">
        <f t="shared" si="60"/>
        <v>799</v>
      </c>
      <c r="B810" s="1215"/>
      <c r="C810" s="1216" t="str">
        <f t="shared" si="63"/>
        <v/>
      </c>
      <c r="D810" s="1217"/>
      <c r="E810" s="1218"/>
      <c r="F810" s="1219"/>
      <c r="G810" s="1219" t="str">
        <f t="shared" si="64"/>
        <v/>
      </c>
      <c r="H810" s="1220"/>
      <c r="I810" s="1221" t="str">
        <f t="shared" si="61"/>
        <v/>
      </c>
      <c r="J810" s="1220" t="str">
        <f t="shared" si="62"/>
        <v/>
      </c>
      <c r="K810" s="1214" t="str">
        <f>IF($B810="","",IF($B810=[6]Dashboard!$B$3,COUNTIF($B$12:$B810,[6]Dashboard!$B$3),""))</f>
        <v/>
      </c>
      <c r="L810" s="1198"/>
    </row>
    <row r="811" spans="1:12" ht="14.25" customHeight="1" x14ac:dyDescent="0.3">
      <c r="A811" s="1214">
        <f t="shared" si="60"/>
        <v>800</v>
      </c>
      <c r="B811" s="1215"/>
      <c r="C811" s="1216" t="str">
        <f t="shared" si="63"/>
        <v/>
      </c>
      <c r="D811" s="1217"/>
      <c r="E811" s="1218"/>
      <c r="F811" s="1219"/>
      <c r="G811" s="1219" t="str">
        <f t="shared" si="64"/>
        <v/>
      </c>
      <c r="H811" s="1220"/>
      <c r="I811" s="1221" t="str">
        <f t="shared" si="61"/>
        <v/>
      </c>
      <c r="J811" s="1220" t="str">
        <f t="shared" si="62"/>
        <v/>
      </c>
      <c r="K811" s="1214" t="str">
        <f>IF($B811="","",IF($B811=[6]Dashboard!$B$3,COUNTIF($B$12:$B811,[6]Dashboard!$B$3),""))</f>
        <v/>
      </c>
      <c r="L811" s="1198"/>
    </row>
    <row r="812" spans="1:12" ht="14.25" customHeight="1" x14ac:dyDescent="0.3">
      <c r="A812" s="1214">
        <f t="shared" si="60"/>
        <v>801</v>
      </c>
      <c r="B812" s="1215"/>
      <c r="C812" s="1216" t="str">
        <f t="shared" si="63"/>
        <v/>
      </c>
      <c r="D812" s="1217"/>
      <c r="E812" s="1218"/>
      <c r="F812" s="1219"/>
      <c r="G812" s="1219" t="str">
        <f t="shared" si="64"/>
        <v/>
      </c>
      <c r="H812" s="1220"/>
      <c r="I812" s="1221" t="str">
        <f t="shared" si="61"/>
        <v/>
      </c>
      <c r="J812" s="1220" t="str">
        <f t="shared" si="62"/>
        <v/>
      </c>
      <c r="K812" s="1214" t="str">
        <f>IF($B812="","",IF($B812=[6]Dashboard!$B$3,COUNTIF($B$12:$B812,[6]Dashboard!$B$3),""))</f>
        <v/>
      </c>
      <c r="L812" s="1198"/>
    </row>
    <row r="813" spans="1:12" ht="14.25" customHeight="1" x14ac:dyDescent="0.3">
      <c r="A813" s="1214">
        <f t="shared" si="60"/>
        <v>802</v>
      </c>
      <c r="B813" s="1215"/>
      <c r="C813" s="1216" t="str">
        <f t="shared" si="63"/>
        <v/>
      </c>
      <c r="D813" s="1217"/>
      <c r="E813" s="1218"/>
      <c r="F813" s="1219"/>
      <c r="G813" s="1219" t="str">
        <f t="shared" si="64"/>
        <v/>
      </c>
      <c r="H813" s="1220"/>
      <c r="I813" s="1221" t="str">
        <f t="shared" si="61"/>
        <v/>
      </c>
      <c r="J813" s="1220" t="str">
        <f t="shared" si="62"/>
        <v/>
      </c>
      <c r="K813" s="1214" t="str">
        <f>IF($B813="","",IF($B813=[6]Dashboard!$B$3,COUNTIF($B$12:$B813,[6]Dashboard!$B$3),""))</f>
        <v/>
      </c>
      <c r="L813" s="1198"/>
    </row>
    <row r="814" spans="1:12" ht="14.25" customHeight="1" x14ac:dyDescent="0.3">
      <c r="A814" s="1214">
        <f t="shared" si="60"/>
        <v>803</v>
      </c>
      <c r="B814" s="1215"/>
      <c r="C814" s="1216" t="str">
        <f t="shared" si="63"/>
        <v/>
      </c>
      <c r="D814" s="1217"/>
      <c r="E814" s="1218"/>
      <c r="F814" s="1219"/>
      <c r="G814" s="1219" t="str">
        <f t="shared" si="64"/>
        <v/>
      </c>
      <c r="H814" s="1220"/>
      <c r="I814" s="1221" t="str">
        <f t="shared" si="61"/>
        <v/>
      </c>
      <c r="J814" s="1220" t="str">
        <f t="shared" si="62"/>
        <v/>
      </c>
      <c r="K814" s="1214" t="str">
        <f>IF($B814="","",IF($B814=[6]Dashboard!$B$3,COUNTIF($B$12:$B814,[6]Dashboard!$B$3),""))</f>
        <v/>
      </c>
      <c r="L814" s="1198"/>
    </row>
    <row r="815" spans="1:12" ht="14.25" customHeight="1" x14ac:dyDescent="0.3">
      <c r="A815" s="1214">
        <f t="shared" si="60"/>
        <v>804</v>
      </c>
      <c r="B815" s="1215"/>
      <c r="C815" s="1216" t="str">
        <f t="shared" si="63"/>
        <v/>
      </c>
      <c r="D815" s="1217"/>
      <c r="E815" s="1218"/>
      <c r="F815" s="1219"/>
      <c r="G815" s="1219" t="str">
        <f t="shared" si="64"/>
        <v/>
      </c>
      <c r="H815" s="1220"/>
      <c r="I815" s="1221" t="str">
        <f t="shared" si="61"/>
        <v/>
      </c>
      <c r="J815" s="1220" t="str">
        <f t="shared" si="62"/>
        <v/>
      </c>
      <c r="K815" s="1214" t="str">
        <f>IF($B815="","",IF($B815=[6]Dashboard!$B$3,COUNTIF($B$12:$B815,[6]Dashboard!$B$3),""))</f>
        <v/>
      </c>
      <c r="L815" s="1198"/>
    </row>
    <row r="816" spans="1:12" ht="14.25" customHeight="1" x14ac:dyDescent="0.3">
      <c r="A816" s="1214">
        <f t="shared" si="60"/>
        <v>805</v>
      </c>
      <c r="B816" s="1215"/>
      <c r="C816" s="1216" t="str">
        <f t="shared" si="63"/>
        <v/>
      </c>
      <c r="D816" s="1217"/>
      <c r="E816" s="1218"/>
      <c r="F816" s="1219"/>
      <c r="G816" s="1219" t="str">
        <f t="shared" si="64"/>
        <v/>
      </c>
      <c r="H816" s="1220"/>
      <c r="I816" s="1221" t="str">
        <f t="shared" si="61"/>
        <v/>
      </c>
      <c r="J816" s="1220" t="str">
        <f t="shared" si="62"/>
        <v/>
      </c>
      <c r="K816" s="1214" t="str">
        <f>IF($B816="","",IF($B816=[6]Dashboard!$B$3,COUNTIF($B$12:$B816,[6]Dashboard!$B$3),""))</f>
        <v/>
      </c>
      <c r="L816" s="1198"/>
    </row>
    <row r="817" spans="1:12" ht="14.25" customHeight="1" x14ac:dyDescent="0.3">
      <c r="A817" s="1214">
        <f t="shared" si="60"/>
        <v>806</v>
      </c>
      <c r="B817" s="1215"/>
      <c r="C817" s="1216" t="str">
        <f t="shared" si="63"/>
        <v/>
      </c>
      <c r="D817" s="1217"/>
      <c r="E817" s="1218"/>
      <c r="F817" s="1219"/>
      <c r="G817" s="1219" t="str">
        <f t="shared" si="64"/>
        <v/>
      </c>
      <c r="H817" s="1220"/>
      <c r="I817" s="1221" t="str">
        <f t="shared" si="61"/>
        <v/>
      </c>
      <c r="J817" s="1220" t="str">
        <f t="shared" si="62"/>
        <v/>
      </c>
      <c r="K817" s="1214" t="str">
        <f>IF($B817="","",IF($B817=[6]Dashboard!$B$3,COUNTIF($B$12:$B817,[6]Dashboard!$B$3),""))</f>
        <v/>
      </c>
      <c r="L817" s="1198"/>
    </row>
    <row r="818" spans="1:12" ht="14.25" customHeight="1" x14ac:dyDescent="0.3">
      <c r="A818" s="1214">
        <f t="shared" si="60"/>
        <v>807</v>
      </c>
      <c r="B818" s="1215"/>
      <c r="C818" s="1216" t="str">
        <f t="shared" si="63"/>
        <v/>
      </c>
      <c r="D818" s="1217"/>
      <c r="E818" s="1218"/>
      <c r="F818" s="1219"/>
      <c r="G818" s="1219" t="str">
        <f t="shared" si="64"/>
        <v/>
      </c>
      <c r="H818" s="1220"/>
      <c r="I818" s="1221" t="str">
        <f t="shared" si="61"/>
        <v/>
      </c>
      <c r="J818" s="1220" t="str">
        <f t="shared" si="62"/>
        <v/>
      </c>
      <c r="K818" s="1214" t="str">
        <f>IF($B818="","",IF($B818=[6]Dashboard!$B$3,COUNTIF($B$12:$B818,[6]Dashboard!$B$3),""))</f>
        <v/>
      </c>
      <c r="L818" s="1198"/>
    </row>
    <row r="819" spans="1:12" ht="14.25" customHeight="1" x14ac:dyDescent="0.3">
      <c r="A819" s="1214">
        <f t="shared" si="60"/>
        <v>808</v>
      </c>
      <c r="B819" s="1215"/>
      <c r="C819" s="1216" t="str">
        <f t="shared" si="63"/>
        <v/>
      </c>
      <c r="D819" s="1217"/>
      <c r="E819" s="1218"/>
      <c r="F819" s="1219"/>
      <c r="G819" s="1219" t="str">
        <f t="shared" si="64"/>
        <v/>
      </c>
      <c r="H819" s="1220"/>
      <c r="I819" s="1221" t="str">
        <f t="shared" si="61"/>
        <v/>
      </c>
      <c r="J819" s="1220" t="str">
        <f t="shared" si="62"/>
        <v/>
      </c>
      <c r="K819" s="1214" t="str">
        <f>IF($B819="","",IF($B819=[6]Dashboard!$B$3,COUNTIF($B$12:$B819,[6]Dashboard!$B$3),""))</f>
        <v/>
      </c>
      <c r="L819" s="1198"/>
    </row>
    <row r="820" spans="1:12" ht="14.25" customHeight="1" x14ac:dyDescent="0.3">
      <c r="A820" s="1214">
        <f t="shared" si="60"/>
        <v>809</v>
      </c>
      <c r="B820" s="1215"/>
      <c r="C820" s="1216" t="str">
        <f t="shared" si="63"/>
        <v/>
      </c>
      <c r="D820" s="1217"/>
      <c r="E820" s="1218"/>
      <c r="F820" s="1219"/>
      <c r="G820" s="1219" t="str">
        <f t="shared" si="64"/>
        <v/>
      </c>
      <c r="H820" s="1220"/>
      <c r="I820" s="1221" t="str">
        <f t="shared" si="61"/>
        <v/>
      </c>
      <c r="J820" s="1220" t="str">
        <f t="shared" si="62"/>
        <v/>
      </c>
      <c r="K820" s="1214" t="str">
        <f>IF($B820="","",IF($B820=[6]Dashboard!$B$3,COUNTIF($B$12:$B820,[6]Dashboard!$B$3),""))</f>
        <v/>
      </c>
      <c r="L820" s="1198"/>
    </row>
    <row r="821" spans="1:12" ht="14.25" customHeight="1" x14ac:dyDescent="0.3">
      <c r="A821" s="1214">
        <f t="shared" si="60"/>
        <v>810</v>
      </c>
      <c r="B821" s="1215"/>
      <c r="C821" s="1216" t="str">
        <f t="shared" si="63"/>
        <v/>
      </c>
      <c r="D821" s="1217"/>
      <c r="E821" s="1218"/>
      <c r="F821" s="1219"/>
      <c r="G821" s="1219" t="str">
        <f t="shared" si="64"/>
        <v/>
      </c>
      <c r="H821" s="1220"/>
      <c r="I821" s="1221" t="str">
        <f t="shared" si="61"/>
        <v/>
      </c>
      <c r="J821" s="1220" t="str">
        <f t="shared" si="62"/>
        <v/>
      </c>
      <c r="K821" s="1214" t="str">
        <f>IF($B821="","",IF($B821=[6]Dashboard!$B$3,COUNTIF($B$12:$B821,[6]Dashboard!$B$3),""))</f>
        <v/>
      </c>
      <c r="L821" s="1198"/>
    </row>
    <row r="822" spans="1:12" ht="14.25" customHeight="1" x14ac:dyDescent="0.3">
      <c r="A822" s="1214">
        <f t="shared" si="60"/>
        <v>811</v>
      </c>
      <c r="B822" s="1215"/>
      <c r="C822" s="1216" t="str">
        <f t="shared" si="63"/>
        <v/>
      </c>
      <c r="D822" s="1217"/>
      <c r="E822" s="1218"/>
      <c r="F822" s="1219"/>
      <c r="G822" s="1219" t="str">
        <f t="shared" si="64"/>
        <v/>
      </c>
      <c r="H822" s="1220"/>
      <c r="I822" s="1221" t="str">
        <f t="shared" si="61"/>
        <v/>
      </c>
      <c r="J822" s="1220" t="str">
        <f t="shared" si="62"/>
        <v/>
      </c>
      <c r="K822" s="1214" t="str">
        <f>IF($B822="","",IF($B822=[6]Dashboard!$B$3,COUNTIF($B$12:$B822,[6]Dashboard!$B$3),""))</f>
        <v/>
      </c>
      <c r="L822" s="1198"/>
    </row>
    <row r="823" spans="1:12" ht="14.25" customHeight="1" x14ac:dyDescent="0.3">
      <c r="A823" s="1214">
        <f t="shared" si="60"/>
        <v>812</v>
      </c>
      <c r="B823" s="1215"/>
      <c r="C823" s="1216" t="str">
        <f t="shared" si="63"/>
        <v/>
      </c>
      <c r="D823" s="1217"/>
      <c r="E823" s="1218"/>
      <c r="F823" s="1219"/>
      <c r="G823" s="1219" t="str">
        <f t="shared" si="64"/>
        <v/>
      </c>
      <c r="H823" s="1220"/>
      <c r="I823" s="1221" t="str">
        <f t="shared" si="61"/>
        <v/>
      </c>
      <c r="J823" s="1220" t="str">
        <f t="shared" si="62"/>
        <v/>
      </c>
      <c r="K823" s="1214" t="str">
        <f>IF($B823="","",IF($B823=[6]Dashboard!$B$3,COUNTIF($B$12:$B823,[6]Dashboard!$B$3),""))</f>
        <v/>
      </c>
      <c r="L823" s="1198"/>
    </row>
    <row r="824" spans="1:12" ht="14.25" customHeight="1" x14ac:dyDescent="0.3">
      <c r="A824" s="1214">
        <f t="shared" si="60"/>
        <v>813</v>
      </c>
      <c r="B824" s="1215"/>
      <c r="C824" s="1216" t="str">
        <f t="shared" si="63"/>
        <v/>
      </c>
      <c r="D824" s="1217"/>
      <c r="E824" s="1218"/>
      <c r="F824" s="1219"/>
      <c r="G824" s="1219" t="str">
        <f t="shared" si="64"/>
        <v/>
      </c>
      <c r="H824" s="1220"/>
      <c r="I824" s="1221" t="str">
        <f t="shared" si="61"/>
        <v/>
      </c>
      <c r="J824" s="1220" t="str">
        <f t="shared" si="62"/>
        <v/>
      </c>
      <c r="K824" s="1214" t="str">
        <f>IF($B824="","",IF($B824=[6]Dashboard!$B$3,COUNTIF($B$12:$B824,[6]Dashboard!$B$3),""))</f>
        <v/>
      </c>
      <c r="L824" s="1198"/>
    </row>
    <row r="825" spans="1:12" ht="14.25" customHeight="1" x14ac:dyDescent="0.3">
      <c r="A825" s="1214">
        <f t="shared" si="60"/>
        <v>814</v>
      </c>
      <c r="B825" s="1215"/>
      <c r="C825" s="1216" t="str">
        <f t="shared" si="63"/>
        <v/>
      </c>
      <c r="D825" s="1217"/>
      <c r="E825" s="1218"/>
      <c r="F825" s="1219"/>
      <c r="G825" s="1219" t="str">
        <f t="shared" si="64"/>
        <v/>
      </c>
      <c r="H825" s="1220"/>
      <c r="I825" s="1221" t="str">
        <f t="shared" si="61"/>
        <v/>
      </c>
      <c r="J825" s="1220" t="str">
        <f t="shared" si="62"/>
        <v/>
      </c>
      <c r="K825" s="1214" t="str">
        <f>IF($B825="","",IF($B825=[6]Dashboard!$B$3,COUNTIF($B$12:$B825,[6]Dashboard!$B$3),""))</f>
        <v/>
      </c>
      <c r="L825" s="1198"/>
    </row>
    <row r="826" spans="1:12" ht="14.25" customHeight="1" x14ac:dyDescent="0.3">
      <c r="A826" s="1214">
        <f t="shared" si="60"/>
        <v>815</v>
      </c>
      <c r="B826" s="1215"/>
      <c r="C826" s="1216" t="str">
        <f t="shared" si="63"/>
        <v/>
      </c>
      <c r="D826" s="1217"/>
      <c r="E826" s="1218"/>
      <c r="F826" s="1219"/>
      <c r="G826" s="1219" t="str">
        <f t="shared" si="64"/>
        <v/>
      </c>
      <c r="H826" s="1220"/>
      <c r="I826" s="1221" t="str">
        <f t="shared" si="61"/>
        <v/>
      </c>
      <c r="J826" s="1220" t="str">
        <f t="shared" si="62"/>
        <v/>
      </c>
      <c r="K826" s="1214" t="str">
        <f>IF($B826="","",IF($B826=[6]Dashboard!$B$3,COUNTIF($B$12:$B826,[6]Dashboard!$B$3),""))</f>
        <v/>
      </c>
      <c r="L826" s="1198"/>
    </row>
    <row r="827" spans="1:12" ht="14.25" customHeight="1" x14ac:dyDescent="0.3">
      <c r="A827" s="1214">
        <f t="shared" si="60"/>
        <v>816</v>
      </c>
      <c r="B827" s="1215"/>
      <c r="C827" s="1216" t="str">
        <f t="shared" si="63"/>
        <v/>
      </c>
      <c r="D827" s="1217"/>
      <c r="E827" s="1218"/>
      <c r="F827" s="1219"/>
      <c r="G827" s="1219" t="str">
        <f t="shared" si="64"/>
        <v/>
      </c>
      <c r="H827" s="1220"/>
      <c r="I827" s="1221" t="str">
        <f t="shared" si="61"/>
        <v/>
      </c>
      <c r="J827" s="1220" t="str">
        <f t="shared" si="62"/>
        <v/>
      </c>
      <c r="K827" s="1214" t="str">
        <f>IF($B827="","",IF($B827=[6]Dashboard!$B$3,COUNTIF($B$12:$B827,[6]Dashboard!$B$3),""))</f>
        <v/>
      </c>
      <c r="L827" s="1198"/>
    </row>
    <row r="828" spans="1:12" ht="14.25" customHeight="1" x14ac:dyDescent="0.3">
      <c r="A828" s="1214">
        <f t="shared" si="60"/>
        <v>817</v>
      </c>
      <c r="B828" s="1215"/>
      <c r="C828" s="1216" t="str">
        <f t="shared" si="63"/>
        <v/>
      </c>
      <c r="D828" s="1217"/>
      <c r="E828" s="1218"/>
      <c r="F828" s="1219"/>
      <c r="G828" s="1219" t="str">
        <f t="shared" si="64"/>
        <v/>
      </c>
      <c r="H828" s="1220"/>
      <c r="I828" s="1221" t="str">
        <f t="shared" si="61"/>
        <v/>
      </c>
      <c r="J828" s="1220" t="str">
        <f t="shared" si="62"/>
        <v/>
      </c>
      <c r="K828" s="1214" t="str">
        <f>IF($B828="","",IF($B828=[6]Dashboard!$B$3,COUNTIF($B$12:$B828,[6]Dashboard!$B$3),""))</f>
        <v/>
      </c>
      <c r="L828" s="1198"/>
    </row>
    <row r="829" spans="1:12" ht="14.25" customHeight="1" x14ac:dyDescent="0.3">
      <c r="A829" s="1214">
        <f t="shared" si="60"/>
        <v>818</v>
      </c>
      <c r="B829" s="1215"/>
      <c r="C829" s="1216" t="str">
        <f t="shared" si="63"/>
        <v/>
      </c>
      <c r="D829" s="1217"/>
      <c r="E829" s="1218"/>
      <c r="F829" s="1219"/>
      <c r="G829" s="1219" t="str">
        <f t="shared" si="64"/>
        <v/>
      </c>
      <c r="H829" s="1220"/>
      <c r="I829" s="1221" t="str">
        <f t="shared" si="61"/>
        <v/>
      </c>
      <c r="J829" s="1220" t="str">
        <f t="shared" si="62"/>
        <v/>
      </c>
      <c r="K829" s="1214" t="str">
        <f>IF($B829="","",IF($B829=[6]Dashboard!$B$3,COUNTIF($B$12:$B829,[6]Dashboard!$B$3),""))</f>
        <v/>
      </c>
      <c r="L829" s="1198"/>
    </row>
    <row r="830" spans="1:12" ht="14.25" customHeight="1" x14ac:dyDescent="0.3">
      <c r="A830" s="1214">
        <f t="shared" si="60"/>
        <v>819</v>
      </c>
      <c r="B830" s="1215"/>
      <c r="C830" s="1216" t="str">
        <f t="shared" si="63"/>
        <v/>
      </c>
      <c r="D830" s="1217"/>
      <c r="E830" s="1218"/>
      <c r="F830" s="1219"/>
      <c r="G830" s="1219" t="str">
        <f t="shared" si="64"/>
        <v/>
      </c>
      <c r="H830" s="1220"/>
      <c r="I830" s="1221" t="str">
        <f t="shared" si="61"/>
        <v/>
      </c>
      <c r="J830" s="1220" t="str">
        <f t="shared" si="62"/>
        <v/>
      </c>
      <c r="K830" s="1214" t="str">
        <f>IF($B830="","",IF($B830=[6]Dashboard!$B$3,COUNTIF($B$12:$B830,[6]Dashboard!$B$3),""))</f>
        <v/>
      </c>
      <c r="L830" s="1198"/>
    </row>
    <row r="831" spans="1:12" ht="14.25" customHeight="1" x14ac:dyDescent="0.3">
      <c r="A831" s="1214">
        <f t="shared" si="60"/>
        <v>820</v>
      </c>
      <c r="B831" s="1215"/>
      <c r="C831" s="1216" t="str">
        <f t="shared" si="63"/>
        <v/>
      </c>
      <c r="D831" s="1217"/>
      <c r="E831" s="1218"/>
      <c r="F831" s="1219"/>
      <c r="G831" s="1219" t="str">
        <f t="shared" si="64"/>
        <v/>
      </c>
      <c r="H831" s="1220"/>
      <c r="I831" s="1221" t="str">
        <f t="shared" si="61"/>
        <v/>
      </c>
      <c r="J831" s="1220" t="str">
        <f t="shared" si="62"/>
        <v/>
      </c>
      <c r="K831" s="1214" t="str">
        <f>IF($B831="","",IF($B831=[6]Dashboard!$B$3,COUNTIF($B$12:$B831,[6]Dashboard!$B$3),""))</f>
        <v/>
      </c>
      <c r="L831" s="1198"/>
    </row>
    <row r="832" spans="1:12" ht="14.25" customHeight="1" x14ac:dyDescent="0.3">
      <c r="A832" s="1214">
        <f t="shared" si="60"/>
        <v>821</v>
      </c>
      <c r="B832" s="1215"/>
      <c r="C832" s="1216" t="str">
        <f t="shared" si="63"/>
        <v/>
      </c>
      <c r="D832" s="1217"/>
      <c r="E832" s="1218"/>
      <c r="F832" s="1219"/>
      <c r="G832" s="1219" t="str">
        <f t="shared" si="64"/>
        <v/>
      </c>
      <c r="H832" s="1220"/>
      <c r="I832" s="1221" t="str">
        <f t="shared" si="61"/>
        <v/>
      </c>
      <c r="J832" s="1220" t="str">
        <f t="shared" si="62"/>
        <v/>
      </c>
      <c r="K832" s="1214" t="str">
        <f>IF($B832="","",IF($B832=[6]Dashboard!$B$3,COUNTIF($B$12:$B832,[6]Dashboard!$B$3),""))</f>
        <v/>
      </c>
      <c r="L832" s="1198"/>
    </row>
    <row r="833" spans="1:12" ht="14.25" customHeight="1" x14ac:dyDescent="0.3">
      <c r="A833" s="1214">
        <f t="shared" si="60"/>
        <v>822</v>
      </c>
      <c r="B833" s="1215"/>
      <c r="C833" s="1216" t="str">
        <f t="shared" si="63"/>
        <v/>
      </c>
      <c r="D833" s="1217"/>
      <c r="E833" s="1218"/>
      <c r="F833" s="1219"/>
      <c r="G833" s="1219" t="str">
        <f t="shared" si="64"/>
        <v/>
      </c>
      <c r="H833" s="1220"/>
      <c r="I833" s="1221" t="str">
        <f t="shared" si="61"/>
        <v/>
      </c>
      <c r="J833" s="1220" t="str">
        <f t="shared" si="62"/>
        <v/>
      </c>
      <c r="K833" s="1214" t="str">
        <f>IF($B833="","",IF($B833=[6]Dashboard!$B$3,COUNTIF($B$12:$B833,[6]Dashboard!$B$3),""))</f>
        <v/>
      </c>
      <c r="L833" s="1198"/>
    </row>
    <row r="834" spans="1:12" ht="14.25" customHeight="1" x14ac:dyDescent="0.3">
      <c r="A834" s="1214">
        <f t="shared" si="60"/>
        <v>823</v>
      </c>
      <c r="B834" s="1215"/>
      <c r="C834" s="1216" t="str">
        <f t="shared" si="63"/>
        <v/>
      </c>
      <c r="D834" s="1217"/>
      <c r="E834" s="1218"/>
      <c r="F834" s="1219"/>
      <c r="G834" s="1219" t="str">
        <f t="shared" si="64"/>
        <v/>
      </c>
      <c r="H834" s="1220"/>
      <c r="I834" s="1221" t="str">
        <f t="shared" si="61"/>
        <v/>
      </c>
      <c r="J834" s="1220" t="str">
        <f t="shared" si="62"/>
        <v/>
      </c>
      <c r="K834" s="1214" t="str">
        <f>IF($B834="","",IF($B834=[6]Dashboard!$B$3,COUNTIF($B$12:$B834,[6]Dashboard!$B$3),""))</f>
        <v/>
      </c>
      <c r="L834" s="1198"/>
    </row>
    <row r="835" spans="1:12" ht="14.25" customHeight="1" x14ac:dyDescent="0.3">
      <c r="A835" s="1214">
        <f t="shared" si="60"/>
        <v>824</v>
      </c>
      <c r="B835" s="1215"/>
      <c r="C835" s="1216" t="str">
        <f t="shared" si="63"/>
        <v/>
      </c>
      <c r="D835" s="1217"/>
      <c r="E835" s="1218"/>
      <c r="F835" s="1219"/>
      <c r="G835" s="1219" t="str">
        <f t="shared" si="64"/>
        <v/>
      </c>
      <c r="H835" s="1220"/>
      <c r="I835" s="1221" t="str">
        <f t="shared" si="61"/>
        <v/>
      </c>
      <c r="J835" s="1220" t="str">
        <f t="shared" si="62"/>
        <v/>
      </c>
      <c r="K835" s="1214" t="str">
        <f>IF($B835="","",IF($B835=[6]Dashboard!$B$3,COUNTIF($B$12:$B835,[6]Dashboard!$B$3),""))</f>
        <v/>
      </c>
      <c r="L835" s="1198"/>
    </row>
    <row r="836" spans="1:12" ht="14.25" customHeight="1" x14ac:dyDescent="0.3">
      <c r="A836" s="1214">
        <f t="shared" si="60"/>
        <v>825</v>
      </c>
      <c r="B836" s="1215"/>
      <c r="C836" s="1216" t="str">
        <f t="shared" si="63"/>
        <v/>
      </c>
      <c r="D836" s="1217"/>
      <c r="E836" s="1218"/>
      <c r="F836" s="1219"/>
      <c r="G836" s="1219" t="str">
        <f t="shared" si="64"/>
        <v/>
      </c>
      <c r="H836" s="1220"/>
      <c r="I836" s="1221" t="str">
        <f t="shared" si="61"/>
        <v/>
      </c>
      <c r="J836" s="1220" t="str">
        <f t="shared" si="62"/>
        <v/>
      </c>
      <c r="K836" s="1214" t="str">
        <f>IF($B836="","",IF($B836=[6]Dashboard!$B$3,COUNTIF($B$12:$B836,[6]Dashboard!$B$3),""))</f>
        <v/>
      </c>
      <c r="L836" s="1198"/>
    </row>
    <row r="837" spans="1:12" ht="14.25" customHeight="1" x14ac:dyDescent="0.3">
      <c r="A837" s="1214">
        <f t="shared" si="60"/>
        <v>826</v>
      </c>
      <c r="B837" s="1215"/>
      <c r="C837" s="1216" t="str">
        <f t="shared" si="63"/>
        <v/>
      </c>
      <c r="D837" s="1217"/>
      <c r="E837" s="1218"/>
      <c r="F837" s="1219"/>
      <c r="G837" s="1219" t="str">
        <f t="shared" si="64"/>
        <v/>
      </c>
      <c r="H837" s="1220"/>
      <c r="I837" s="1221" t="str">
        <f t="shared" si="61"/>
        <v/>
      </c>
      <c r="J837" s="1220" t="str">
        <f t="shared" si="62"/>
        <v/>
      </c>
      <c r="K837" s="1214" t="str">
        <f>IF($B837="","",IF($B837=[6]Dashboard!$B$3,COUNTIF($B$12:$B837,[6]Dashboard!$B$3),""))</f>
        <v/>
      </c>
      <c r="L837" s="1198"/>
    </row>
    <row r="838" spans="1:12" ht="14.25" customHeight="1" x14ac:dyDescent="0.3">
      <c r="A838" s="1214">
        <f t="shared" si="60"/>
        <v>827</v>
      </c>
      <c r="B838" s="1215"/>
      <c r="C838" s="1216" t="str">
        <f t="shared" si="63"/>
        <v/>
      </c>
      <c r="D838" s="1217"/>
      <c r="E838" s="1218"/>
      <c r="F838" s="1219"/>
      <c r="G838" s="1219" t="str">
        <f t="shared" si="64"/>
        <v/>
      </c>
      <c r="H838" s="1220"/>
      <c r="I838" s="1221" t="str">
        <f t="shared" si="61"/>
        <v/>
      </c>
      <c r="J838" s="1220" t="str">
        <f t="shared" si="62"/>
        <v/>
      </c>
      <c r="K838" s="1214" t="str">
        <f>IF($B838="","",IF($B838=[6]Dashboard!$B$3,COUNTIF($B$12:$B838,[6]Dashboard!$B$3),""))</f>
        <v/>
      </c>
      <c r="L838" s="1198"/>
    </row>
    <row r="839" spans="1:12" ht="14.25" customHeight="1" x14ac:dyDescent="0.3">
      <c r="A839" s="1214">
        <f t="shared" si="60"/>
        <v>828</v>
      </c>
      <c r="B839" s="1215"/>
      <c r="C839" s="1216" t="str">
        <f t="shared" si="63"/>
        <v/>
      </c>
      <c r="D839" s="1217"/>
      <c r="E839" s="1218"/>
      <c r="F839" s="1219"/>
      <c r="G839" s="1219" t="str">
        <f t="shared" si="64"/>
        <v/>
      </c>
      <c r="H839" s="1220"/>
      <c r="I839" s="1221" t="str">
        <f t="shared" si="61"/>
        <v/>
      </c>
      <c r="J839" s="1220" t="str">
        <f t="shared" si="62"/>
        <v/>
      </c>
      <c r="K839" s="1214" t="str">
        <f>IF($B839="","",IF($B839=[6]Dashboard!$B$3,COUNTIF($B$12:$B839,[6]Dashboard!$B$3),""))</f>
        <v/>
      </c>
      <c r="L839" s="1198"/>
    </row>
    <row r="840" spans="1:12" ht="14.25" customHeight="1" x14ac:dyDescent="0.3">
      <c r="A840" s="1214">
        <f t="shared" si="60"/>
        <v>829</v>
      </c>
      <c r="B840" s="1215"/>
      <c r="C840" s="1216" t="str">
        <f t="shared" si="63"/>
        <v/>
      </c>
      <c r="D840" s="1217"/>
      <c r="E840" s="1218"/>
      <c r="F840" s="1219"/>
      <c r="G840" s="1219" t="str">
        <f t="shared" si="64"/>
        <v/>
      </c>
      <c r="H840" s="1220"/>
      <c r="I840" s="1221" t="str">
        <f t="shared" si="61"/>
        <v/>
      </c>
      <c r="J840" s="1220" t="str">
        <f t="shared" si="62"/>
        <v/>
      </c>
      <c r="K840" s="1214" t="str">
        <f>IF($B840="","",IF($B840=[6]Dashboard!$B$3,COUNTIF($B$12:$B840,[6]Dashboard!$B$3),""))</f>
        <v/>
      </c>
      <c r="L840" s="1198"/>
    </row>
    <row r="841" spans="1:12" ht="14.25" customHeight="1" x14ac:dyDescent="0.3">
      <c r="A841" s="1214">
        <f t="shared" si="60"/>
        <v>830</v>
      </c>
      <c r="B841" s="1215"/>
      <c r="C841" s="1216" t="str">
        <f t="shared" si="63"/>
        <v/>
      </c>
      <c r="D841" s="1217"/>
      <c r="E841" s="1218"/>
      <c r="F841" s="1219"/>
      <c r="G841" s="1219" t="str">
        <f t="shared" si="64"/>
        <v/>
      </c>
      <c r="H841" s="1220"/>
      <c r="I841" s="1221" t="str">
        <f t="shared" si="61"/>
        <v/>
      </c>
      <c r="J841" s="1220" t="str">
        <f t="shared" si="62"/>
        <v/>
      </c>
      <c r="K841" s="1214" t="str">
        <f>IF($B841="","",IF($B841=[6]Dashboard!$B$3,COUNTIF($B$12:$B841,[6]Dashboard!$B$3),""))</f>
        <v/>
      </c>
      <c r="L841" s="1198"/>
    </row>
    <row r="842" spans="1:12" ht="14.25" customHeight="1" x14ac:dyDescent="0.3">
      <c r="A842" s="1214">
        <f t="shared" si="60"/>
        <v>831</v>
      </c>
      <c r="B842" s="1215"/>
      <c r="C842" s="1216" t="str">
        <f t="shared" si="63"/>
        <v/>
      </c>
      <c r="D842" s="1217"/>
      <c r="E842" s="1218"/>
      <c r="F842" s="1219"/>
      <c r="G842" s="1219" t="str">
        <f t="shared" si="64"/>
        <v/>
      </c>
      <c r="H842" s="1220"/>
      <c r="I842" s="1221" t="str">
        <f t="shared" si="61"/>
        <v/>
      </c>
      <c r="J842" s="1220" t="str">
        <f t="shared" si="62"/>
        <v/>
      </c>
      <c r="K842" s="1214" t="str">
        <f>IF($B842="","",IF($B842=[6]Dashboard!$B$3,COUNTIF($B$12:$B842,[6]Dashboard!$B$3),""))</f>
        <v/>
      </c>
      <c r="L842" s="1198"/>
    </row>
    <row r="843" spans="1:12" ht="14.25" customHeight="1" x14ac:dyDescent="0.3">
      <c r="A843" s="1214">
        <f t="shared" si="60"/>
        <v>832</v>
      </c>
      <c r="B843" s="1215"/>
      <c r="C843" s="1216" t="str">
        <f t="shared" si="63"/>
        <v/>
      </c>
      <c r="D843" s="1217"/>
      <c r="E843" s="1218"/>
      <c r="F843" s="1219"/>
      <c r="G843" s="1219" t="str">
        <f t="shared" si="64"/>
        <v/>
      </c>
      <c r="H843" s="1220"/>
      <c r="I843" s="1221" t="str">
        <f t="shared" si="61"/>
        <v/>
      </c>
      <c r="J843" s="1220" t="str">
        <f t="shared" si="62"/>
        <v/>
      </c>
      <c r="K843" s="1214" t="str">
        <f>IF($B843="","",IF($B843=[6]Dashboard!$B$3,COUNTIF($B$12:$B843,[6]Dashboard!$B$3),""))</f>
        <v/>
      </c>
      <c r="L843" s="1198"/>
    </row>
    <row r="844" spans="1:12" ht="14.25" customHeight="1" x14ac:dyDescent="0.3">
      <c r="A844" s="1214">
        <f t="shared" ref="A844:A907" si="65">ROW()-11</f>
        <v>833</v>
      </c>
      <c r="B844" s="1215"/>
      <c r="C844" s="1216" t="str">
        <f t="shared" si="63"/>
        <v/>
      </c>
      <c r="D844" s="1217"/>
      <c r="E844" s="1218"/>
      <c r="F844" s="1219"/>
      <c r="G844" s="1219" t="str">
        <f t="shared" si="64"/>
        <v/>
      </c>
      <c r="H844" s="1220"/>
      <c r="I844" s="1221" t="str">
        <f t="shared" ref="I844:I907" si="66">IF(D844="","",D844*H844)</f>
        <v/>
      </c>
      <c r="J844" s="1220" t="str">
        <f t="shared" ref="J844:J907" si="67">IF(F844="","",F844*H844)</f>
        <v/>
      </c>
      <c r="K844" s="1214" t="str">
        <f>IF($B844="","",IF($B844=[6]Dashboard!$B$3,COUNTIF($B$12:$B844,[6]Dashboard!$B$3),""))</f>
        <v/>
      </c>
      <c r="L844" s="1198"/>
    </row>
    <row r="845" spans="1:12" ht="14.25" customHeight="1" x14ac:dyDescent="0.3">
      <c r="A845" s="1214">
        <f t="shared" si="65"/>
        <v>834</v>
      </c>
      <c r="B845" s="1215"/>
      <c r="C845" s="1216" t="str">
        <f t="shared" ref="C845:C908" si="68">IF(B845="","",IF(B845=B844,"",G844))</f>
        <v/>
      </c>
      <c r="D845" s="1217"/>
      <c r="E845" s="1218"/>
      <c r="F845" s="1219"/>
      <c r="G845" s="1219" t="str">
        <f t="shared" ref="G845:G908" si="69">IF(B845="","",G844-F845+D845)</f>
        <v/>
      </c>
      <c r="H845" s="1220"/>
      <c r="I845" s="1221" t="str">
        <f t="shared" si="66"/>
        <v/>
      </c>
      <c r="J845" s="1220" t="str">
        <f t="shared" si="67"/>
        <v/>
      </c>
      <c r="K845" s="1214" t="str">
        <f>IF($B845="","",IF($B845=[6]Dashboard!$B$3,COUNTIF($B$12:$B845,[6]Dashboard!$B$3),""))</f>
        <v/>
      </c>
      <c r="L845" s="1198"/>
    </row>
    <row r="846" spans="1:12" ht="14.25" customHeight="1" x14ac:dyDescent="0.3">
      <c r="A846" s="1214">
        <f t="shared" si="65"/>
        <v>835</v>
      </c>
      <c r="B846" s="1215"/>
      <c r="C846" s="1216" t="str">
        <f t="shared" si="68"/>
        <v/>
      </c>
      <c r="D846" s="1217"/>
      <c r="E846" s="1218"/>
      <c r="F846" s="1219"/>
      <c r="G846" s="1219" t="str">
        <f t="shared" si="69"/>
        <v/>
      </c>
      <c r="H846" s="1220"/>
      <c r="I846" s="1221" t="str">
        <f t="shared" si="66"/>
        <v/>
      </c>
      <c r="J846" s="1220" t="str">
        <f t="shared" si="67"/>
        <v/>
      </c>
      <c r="K846" s="1214" t="str">
        <f>IF($B846="","",IF($B846=[6]Dashboard!$B$3,COUNTIF($B$12:$B846,[6]Dashboard!$B$3),""))</f>
        <v/>
      </c>
      <c r="L846" s="1198"/>
    </row>
    <row r="847" spans="1:12" ht="14.25" customHeight="1" x14ac:dyDescent="0.3">
      <c r="A847" s="1214">
        <f t="shared" si="65"/>
        <v>836</v>
      </c>
      <c r="B847" s="1215"/>
      <c r="C847" s="1216" t="str">
        <f t="shared" si="68"/>
        <v/>
      </c>
      <c r="D847" s="1217"/>
      <c r="E847" s="1218"/>
      <c r="F847" s="1219"/>
      <c r="G847" s="1219" t="str">
        <f t="shared" si="69"/>
        <v/>
      </c>
      <c r="H847" s="1220"/>
      <c r="I847" s="1221" t="str">
        <f t="shared" si="66"/>
        <v/>
      </c>
      <c r="J847" s="1220" t="str">
        <f t="shared" si="67"/>
        <v/>
      </c>
      <c r="K847" s="1214" t="str">
        <f>IF($B847="","",IF($B847=[6]Dashboard!$B$3,COUNTIF($B$12:$B847,[6]Dashboard!$B$3),""))</f>
        <v/>
      </c>
      <c r="L847" s="1198"/>
    </row>
    <row r="848" spans="1:12" ht="14.25" customHeight="1" x14ac:dyDescent="0.3">
      <c r="A848" s="1214">
        <f t="shared" si="65"/>
        <v>837</v>
      </c>
      <c r="B848" s="1215"/>
      <c r="C848" s="1216" t="str">
        <f t="shared" si="68"/>
        <v/>
      </c>
      <c r="D848" s="1217"/>
      <c r="E848" s="1218"/>
      <c r="F848" s="1219"/>
      <c r="G848" s="1219" t="str">
        <f t="shared" si="69"/>
        <v/>
      </c>
      <c r="H848" s="1220"/>
      <c r="I848" s="1221" t="str">
        <f t="shared" si="66"/>
        <v/>
      </c>
      <c r="J848" s="1220" t="str">
        <f t="shared" si="67"/>
        <v/>
      </c>
      <c r="K848" s="1214" t="str">
        <f>IF($B848="","",IF($B848=[6]Dashboard!$B$3,COUNTIF($B$12:$B848,[6]Dashboard!$B$3),""))</f>
        <v/>
      </c>
      <c r="L848" s="1198"/>
    </row>
    <row r="849" spans="1:12" ht="14.25" customHeight="1" x14ac:dyDescent="0.3">
      <c r="A849" s="1214">
        <f t="shared" si="65"/>
        <v>838</v>
      </c>
      <c r="B849" s="1215"/>
      <c r="C849" s="1216" t="str">
        <f t="shared" si="68"/>
        <v/>
      </c>
      <c r="D849" s="1217"/>
      <c r="E849" s="1218"/>
      <c r="F849" s="1219"/>
      <c r="G849" s="1219" t="str">
        <f t="shared" si="69"/>
        <v/>
      </c>
      <c r="H849" s="1220"/>
      <c r="I849" s="1221" t="str">
        <f t="shared" si="66"/>
        <v/>
      </c>
      <c r="J849" s="1220" t="str">
        <f t="shared" si="67"/>
        <v/>
      </c>
      <c r="K849" s="1214" t="str">
        <f>IF($B849="","",IF($B849=[6]Dashboard!$B$3,COUNTIF($B$12:$B849,[6]Dashboard!$B$3),""))</f>
        <v/>
      </c>
      <c r="L849" s="1198"/>
    </row>
    <row r="850" spans="1:12" ht="14.25" customHeight="1" x14ac:dyDescent="0.3">
      <c r="A850" s="1214">
        <f t="shared" si="65"/>
        <v>839</v>
      </c>
      <c r="B850" s="1215"/>
      <c r="C850" s="1216" t="str">
        <f t="shared" si="68"/>
        <v/>
      </c>
      <c r="D850" s="1217"/>
      <c r="E850" s="1218"/>
      <c r="F850" s="1219"/>
      <c r="G850" s="1219" t="str">
        <f t="shared" si="69"/>
        <v/>
      </c>
      <c r="H850" s="1220"/>
      <c r="I850" s="1221" t="str">
        <f t="shared" si="66"/>
        <v/>
      </c>
      <c r="J850" s="1220" t="str">
        <f t="shared" si="67"/>
        <v/>
      </c>
      <c r="K850" s="1214" t="str">
        <f>IF($B850="","",IF($B850=[6]Dashboard!$B$3,COUNTIF($B$12:$B850,[6]Dashboard!$B$3),""))</f>
        <v/>
      </c>
      <c r="L850" s="1198"/>
    </row>
    <row r="851" spans="1:12" ht="14.25" customHeight="1" x14ac:dyDescent="0.3">
      <c r="A851" s="1214">
        <f t="shared" si="65"/>
        <v>840</v>
      </c>
      <c r="B851" s="1215"/>
      <c r="C851" s="1216" t="str">
        <f t="shared" si="68"/>
        <v/>
      </c>
      <c r="D851" s="1217"/>
      <c r="E851" s="1218"/>
      <c r="F851" s="1219"/>
      <c r="G851" s="1219" t="str">
        <f t="shared" si="69"/>
        <v/>
      </c>
      <c r="H851" s="1220"/>
      <c r="I851" s="1221" t="str">
        <f t="shared" si="66"/>
        <v/>
      </c>
      <c r="J851" s="1220" t="str">
        <f t="shared" si="67"/>
        <v/>
      </c>
      <c r="K851" s="1214" t="str">
        <f>IF($B851="","",IF($B851=[6]Dashboard!$B$3,COUNTIF($B$12:$B851,[6]Dashboard!$B$3),""))</f>
        <v/>
      </c>
      <c r="L851" s="1198"/>
    </row>
    <row r="852" spans="1:12" ht="14.25" customHeight="1" x14ac:dyDescent="0.3">
      <c r="A852" s="1214">
        <f t="shared" si="65"/>
        <v>841</v>
      </c>
      <c r="B852" s="1215"/>
      <c r="C852" s="1216" t="str">
        <f t="shared" si="68"/>
        <v/>
      </c>
      <c r="D852" s="1217"/>
      <c r="E852" s="1218"/>
      <c r="F852" s="1219"/>
      <c r="G852" s="1219" t="str">
        <f t="shared" si="69"/>
        <v/>
      </c>
      <c r="H852" s="1220"/>
      <c r="I852" s="1221" t="str">
        <f t="shared" si="66"/>
        <v/>
      </c>
      <c r="J852" s="1220" t="str">
        <f t="shared" si="67"/>
        <v/>
      </c>
      <c r="K852" s="1214" t="str">
        <f>IF($B852="","",IF($B852=[6]Dashboard!$B$3,COUNTIF($B$12:$B852,[6]Dashboard!$B$3),""))</f>
        <v/>
      </c>
      <c r="L852" s="1198"/>
    </row>
    <row r="853" spans="1:12" ht="14.25" customHeight="1" x14ac:dyDescent="0.3">
      <c r="A853" s="1214">
        <f t="shared" si="65"/>
        <v>842</v>
      </c>
      <c r="B853" s="1215"/>
      <c r="C853" s="1216" t="str">
        <f t="shared" si="68"/>
        <v/>
      </c>
      <c r="D853" s="1217"/>
      <c r="E853" s="1218"/>
      <c r="F853" s="1219"/>
      <c r="G853" s="1219" t="str">
        <f t="shared" si="69"/>
        <v/>
      </c>
      <c r="H853" s="1220"/>
      <c r="I853" s="1221" t="str">
        <f t="shared" si="66"/>
        <v/>
      </c>
      <c r="J853" s="1220" t="str">
        <f t="shared" si="67"/>
        <v/>
      </c>
      <c r="K853" s="1214" t="str">
        <f>IF($B853="","",IF($B853=[6]Dashboard!$B$3,COUNTIF($B$12:$B853,[6]Dashboard!$B$3),""))</f>
        <v/>
      </c>
      <c r="L853" s="1198"/>
    </row>
    <row r="854" spans="1:12" ht="14.25" customHeight="1" x14ac:dyDescent="0.3">
      <c r="A854" s="1214">
        <f t="shared" si="65"/>
        <v>843</v>
      </c>
      <c r="B854" s="1215"/>
      <c r="C854" s="1216" t="str">
        <f t="shared" si="68"/>
        <v/>
      </c>
      <c r="D854" s="1217"/>
      <c r="E854" s="1218"/>
      <c r="F854" s="1219"/>
      <c r="G854" s="1219" t="str">
        <f t="shared" si="69"/>
        <v/>
      </c>
      <c r="H854" s="1220"/>
      <c r="I854" s="1221" t="str">
        <f t="shared" si="66"/>
        <v/>
      </c>
      <c r="J854" s="1220" t="str">
        <f t="shared" si="67"/>
        <v/>
      </c>
      <c r="K854" s="1214" t="str">
        <f>IF($B854="","",IF($B854=[6]Dashboard!$B$3,COUNTIF($B$12:$B854,[6]Dashboard!$B$3),""))</f>
        <v/>
      </c>
      <c r="L854" s="1198"/>
    </row>
    <row r="855" spans="1:12" ht="14.25" customHeight="1" x14ac:dyDescent="0.3">
      <c r="A855" s="1214">
        <f t="shared" si="65"/>
        <v>844</v>
      </c>
      <c r="B855" s="1215"/>
      <c r="C855" s="1216" t="str">
        <f t="shared" si="68"/>
        <v/>
      </c>
      <c r="D855" s="1217"/>
      <c r="E855" s="1218"/>
      <c r="F855" s="1219"/>
      <c r="G855" s="1219" t="str">
        <f t="shared" si="69"/>
        <v/>
      </c>
      <c r="H855" s="1220"/>
      <c r="I855" s="1221" t="str">
        <f t="shared" si="66"/>
        <v/>
      </c>
      <c r="J855" s="1220" t="str">
        <f t="shared" si="67"/>
        <v/>
      </c>
      <c r="K855" s="1214" t="str">
        <f>IF($B855="","",IF($B855=[6]Dashboard!$B$3,COUNTIF($B$12:$B855,[6]Dashboard!$B$3),""))</f>
        <v/>
      </c>
      <c r="L855" s="1198"/>
    </row>
    <row r="856" spans="1:12" ht="14.25" customHeight="1" x14ac:dyDescent="0.3">
      <c r="A856" s="1214">
        <f t="shared" si="65"/>
        <v>845</v>
      </c>
      <c r="B856" s="1215"/>
      <c r="C856" s="1216" t="str">
        <f t="shared" si="68"/>
        <v/>
      </c>
      <c r="D856" s="1217"/>
      <c r="E856" s="1218"/>
      <c r="F856" s="1219"/>
      <c r="G856" s="1219" t="str">
        <f t="shared" si="69"/>
        <v/>
      </c>
      <c r="H856" s="1220"/>
      <c r="I856" s="1221" t="str">
        <f t="shared" si="66"/>
        <v/>
      </c>
      <c r="J856" s="1220" t="str">
        <f t="shared" si="67"/>
        <v/>
      </c>
      <c r="K856" s="1214" t="str">
        <f>IF($B856="","",IF($B856=[6]Dashboard!$B$3,COUNTIF($B$12:$B856,[6]Dashboard!$B$3),""))</f>
        <v/>
      </c>
      <c r="L856" s="1198"/>
    </row>
    <row r="857" spans="1:12" ht="14.25" customHeight="1" x14ac:dyDescent="0.3">
      <c r="A857" s="1214">
        <f t="shared" si="65"/>
        <v>846</v>
      </c>
      <c r="B857" s="1215"/>
      <c r="C857" s="1216" t="str">
        <f t="shared" si="68"/>
        <v/>
      </c>
      <c r="D857" s="1217"/>
      <c r="E857" s="1218"/>
      <c r="F857" s="1219"/>
      <c r="G857" s="1219" t="str">
        <f t="shared" si="69"/>
        <v/>
      </c>
      <c r="H857" s="1220"/>
      <c r="I857" s="1221" t="str">
        <f t="shared" si="66"/>
        <v/>
      </c>
      <c r="J857" s="1220" t="str">
        <f t="shared" si="67"/>
        <v/>
      </c>
      <c r="K857" s="1214" t="str">
        <f>IF($B857="","",IF($B857=[6]Dashboard!$B$3,COUNTIF($B$12:$B857,[6]Dashboard!$B$3),""))</f>
        <v/>
      </c>
      <c r="L857" s="1198"/>
    </row>
    <row r="858" spans="1:12" ht="14.25" customHeight="1" x14ac:dyDescent="0.3">
      <c r="A858" s="1214">
        <f t="shared" si="65"/>
        <v>847</v>
      </c>
      <c r="B858" s="1215"/>
      <c r="C858" s="1216" t="str">
        <f t="shared" si="68"/>
        <v/>
      </c>
      <c r="D858" s="1217"/>
      <c r="E858" s="1218"/>
      <c r="F858" s="1219"/>
      <c r="G858" s="1219" t="str">
        <f t="shared" si="69"/>
        <v/>
      </c>
      <c r="H858" s="1220"/>
      <c r="I858" s="1221" t="str">
        <f t="shared" si="66"/>
        <v/>
      </c>
      <c r="J858" s="1220" t="str">
        <f t="shared" si="67"/>
        <v/>
      </c>
      <c r="K858" s="1214" t="str">
        <f>IF($B858="","",IF($B858=[6]Dashboard!$B$3,COUNTIF($B$12:$B858,[6]Dashboard!$B$3),""))</f>
        <v/>
      </c>
      <c r="L858" s="1198"/>
    </row>
    <row r="859" spans="1:12" ht="14.25" customHeight="1" x14ac:dyDescent="0.3">
      <c r="A859" s="1214">
        <f t="shared" si="65"/>
        <v>848</v>
      </c>
      <c r="B859" s="1215"/>
      <c r="C859" s="1216" t="str">
        <f t="shared" si="68"/>
        <v/>
      </c>
      <c r="D859" s="1217"/>
      <c r="E859" s="1218"/>
      <c r="F859" s="1219"/>
      <c r="G859" s="1219" t="str">
        <f t="shared" si="69"/>
        <v/>
      </c>
      <c r="H859" s="1220"/>
      <c r="I859" s="1221" t="str">
        <f t="shared" si="66"/>
        <v/>
      </c>
      <c r="J859" s="1220" t="str">
        <f t="shared" si="67"/>
        <v/>
      </c>
      <c r="K859" s="1214" t="str">
        <f>IF($B859="","",IF($B859=[6]Dashboard!$B$3,COUNTIF($B$12:$B859,[6]Dashboard!$B$3),""))</f>
        <v/>
      </c>
      <c r="L859" s="1198"/>
    </row>
    <row r="860" spans="1:12" ht="14.25" customHeight="1" x14ac:dyDescent="0.3">
      <c r="A860" s="1214">
        <f t="shared" si="65"/>
        <v>849</v>
      </c>
      <c r="B860" s="1215"/>
      <c r="C860" s="1216" t="str">
        <f t="shared" si="68"/>
        <v/>
      </c>
      <c r="D860" s="1217"/>
      <c r="E860" s="1218"/>
      <c r="F860" s="1219"/>
      <c r="G860" s="1219" t="str">
        <f t="shared" si="69"/>
        <v/>
      </c>
      <c r="H860" s="1220"/>
      <c r="I860" s="1221" t="str">
        <f t="shared" si="66"/>
        <v/>
      </c>
      <c r="J860" s="1220" t="str">
        <f t="shared" si="67"/>
        <v/>
      </c>
      <c r="K860" s="1214" t="str">
        <f>IF($B860="","",IF($B860=[6]Dashboard!$B$3,COUNTIF($B$12:$B860,[6]Dashboard!$B$3),""))</f>
        <v/>
      </c>
      <c r="L860" s="1198"/>
    </row>
    <row r="861" spans="1:12" ht="14.25" customHeight="1" x14ac:dyDescent="0.3">
      <c r="A861" s="1214">
        <f t="shared" si="65"/>
        <v>850</v>
      </c>
      <c r="B861" s="1215"/>
      <c r="C861" s="1216" t="str">
        <f t="shared" si="68"/>
        <v/>
      </c>
      <c r="D861" s="1217"/>
      <c r="E861" s="1218"/>
      <c r="F861" s="1219"/>
      <c r="G861" s="1219" t="str">
        <f t="shared" si="69"/>
        <v/>
      </c>
      <c r="H861" s="1220"/>
      <c r="I861" s="1221" t="str">
        <f t="shared" si="66"/>
        <v/>
      </c>
      <c r="J861" s="1220" t="str">
        <f t="shared" si="67"/>
        <v/>
      </c>
      <c r="K861" s="1214" t="str">
        <f>IF($B861="","",IF($B861=[6]Dashboard!$B$3,COUNTIF($B$12:$B861,[6]Dashboard!$B$3),""))</f>
        <v/>
      </c>
      <c r="L861" s="1198"/>
    </row>
    <row r="862" spans="1:12" ht="14.25" customHeight="1" x14ac:dyDescent="0.3">
      <c r="A862" s="1214">
        <f t="shared" si="65"/>
        <v>851</v>
      </c>
      <c r="B862" s="1215"/>
      <c r="C862" s="1216" t="str">
        <f t="shared" si="68"/>
        <v/>
      </c>
      <c r="D862" s="1217"/>
      <c r="E862" s="1218"/>
      <c r="F862" s="1219"/>
      <c r="G862" s="1219" t="str">
        <f t="shared" si="69"/>
        <v/>
      </c>
      <c r="H862" s="1220"/>
      <c r="I862" s="1221" t="str">
        <f t="shared" si="66"/>
        <v/>
      </c>
      <c r="J862" s="1220" t="str">
        <f t="shared" si="67"/>
        <v/>
      </c>
      <c r="K862" s="1214" t="str">
        <f>IF($B862="","",IF($B862=[6]Dashboard!$B$3,COUNTIF($B$12:$B862,[6]Dashboard!$B$3),""))</f>
        <v/>
      </c>
      <c r="L862" s="1198"/>
    </row>
    <row r="863" spans="1:12" ht="14.25" customHeight="1" x14ac:dyDescent="0.3">
      <c r="A863" s="1214">
        <f t="shared" si="65"/>
        <v>852</v>
      </c>
      <c r="B863" s="1215"/>
      <c r="C863" s="1216" t="str">
        <f t="shared" si="68"/>
        <v/>
      </c>
      <c r="D863" s="1217"/>
      <c r="E863" s="1218"/>
      <c r="F863" s="1219"/>
      <c r="G863" s="1219" t="str">
        <f t="shared" si="69"/>
        <v/>
      </c>
      <c r="H863" s="1220"/>
      <c r="I863" s="1221" t="str">
        <f t="shared" si="66"/>
        <v/>
      </c>
      <c r="J863" s="1220" t="str">
        <f t="shared" si="67"/>
        <v/>
      </c>
      <c r="K863" s="1214" t="str">
        <f>IF($B863="","",IF($B863=[6]Dashboard!$B$3,COUNTIF($B$12:$B863,[6]Dashboard!$B$3),""))</f>
        <v/>
      </c>
      <c r="L863" s="1198"/>
    </row>
    <row r="864" spans="1:12" ht="14.25" customHeight="1" x14ac:dyDescent="0.3">
      <c r="A864" s="1214">
        <f t="shared" si="65"/>
        <v>853</v>
      </c>
      <c r="B864" s="1215"/>
      <c r="C864" s="1216" t="str">
        <f t="shared" si="68"/>
        <v/>
      </c>
      <c r="D864" s="1217"/>
      <c r="E864" s="1218"/>
      <c r="F864" s="1219"/>
      <c r="G864" s="1219" t="str">
        <f t="shared" si="69"/>
        <v/>
      </c>
      <c r="H864" s="1220"/>
      <c r="I864" s="1221" t="str">
        <f t="shared" si="66"/>
        <v/>
      </c>
      <c r="J864" s="1220" t="str">
        <f t="shared" si="67"/>
        <v/>
      </c>
      <c r="K864" s="1214" t="str">
        <f>IF($B864="","",IF($B864=[6]Dashboard!$B$3,COUNTIF($B$12:$B864,[6]Dashboard!$B$3),""))</f>
        <v/>
      </c>
      <c r="L864" s="1198"/>
    </row>
    <row r="865" spans="1:12" ht="14.25" customHeight="1" x14ac:dyDescent="0.3">
      <c r="A865" s="1214">
        <f t="shared" si="65"/>
        <v>854</v>
      </c>
      <c r="B865" s="1215"/>
      <c r="C865" s="1216" t="str">
        <f t="shared" si="68"/>
        <v/>
      </c>
      <c r="D865" s="1217"/>
      <c r="E865" s="1218"/>
      <c r="F865" s="1219"/>
      <c r="G865" s="1219" t="str">
        <f t="shared" si="69"/>
        <v/>
      </c>
      <c r="H865" s="1220"/>
      <c r="I865" s="1221" t="str">
        <f t="shared" si="66"/>
        <v/>
      </c>
      <c r="J865" s="1220" t="str">
        <f t="shared" si="67"/>
        <v/>
      </c>
      <c r="K865" s="1214" t="str">
        <f>IF($B865="","",IF($B865=[6]Dashboard!$B$3,COUNTIF($B$12:$B865,[6]Dashboard!$B$3),""))</f>
        <v/>
      </c>
      <c r="L865" s="1198"/>
    </row>
    <row r="866" spans="1:12" ht="14.25" customHeight="1" x14ac:dyDescent="0.3">
      <c r="A866" s="1214">
        <f t="shared" si="65"/>
        <v>855</v>
      </c>
      <c r="B866" s="1215"/>
      <c r="C866" s="1216" t="str">
        <f t="shared" si="68"/>
        <v/>
      </c>
      <c r="D866" s="1217"/>
      <c r="E866" s="1218"/>
      <c r="F866" s="1219"/>
      <c r="G866" s="1219" t="str">
        <f t="shared" si="69"/>
        <v/>
      </c>
      <c r="H866" s="1220"/>
      <c r="I866" s="1221" t="str">
        <f t="shared" si="66"/>
        <v/>
      </c>
      <c r="J866" s="1220" t="str">
        <f t="shared" si="67"/>
        <v/>
      </c>
      <c r="K866" s="1214" t="str">
        <f>IF($B866="","",IF($B866=[6]Dashboard!$B$3,COUNTIF($B$12:$B866,[6]Dashboard!$B$3),""))</f>
        <v/>
      </c>
      <c r="L866" s="1198"/>
    </row>
    <row r="867" spans="1:12" ht="14.25" customHeight="1" x14ac:dyDescent="0.3">
      <c r="A867" s="1214">
        <f t="shared" si="65"/>
        <v>856</v>
      </c>
      <c r="B867" s="1215"/>
      <c r="C867" s="1216" t="str">
        <f t="shared" si="68"/>
        <v/>
      </c>
      <c r="D867" s="1217"/>
      <c r="E867" s="1218"/>
      <c r="F867" s="1219"/>
      <c r="G867" s="1219" t="str">
        <f t="shared" si="69"/>
        <v/>
      </c>
      <c r="H867" s="1220"/>
      <c r="I867" s="1221" t="str">
        <f t="shared" si="66"/>
        <v/>
      </c>
      <c r="J867" s="1220" t="str">
        <f t="shared" si="67"/>
        <v/>
      </c>
      <c r="K867" s="1214" t="str">
        <f>IF($B867="","",IF($B867=[6]Dashboard!$B$3,COUNTIF($B$12:$B867,[6]Dashboard!$B$3),""))</f>
        <v/>
      </c>
      <c r="L867" s="1198"/>
    </row>
    <row r="868" spans="1:12" ht="14.25" customHeight="1" x14ac:dyDescent="0.3">
      <c r="A868" s="1214">
        <f t="shared" si="65"/>
        <v>857</v>
      </c>
      <c r="B868" s="1215"/>
      <c r="C868" s="1216" t="str">
        <f t="shared" si="68"/>
        <v/>
      </c>
      <c r="D868" s="1217"/>
      <c r="E868" s="1218"/>
      <c r="F868" s="1219"/>
      <c r="G868" s="1219" t="str">
        <f t="shared" si="69"/>
        <v/>
      </c>
      <c r="H868" s="1220"/>
      <c r="I868" s="1221" t="str">
        <f t="shared" si="66"/>
        <v/>
      </c>
      <c r="J868" s="1220" t="str">
        <f t="shared" si="67"/>
        <v/>
      </c>
      <c r="K868" s="1214" t="str">
        <f>IF($B868="","",IF($B868=[6]Dashboard!$B$3,COUNTIF($B$12:$B868,[6]Dashboard!$B$3),""))</f>
        <v/>
      </c>
      <c r="L868" s="1198"/>
    </row>
    <row r="869" spans="1:12" ht="14.25" customHeight="1" x14ac:dyDescent="0.3">
      <c r="A869" s="1214">
        <f t="shared" si="65"/>
        <v>858</v>
      </c>
      <c r="B869" s="1215"/>
      <c r="C869" s="1216" t="str">
        <f t="shared" si="68"/>
        <v/>
      </c>
      <c r="D869" s="1217"/>
      <c r="E869" s="1218"/>
      <c r="F869" s="1219"/>
      <c r="G869" s="1219" t="str">
        <f t="shared" si="69"/>
        <v/>
      </c>
      <c r="H869" s="1220"/>
      <c r="I869" s="1221" t="str">
        <f t="shared" si="66"/>
        <v/>
      </c>
      <c r="J869" s="1220" t="str">
        <f t="shared" si="67"/>
        <v/>
      </c>
      <c r="K869" s="1214" t="str">
        <f>IF($B869="","",IF($B869=[6]Dashboard!$B$3,COUNTIF($B$12:$B869,[6]Dashboard!$B$3),""))</f>
        <v/>
      </c>
      <c r="L869" s="1198"/>
    </row>
    <row r="870" spans="1:12" ht="14.25" customHeight="1" x14ac:dyDescent="0.3">
      <c r="A870" s="1214">
        <f t="shared" si="65"/>
        <v>859</v>
      </c>
      <c r="B870" s="1215"/>
      <c r="C870" s="1216" t="str">
        <f t="shared" si="68"/>
        <v/>
      </c>
      <c r="D870" s="1217"/>
      <c r="E870" s="1218"/>
      <c r="F870" s="1219"/>
      <c r="G870" s="1219" t="str">
        <f t="shared" si="69"/>
        <v/>
      </c>
      <c r="H870" s="1220"/>
      <c r="I870" s="1221" t="str">
        <f t="shared" si="66"/>
        <v/>
      </c>
      <c r="J870" s="1220" t="str">
        <f t="shared" si="67"/>
        <v/>
      </c>
      <c r="K870" s="1214" t="str">
        <f>IF($B870="","",IF($B870=[6]Dashboard!$B$3,COUNTIF($B$12:$B870,[6]Dashboard!$B$3),""))</f>
        <v/>
      </c>
      <c r="L870" s="1198"/>
    </row>
    <row r="871" spans="1:12" ht="14.25" customHeight="1" x14ac:dyDescent="0.3">
      <c r="A871" s="1214">
        <f t="shared" si="65"/>
        <v>860</v>
      </c>
      <c r="B871" s="1215"/>
      <c r="C871" s="1216" t="str">
        <f t="shared" si="68"/>
        <v/>
      </c>
      <c r="D871" s="1217"/>
      <c r="E871" s="1218"/>
      <c r="F871" s="1219"/>
      <c r="G871" s="1219" t="str">
        <f t="shared" si="69"/>
        <v/>
      </c>
      <c r="H871" s="1220"/>
      <c r="I871" s="1221" t="str">
        <f t="shared" si="66"/>
        <v/>
      </c>
      <c r="J871" s="1220" t="str">
        <f t="shared" si="67"/>
        <v/>
      </c>
      <c r="K871" s="1214" t="str">
        <f>IF($B871="","",IF($B871=[6]Dashboard!$B$3,COUNTIF($B$12:$B871,[6]Dashboard!$B$3),""))</f>
        <v/>
      </c>
      <c r="L871" s="1198"/>
    </row>
    <row r="872" spans="1:12" ht="14.25" customHeight="1" x14ac:dyDescent="0.3">
      <c r="A872" s="1214">
        <f t="shared" si="65"/>
        <v>861</v>
      </c>
      <c r="B872" s="1215"/>
      <c r="C872" s="1216" t="str">
        <f t="shared" si="68"/>
        <v/>
      </c>
      <c r="D872" s="1217"/>
      <c r="E872" s="1218"/>
      <c r="F872" s="1219"/>
      <c r="G872" s="1219" t="str">
        <f t="shared" si="69"/>
        <v/>
      </c>
      <c r="H872" s="1220"/>
      <c r="I872" s="1221" t="str">
        <f t="shared" si="66"/>
        <v/>
      </c>
      <c r="J872" s="1220" t="str">
        <f t="shared" si="67"/>
        <v/>
      </c>
      <c r="K872" s="1214" t="str">
        <f>IF($B872="","",IF($B872=[6]Dashboard!$B$3,COUNTIF($B$12:$B872,[6]Dashboard!$B$3),""))</f>
        <v/>
      </c>
      <c r="L872" s="1198"/>
    </row>
    <row r="873" spans="1:12" ht="14.25" customHeight="1" x14ac:dyDescent="0.3">
      <c r="A873" s="1214">
        <f t="shared" si="65"/>
        <v>862</v>
      </c>
      <c r="B873" s="1215"/>
      <c r="C873" s="1216" t="str">
        <f t="shared" si="68"/>
        <v/>
      </c>
      <c r="D873" s="1217"/>
      <c r="E873" s="1218"/>
      <c r="F873" s="1219"/>
      <c r="G873" s="1219" t="str">
        <f t="shared" si="69"/>
        <v/>
      </c>
      <c r="H873" s="1220"/>
      <c r="I873" s="1221" t="str">
        <f t="shared" si="66"/>
        <v/>
      </c>
      <c r="J873" s="1220" t="str">
        <f t="shared" si="67"/>
        <v/>
      </c>
      <c r="K873" s="1214" t="str">
        <f>IF($B873="","",IF($B873=[6]Dashboard!$B$3,COUNTIF($B$12:$B873,[6]Dashboard!$B$3),""))</f>
        <v/>
      </c>
      <c r="L873" s="1198"/>
    </row>
    <row r="874" spans="1:12" ht="14.25" customHeight="1" x14ac:dyDescent="0.3">
      <c r="A874" s="1214">
        <f t="shared" si="65"/>
        <v>863</v>
      </c>
      <c r="B874" s="1215"/>
      <c r="C874" s="1216" t="str">
        <f t="shared" si="68"/>
        <v/>
      </c>
      <c r="D874" s="1217"/>
      <c r="E874" s="1218"/>
      <c r="F874" s="1219"/>
      <c r="G874" s="1219" t="str">
        <f t="shared" si="69"/>
        <v/>
      </c>
      <c r="H874" s="1220"/>
      <c r="I874" s="1221" t="str">
        <f t="shared" si="66"/>
        <v/>
      </c>
      <c r="J874" s="1220" t="str">
        <f t="shared" si="67"/>
        <v/>
      </c>
      <c r="K874" s="1214" t="str">
        <f>IF($B874="","",IF($B874=[6]Dashboard!$B$3,COUNTIF($B$12:$B874,[6]Dashboard!$B$3),""))</f>
        <v/>
      </c>
      <c r="L874" s="1198"/>
    </row>
    <row r="875" spans="1:12" ht="14.25" customHeight="1" x14ac:dyDescent="0.3">
      <c r="A875" s="1214">
        <f t="shared" si="65"/>
        <v>864</v>
      </c>
      <c r="B875" s="1215"/>
      <c r="C875" s="1216" t="str">
        <f t="shared" si="68"/>
        <v/>
      </c>
      <c r="D875" s="1217"/>
      <c r="E875" s="1218"/>
      <c r="F875" s="1219"/>
      <c r="G875" s="1219" t="str">
        <f t="shared" si="69"/>
        <v/>
      </c>
      <c r="H875" s="1220"/>
      <c r="I875" s="1221" t="str">
        <f t="shared" si="66"/>
        <v/>
      </c>
      <c r="J875" s="1220" t="str">
        <f t="shared" si="67"/>
        <v/>
      </c>
      <c r="K875" s="1214" t="str">
        <f>IF($B875="","",IF($B875=[6]Dashboard!$B$3,COUNTIF($B$12:$B875,[6]Dashboard!$B$3),""))</f>
        <v/>
      </c>
      <c r="L875" s="1198"/>
    </row>
    <row r="876" spans="1:12" ht="14.25" customHeight="1" x14ac:dyDescent="0.3">
      <c r="A876" s="1214">
        <f t="shared" si="65"/>
        <v>865</v>
      </c>
      <c r="B876" s="1215"/>
      <c r="C876" s="1216" t="str">
        <f t="shared" si="68"/>
        <v/>
      </c>
      <c r="D876" s="1217"/>
      <c r="E876" s="1218"/>
      <c r="F876" s="1219"/>
      <c r="G876" s="1219" t="str">
        <f t="shared" si="69"/>
        <v/>
      </c>
      <c r="H876" s="1220"/>
      <c r="I876" s="1221" t="str">
        <f t="shared" si="66"/>
        <v/>
      </c>
      <c r="J876" s="1220" t="str">
        <f t="shared" si="67"/>
        <v/>
      </c>
      <c r="K876" s="1214" t="str">
        <f>IF($B876="","",IF($B876=[6]Dashboard!$B$3,COUNTIF($B$12:$B876,[6]Dashboard!$B$3),""))</f>
        <v/>
      </c>
      <c r="L876" s="1198"/>
    </row>
    <row r="877" spans="1:12" ht="14.25" customHeight="1" x14ac:dyDescent="0.3">
      <c r="A877" s="1214">
        <f t="shared" si="65"/>
        <v>866</v>
      </c>
      <c r="B877" s="1215"/>
      <c r="C877" s="1216" t="str">
        <f t="shared" si="68"/>
        <v/>
      </c>
      <c r="D877" s="1217"/>
      <c r="E877" s="1218"/>
      <c r="F877" s="1219"/>
      <c r="G877" s="1219" t="str">
        <f t="shared" si="69"/>
        <v/>
      </c>
      <c r="H877" s="1220"/>
      <c r="I877" s="1221" t="str">
        <f t="shared" si="66"/>
        <v/>
      </c>
      <c r="J877" s="1220" t="str">
        <f t="shared" si="67"/>
        <v/>
      </c>
      <c r="K877" s="1214" t="str">
        <f>IF($B877="","",IF($B877=[6]Dashboard!$B$3,COUNTIF($B$12:$B877,[6]Dashboard!$B$3),""))</f>
        <v/>
      </c>
      <c r="L877" s="1198"/>
    </row>
    <row r="878" spans="1:12" ht="14.25" customHeight="1" x14ac:dyDescent="0.3">
      <c r="A878" s="1214">
        <f t="shared" si="65"/>
        <v>867</v>
      </c>
      <c r="B878" s="1215"/>
      <c r="C878" s="1216" t="str">
        <f t="shared" si="68"/>
        <v/>
      </c>
      <c r="D878" s="1217"/>
      <c r="E878" s="1218"/>
      <c r="F878" s="1219"/>
      <c r="G878" s="1219" t="str">
        <f t="shared" si="69"/>
        <v/>
      </c>
      <c r="H878" s="1220"/>
      <c r="I878" s="1221" t="str">
        <f t="shared" si="66"/>
        <v/>
      </c>
      <c r="J878" s="1220" t="str">
        <f t="shared" si="67"/>
        <v/>
      </c>
      <c r="K878" s="1214" t="str">
        <f>IF($B878="","",IF($B878=[6]Dashboard!$B$3,COUNTIF($B$12:$B878,[6]Dashboard!$B$3),""))</f>
        <v/>
      </c>
      <c r="L878" s="1198"/>
    </row>
    <row r="879" spans="1:12" ht="14.25" customHeight="1" x14ac:dyDescent="0.3">
      <c r="A879" s="1214">
        <f t="shared" si="65"/>
        <v>868</v>
      </c>
      <c r="B879" s="1215"/>
      <c r="C879" s="1216" t="str">
        <f t="shared" si="68"/>
        <v/>
      </c>
      <c r="D879" s="1217"/>
      <c r="E879" s="1218"/>
      <c r="F879" s="1219"/>
      <c r="G879" s="1219" t="str">
        <f t="shared" si="69"/>
        <v/>
      </c>
      <c r="H879" s="1220"/>
      <c r="I879" s="1221" t="str">
        <f t="shared" si="66"/>
        <v/>
      </c>
      <c r="J879" s="1220" t="str">
        <f t="shared" si="67"/>
        <v/>
      </c>
      <c r="K879" s="1214" t="str">
        <f>IF($B879="","",IF($B879=[6]Dashboard!$B$3,COUNTIF($B$12:$B879,[6]Dashboard!$B$3),""))</f>
        <v/>
      </c>
      <c r="L879" s="1198"/>
    </row>
    <row r="880" spans="1:12" ht="14.25" customHeight="1" x14ac:dyDescent="0.3">
      <c r="A880" s="1214">
        <f t="shared" si="65"/>
        <v>869</v>
      </c>
      <c r="B880" s="1215"/>
      <c r="C880" s="1216" t="str">
        <f t="shared" si="68"/>
        <v/>
      </c>
      <c r="D880" s="1217"/>
      <c r="E880" s="1218"/>
      <c r="F880" s="1219"/>
      <c r="G880" s="1219" t="str">
        <f t="shared" si="69"/>
        <v/>
      </c>
      <c r="H880" s="1220"/>
      <c r="I880" s="1221" t="str">
        <f t="shared" si="66"/>
        <v/>
      </c>
      <c r="J880" s="1220" t="str">
        <f t="shared" si="67"/>
        <v/>
      </c>
      <c r="K880" s="1214" t="str">
        <f>IF($B880="","",IF($B880=[6]Dashboard!$B$3,COUNTIF($B$12:$B880,[6]Dashboard!$B$3),""))</f>
        <v/>
      </c>
      <c r="L880" s="1198"/>
    </row>
    <row r="881" spans="1:12" ht="14.25" customHeight="1" x14ac:dyDescent="0.3">
      <c r="A881" s="1214">
        <f t="shared" si="65"/>
        <v>870</v>
      </c>
      <c r="B881" s="1215"/>
      <c r="C881" s="1216" t="str">
        <f t="shared" si="68"/>
        <v/>
      </c>
      <c r="D881" s="1217"/>
      <c r="E881" s="1218"/>
      <c r="F881" s="1219"/>
      <c r="G881" s="1219" t="str">
        <f t="shared" si="69"/>
        <v/>
      </c>
      <c r="H881" s="1220"/>
      <c r="I881" s="1221" t="str">
        <f t="shared" si="66"/>
        <v/>
      </c>
      <c r="J881" s="1220" t="str">
        <f t="shared" si="67"/>
        <v/>
      </c>
      <c r="K881" s="1214" t="str">
        <f>IF($B881="","",IF($B881=[6]Dashboard!$B$3,COUNTIF($B$12:$B881,[6]Dashboard!$B$3),""))</f>
        <v/>
      </c>
      <c r="L881" s="1198"/>
    </row>
    <row r="882" spans="1:12" ht="14.25" customHeight="1" x14ac:dyDescent="0.3">
      <c r="A882" s="1214">
        <f t="shared" si="65"/>
        <v>871</v>
      </c>
      <c r="B882" s="1215"/>
      <c r="C882" s="1216" t="str">
        <f t="shared" si="68"/>
        <v/>
      </c>
      <c r="D882" s="1217"/>
      <c r="E882" s="1218"/>
      <c r="F882" s="1219"/>
      <c r="G882" s="1219" t="str">
        <f t="shared" si="69"/>
        <v/>
      </c>
      <c r="H882" s="1220"/>
      <c r="I882" s="1221" t="str">
        <f t="shared" si="66"/>
        <v/>
      </c>
      <c r="J882" s="1220" t="str">
        <f t="shared" si="67"/>
        <v/>
      </c>
      <c r="K882" s="1214" t="str">
        <f>IF($B882="","",IF($B882=[6]Dashboard!$B$3,COUNTIF($B$12:$B882,[6]Dashboard!$B$3),""))</f>
        <v/>
      </c>
      <c r="L882" s="1198"/>
    </row>
    <row r="883" spans="1:12" ht="14.25" customHeight="1" x14ac:dyDescent="0.3">
      <c r="A883" s="1214">
        <f t="shared" si="65"/>
        <v>872</v>
      </c>
      <c r="B883" s="1215"/>
      <c r="C883" s="1216" t="str">
        <f t="shared" si="68"/>
        <v/>
      </c>
      <c r="D883" s="1217"/>
      <c r="E883" s="1218"/>
      <c r="F883" s="1219"/>
      <c r="G883" s="1219" t="str">
        <f t="shared" si="69"/>
        <v/>
      </c>
      <c r="H883" s="1220"/>
      <c r="I883" s="1221" t="str">
        <f t="shared" si="66"/>
        <v/>
      </c>
      <c r="J883" s="1220" t="str">
        <f t="shared" si="67"/>
        <v/>
      </c>
      <c r="K883" s="1214" t="str">
        <f>IF($B883="","",IF($B883=[6]Dashboard!$B$3,COUNTIF($B$12:$B883,[6]Dashboard!$B$3),""))</f>
        <v/>
      </c>
      <c r="L883" s="1198"/>
    </row>
    <row r="884" spans="1:12" ht="14.25" customHeight="1" x14ac:dyDescent="0.3">
      <c r="A884" s="1214">
        <f t="shared" si="65"/>
        <v>873</v>
      </c>
      <c r="B884" s="1215"/>
      <c r="C884" s="1216" t="str">
        <f t="shared" si="68"/>
        <v/>
      </c>
      <c r="D884" s="1217"/>
      <c r="E884" s="1218"/>
      <c r="F884" s="1219"/>
      <c r="G884" s="1219" t="str">
        <f t="shared" si="69"/>
        <v/>
      </c>
      <c r="H884" s="1220"/>
      <c r="I884" s="1221" t="str">
        <f t="shared" si="66"/>
        <v/>
      </c>
      <c r="J884" s="1220" t="str">
        <f t="shared" si="67"/>
        <v/>
      </c>
      <c r="K884" s="1214" t="str">
        <f>IF($B884="","",IF($B884=[6]Dashboard!$B$3,COUNTIF($B$12:$B884,[6]Dashboard!$B$3),""))</f>
        <v/>
      </c>
      <c r="L884" s="1198"/>
    </row>
    <row r="885" spans="1:12" ht="14.25" customHeight="1" x14ac:dyDescent="0.3">
      <c r="A885" s="1214">
        <f t="shared" si="65"/>
        <v>874</v>
      </c>
      <c r="B885" s="1215"/>
      <c r="C885" s="1216" t="str">
        <f t="shared" si="68"/>
        <v/>
      </c>
      <c r="D885" s="1217"/>
      <c r="E885" s="1218"/>
      <c r="F885" s="1219"/>
      <c r="G885" s="1219" t="str">
        <f t="shared" si="69"/>
        <v/>
      </c>
      <c r="H885" s="1220"/>
      <c r="I885" s="1221" t="str">
        <f t="shared" si="66"/>
        <v/>
      </c>
      <c r="J885" s="1220" t="str">
        <f t="shared" si="67"/>
        <v/>
      </c>
      <c r="K885" s="1214" t="str">
        <f>IF($B885="","",IF($B885=[6]Dashboard!$B$3,COUNTIF($B$12:$B885,[6]Dashboard!$B$3),""))</f>
        <v/>
      </c>
      <c r="L885" s="1198"/>
    </row>
    <row r="886" spans="1:12" ht="14.25" customHeight="1" x14ac:dyDescent="0.3">
      <c r="A886" s="1214">
        <f t="shared" si="65"/>
        <v>875</v>
      </c>
      <c r="B886" s="1215"/>
      <c r="C886" s="1216" t="str">
        <f t="shared" si="68"/>
        <v/>
      </c>
      <c r="D886" s="1217"/>
      <c r="E886" s="1218"/>
      <c r="F886" s="1219"/>
      <c r="G886" s="1219" t="str">
        <f t="shared" si="69"/>
        <v/>
      </c>
      <c r="H886" s="1220"/>
      <c r="I886" s="1221" t="str">
        <f t="shared" si="66"/>
        <v/>
      </c>
      <c r="J886" s="1220" t="str">
        <f t="shared" si="67"/>
        <v/>
      </c>
      <c r="K886" s="1214" t="str">
        <f>IF($B886="","",IF($B886=[6]Dashboard!$B$3,COUNTIF($B$12:$B886,[6]Dashboard!$B$3),""))</f>
        <v/>
      </c>
      <c r="L886" s="1198"/>
    </row>
    <row r="887" spans="1:12" ht="14.25" customHeight="1" x14ac:dyDescent="0.3">
      <c r="A887" s="1214">
        <f t="shared" si="65"/>
        <v>876</v>
      </c>
      <c r="B887" s="1215"/>
      <c r="C887" s="1216" t="str">
        <f t="shared" si="68"/>
        <v/>
      </c>
      <c r="D887" s="1217"/>
      <c r="E887" s="1218"/>
      <c r="F887" s="1219"/>
      <c r="G887" s="1219" t="str">
        <f t="shared" si="69"/>
        <v/>
      </c>
      <c r="H887" s="1220"/>
      <c r="I887" s="1221" t="str">
        <f t="shared" si="66"/>
        <v/>
      </c>
      <c r="J887" s="1220" t="str">
        <f t="shared" si="67"/>
        <v/>
      </c>
      <c r="K887" s="1214" t="str">
        <f>IF($B887="","",IF($B887=[6]Dashboard!$B$3,COUNTIF($B$12:$B887,[6]Dashboard!$B$3),""))</f>
        <v/>
      </c>
      <c r="L887" s="1198"/>
    </row>
    <row r="888" spans="1:12" ht="14.25" customHeight="1" x14ac:dyDescent="0.3">
      <c r="A888" s="1214">
        <f t="shared" si="65"/>
        <v>877</v>
      </c>
      <c r="B888" s="1215"/>
      <c r="C888" s="1216" t="str">
        <f t="shared" si="68"/>
        <v/>
      </c>
      <c r="D888" s="1217"/>
      <c r="E888" s="1218"/>
      <c r="F888" s="1219"/>
      <c r="G888" s="1219" t="str">
        <f t="shared" si="69"/>
        <v/>
      </c>
      <c r="H888" s="1220"/>
      <c r="I888" s="1221" t="str">
        <f t="shared" si="66"/>
        <v/>
      </c>
      <c r="J888" s="1220" t="str">
        <f t="shared" si="67"/>
        <v/>
      </c>
      <c r="K888" s="1214" t="str">
        <f>IF($B888="","",IF($B888=[6]Dashboard!$B$3,COUNTIF($B$12:$B888,[6]Dashboard!$B$3),""))</f>
        <v/>
      </c>
      <c r="L888" s="1198"/>
    </row>
    <row r="889" spans="1:12" ht="14.25" customHeight="1" x14ac:dyDescent="0.3">
      <c r="A889" s="1214">
        <f t="shared" si="65"/>
        <v>878</v>
      </c>
      <c r="B889" s="1215"/>
      <c r="C889" s="1216" t="str">
        <f t="shared" si="68"/>
        <v/>
      </c>
      <c r="D889" s="1217"/>
      <c r="E889" s="1218"/>
      <c r="F889" s="1219"/>
      <c r="G889" s="1219" t="str">
        <f t="shared" si="69"/>
        <v/>
      </c>
      <c r="H889" s="1220"/>
      <c r="I889" s="1221" t="str">
        <f t="shared" si="66"/>
        <v/>
      </c>
      <c r="J889" s="1220" t="str">
        <f t="shared" si="67"/>
        <v/>
      </c>
      <c r="K889" s="1214" t="str">
        <f>IF($B889="","",IF($B889=[6]Dashboard!$B$3,COUNTIF($B$12:$B889,[6]Dashboard!$B$3),""))</f>
        <v/>
      </c>
      <c r="L889" s="1198"/>
    </row>
    <row r="890" spans="1:12" ht="14.25" customHeight="1" x14ac:dyDescent="0.3">
      <c r="A890" s="1214">
        <f t="shared" si="65"/>
        <v>879</v>
      </c>
      <c r="B890" s="1215"/>
      <c r="C890" s="1216" t="str">
        <f t="shared" si="68"/>
        <v/>
      </c>
      <c r="D890" s="1217"/>
      <c r="E890" s="1218"/>
      <c r="F890" s="1219"/>
      <c r="G890" s="1219" t="str">
        <f t="shared" si="69"/>
        <v/>
      </c>
      <c r="H890" s="1220"/>
      <c r="I890" s="1221" t="str">
        <f t="shared" si="66"/>
        <v/>
      </c>
      <c r="J890" s="1220" t="str">
        <f t="shared" si="67"/>
        <v/>
      </c>
      <c r="K890" s="1214" t="str">
        <f>IF($B890="","",IF($B890=[6]Dashboard!$B$3,COUNTIF($B$12:$B890,[6]Dashboard!$B$3),""))</f>
        <v/>
      </c>
      <c r="L890" s="1198"/>
    </row>
    <row r="891" spans="1:12" ht="14.25" customHeight="1" x14ac:dyDescent="0.3">
      <c r="A891" s="1214">
        <f t="shared" si="65"/>
        <v>880</v>
      </c>
      <c r="B891" s="1215"/>
      <c r="C891" s="1216" t="str">
        <f t="shared" si="68"/>
        <v/>
      </c>
      <c r="D891" s="1217"/>
      <c r="E891" s="1218"/>
      <c r="F891" s="1219"/>
      <c r="G891" s="1219" t="str">
        <f t="shared" si="69"/>
        <v/>
      </c>
      <c r="H891" s="1220"/>
      <c r="I891" s="1221" t="str">
        <f t="shared" si="66"/>
        <v/>
      </c>
      <c r="J891" s="1220" t="str">
        <f t="shared" si="67"/>
        <v/>
      </c>
      <c r="K891" s="1214" t="str">
        <f>IF($B891="","",IF($B891=[6]Dashboard!$B$3,COUNTIF($B$12:$B891,[6]Dashboard!$B$3),""))</f>
        <v/>
      </c>
      <c r="L891" s="1198"/>
    </row>
    <row r="892" spans="1:12" ht="14.25" customHeight="1" x14ac:dyDescent="0.3">
      <c r="A892" s="1214">
        <f t="shared" si="65"/>
        <v>881</v>
      </c>
      <c r="B892" s="1215"/>
      <c r="C892" s="1216" t="str">
        <f t="shared" si="68"/>
        <v/>
      </c>
      <c r="D892" s="1217"/>
      <c r="E892" s="1218"/>
      <c r="F892" s="1219"/>
      <c r="G892" s="1219" t="str">
        <f t="shared" si="69"/>
        <v/>
      </c>
      <c r="H892" s="1220"/>
      <c r="I892" s="1221" t="str">
        <f t="shared" si="66"/>
        <v/>
      </c>
      <c r="J892" s="1220" t="str">
        <f t="shared" si="67"/>
        <v/>
      </c>
      <c r="K892" s="1214" t="str">
        <f>IF($B892="","",IF($B892=[6]Dashboard!$B$3,COUNTIF($B$12:$B892,[6]Dashboard!$B$3),""))</f>
        <v/>
      </c>
      <c r="L892" s="1198"/>
    </row>
    <row r="893" spans="1:12" ht="14.25" customHeight="1" x14ac:dyDescent="0.3">
      <c r="A893" s="1214">
        <f t="shared" si="65"/>
        <v>882</v>
      </c>
      <c r="B893" s="1215"/>
      <c r="C893" s="1216" t="str">
        <f t="shared" si="68"/>
        <v/>
      </c>
      <c r="D893" s="1217"/>
      <c r="E893" s="1218"/>
      <c r="F893" s="1219"/>
      <c r="G893" s="1219" t="str">
        <f t="shared" si="69"/>
        <v/>
      </c>
      <c r="H893" s="1220"/>
      <c r="I893" s="1221" t="str">
        <f t="shared" si="66"/>
        <v/>
      </c>
      <c r="J893" s="1220" t="str">
        <f t="shared" si="67"/>
        <v/>
      </c>
      <c r="K893" s="1214" t="str">
        <f>IF($B893="","",IF($B893=[6]Dashboard!$B$3,COUNTIF($B$12:$B893,[6]Dashboard!$B$3),""))</f>
        <v/>
      </c>
      <c r="L893" s="1198"/>
    </row>
    <row r="894" spans="1:12" ht="14.25" customHeight="1" x14ac:dyDescent="0.3">
      <c r="A894" s="1214">
        <f t="shared" si="65"/>
        <v>883</v>
      </c>
      <c r="B894" s="1215"/>
      <c r="C894" s="1216" t="str">
        <f t="shared" si="68"/>
        <v/>
      </c>
      <c r="D894" s="1217"/>
      <c r="E894" s="1218"/>
      <c r="F894" s="1219"/>
      <c r="G894" s="1219" t="str">
        <f t="shared" si="69"/>
        <v/>
      </c>
      <c r="H894" s="1220"/>
      <c r="I894" s="1221" t="str">
        <f t="shared" si="66"/>
        <v/>
      </c>
      <c r="J894" s="1220" t="str">
        <f t="shared" si="67"/>
        <v/>
      </c>
      <c r="K894" s="1214" t="str">
        <f>IF($B894="","",IF($B894=[6]Dashboard!$B$3,COUNTIF($B$12:$B894,[6]Dashboard!$B$3),""))</f>
        <v/>
      </c>
      <c r="L894" s="1198"/>
    </row>
    <row r="895" spans="1:12" ht="14.25" customHeight="1" x14ac:dyDescent="0.3">
      <c r="A895" s="1214">
        <f t="shared" si="65"/>
        <v>884</v>
      </c>
      <c r="B895" s="1215"/>
      <c r="C895" s="1216" t="str">
        <f t="shared" si="68"/>
        <v/>
      </c>
      <c r="D895" s="1217"/>
      <c r="E895" s="1218"/>
      <c r="F895" s="1219"/>
      <c r="G895" s="1219" t="str">
        <f t="shared" si="69"/>
        <v/>
      </c>
      <c r="H895" s="1220"/>
      <c r="I895" s="1221" t="str">
        <f t="shared" si="66"/>
        <v/>
      </c>
      <c r="J895" s="1220" t="str">
        <f t="shared" si="67"/>
        <v/>
      </c>
      <c r="K895" s="1214" t="str">
        <f>IF($B895="","",IF($B895=[6]Dashboard!$B$3,COUNTIF($B$12:$B895,[6]Dashboard!$B$3),""))</f>
        <v/>
      </c>
      <c r="L895" s="1198"/>
    </row>
    <row r="896" spans="1:12" ht="14.25" customHeight="1" x14ac:dyDescent="0.3">
      <c r="A896" s="1214">
        <f t="shared" si="65"/>
        <v>885</v>
      </c>
      <c r="B896" s="1215"/>
      <c r="C896" s="1216" t="str">
        <f t="shared" si="68"/>
        <v/>
      </c>
      <c r="D896" s="1217"/>
      <c r="E896" s="1218"/>
      <c r="F896" s="1219"/>
      <c r="G896" s="1219" t="str">
        <f t="shared" si="69"/>
        <v/>
      </c>
      <c r="H896" s="1220"/>
      <c r="I896" s="1221" t="str">
        <f t="shared" si="66"/>
        <v/>
      </c>
      <c r="J896" s="1220" t="str">
        <f t="shared" si="67"/>
        <v/>
      </c>
      <c r="K896" s="1214" t="str">
        <f>IF($B896="","",IF($B896=[6]Dashboard!$B$3,COUNTIF($B$12:$B896,[6]Dashboard!$B$3),""))</f>
        <v/>
      </c>
      <c r="L896" s="1198"/>
    </row>
    <row r="897" spans="1:12" ht="14.25" customHeight="1" x14ac:dyDescent="0.3">
      <c r="A897" s="1214">
        <f t="shared" si="65"/>
        <v>886</v>
      </c>
      <c r="B897" s="1215"/>
      <c r="C897" s="1216" t="str">
        <f t="shared" si="68"/>
        <v/>
      </c>
      <c r="D897" s="1217"/>
      <c r="E897" s="1218"/>
      <c r="F897" s="1219"/>
      <c r="G897" s="1219" t="str">
        <f t="shared" si="69"/>
        <v/>
      </c>
      <c r="H897" s="1220"/>
      <c r="I897" s="1221" t="str">
        <f t="shared" si="66"/>
        <v/>
      </c>
      <c r="J897" s="1220" t="str">
        <f t="shared" si="67"/>
        <v/>
      </c>
      <c r="K897" s="1214" t="str">
        <f>IF($B897="","",IF($B897=[6]Dashboard!$B$3,COUNTIF($B$12:$B897,[6]Dashboard!$B$3),""))</f>
        <v/>
      </c>
      <c r="L897" s="1198"/>
    </row>
    <row r="898" spans="1:12" ht="14.25" customHeight="1" x14ac:dyDescent="0.3">
      <c r="A898" s="1214">
        <f t="shared" si="65"/>
        <v>887</v>
      </c>
      <c r="B898" s="1215"/>
      <c r="C898" s="1216" t="str">
        <f t="shared" si="68"/>
        <v/>
      </c>
      <c r="D898" s="1217"/>
      <c r="E898" s="1218"/>
      <c r="F898" s="1219"/>
      <c r="G898" s="1219" t="str">
        <f t="shared" si="69"/>
        <v/>
      </c>
      <c r="H898" s="1220"/>
      <c r="I898" s="1221" t="str">
        <f t="shared" si="66"/>
        <v/>
      </c>
      <c r="J898" s="1220" t="str">
        <f t="shared" si="67"/>
        <v/>
      </c>
      <c r="K898" s="1214" t="str">
        <f>IF($B898="","",IF($B898=[6]Dashboard!$B$3,COUNTIF($B$12:$B898,[6]Dashboard!$B$3),""))</f>
        <v/>
      </c>
      <c r="L898" s="1198"/>
    </row>
    <row r="899" spans="1:12" ht="14.25" customHeight="1" x14ac:dyDescent="0.3">
      <c r="A899" s="1214">
        <f t="shared" si="65"/>
        <v>888</v>
      </c>
      <c r="B899" s="1215"/>
      <c r="C899" s="1216" t="str">
        <f t="shared" si="68"/>
        <v/>
      </c>
      <c r="D899" s="1217"/>
      <c r="E899" s="1218"/>
      <c r="F899" s="1219"/>
      <c r="G899" s="1219" t="str">
        <f t="shared" si="69"/>
        <v/>
      </c>
      <c r="H899" s="1220"/>
      <c r="I899" s="1221" t="str">
        <f t="shared" si="66"/>
        <v/>
      </c>
      <c r="J899" s="1220" t="str">
        <f t="shared" si="67"/>
        <v/>
      </c>
      <c r="K899" s="1214" t="str">
        <f>IF($B899="","",IF($B899=[6]Dashboard!$B$3,COUNTIF($B$12:$B899,[6]Dashboard!$B$3),""))</f>
        <v/>
      </c>
      <c r="L899" s="1198"/>
    </row>
    <row r="900" spans="1:12" ht="14.25" customHeight="1" x14ac:dyDescent="0.3">
      <c r="A900" s="1214">
        <f t="shared" si="65"/>
        <v>889</v>
      </c>
      <c r="B900" s="1215"/>
      <c r="C900" s="1216" t="str">
        <f t="shared" si="68"/>
        <v/>
      </c>
      <c r="D900" s="1217"/>
      <c r="E900" s="1218"/>
      <c r="F900" s="1219"/>
      <c r="G900" s="1219" t="str">
        <f t="shared" si="69"/>
        <v/>
      </c>
      <c r="H900" s="1220"/>
      <c r="I900" s="1221" t="str">
        <f t="shared" si="66"/>
        <v/>
      </c>
      <c r="J900" s="1220" t="str">
        <f t="shared" si="67"/>
        <v/>
      </c>
      <c r="K900" s="1214" t="str">
        <f>IF($B900="","",IF($B900=[6]Dashboard!$B$3,COUNTIF($B$12:$B900,[6]Dashboard!$B$3),""))</f>
        <v/>
      </c>
      <c r="L900" s="1198"/>
    </row>
    <row r="901" spans="1:12" ht="14.25" customHeight="1" x14ac:dyDescent="0.3">
      <c r="A901" s="1214">
        <f t="shared" si="65"/>
        <v>890</v>
      </c>
      <c r="B901" s="1215"/>
      <c r="C901" s="1216" t="str">
        <f t="shared" si="68"/>
        <v/>
      </c>
      <c r="D901" s="1217"/>
      <c r="E901" s="1218"/>
      <c r="F901" s="1219"/>
      <c r="G901" s="1219" t="str">
        <f t="shared" si="69"/>
        <v/>
      </c>
      <c r="H901" s="1220"/>
      <c r="I901" s="1221" t="str">
        <f t="shared" si="66"/>
        <v/>
      </c>
      <c r="J901" s="1220" t="str">
        <f t="shared" si="67"/>
        <v/>
      </c>
      <c r="K901" s="1214" t="str">
        <f>IF($B901="","",IF($B901=[6]Dashboard!$B$3,COUNTIF($B$12:$B901,[6]Dashboard!$B$3),""))</f>
        <v/>
      </c>
      <c r="L901" s="1198"/>
    </row>
    <row r="902" spans="1:12" ht="14.25" customHeight="1" x14ac:dyDescent="0.3">
      <c r="A902" s="1214">
        <f t="shared" si="65"/>
        <v>891</v>
      </c>
      <c r="B902" s="1215"/>
      <c r="C902" s="1216" t="str">
        <f t="shared" si="68"/>
        <v/>
      </c>
      <c r="D902" s="1217"/>
      <c r="E902" s="1218"/>
      <c r="F902" s="1219"/>
      <c r="G902" s="1219" t="str">
        <f t="shared" si="69"/>
        <v/>
      </c>
      <c r="H902" s="1220"/>
      <c r="I902" s="1221" t="str">
        <f t="shared" si="66"/>
        <v/>
      </c>
      <c r="J902" s="1220" t="str">
        <f t="shared" si="67"/>
        <v/>
      </c>
      <c r="K902" s="1214" t="str">
        <f>IF($B902="","",IF($B902=[6]Dashboard!$B$3,COUNTIF($B$12:$B902,[6]Dashboard!$B$3),""))</f>
        <v/>
      </c>
      <c r="L902" s="1198"/>
    </row>
    <row r="903" spans="1:12" ht="14.25" customHeight="1" x14ac:dyDescent="0.3">
      <c r="A903" s="1214">
        <f t="shared" si="65"/>
        <v>892</v>
      </c>
      <c r="B903" s="1215"/>
      <c r="C903" s="1216" t="str">
        <f t="shared" si="68"/>
        <v/>
      </c>
      <c r="D903" s="1217"/>
      <c r="E903" s="1218"/>
      <c r="F903" s="1219"/>
      <c r="G903" s="1219" t="str">
        <f t="shared" si="69"/>
        <v/>
      </c>
      <c r="H903" s="1220"/>
      <c r="I903" s="1221" t="str">
        <f t="shared" si="66"/>
        <v/>
      </c>
      <c r="J903" s="1220" t="str">
        <f t="shared" si="67"/>
        <v/>
      </c>
      <c r="K903" s="1214" t="str">
        <f>IF($B903="","",IF($B903=[6]Dashboard!$B$3,COUNTIF($B$12:$B903,[6]Dashboard!$B$3),""))</f>
        <v/>
      </c>
      <c r="L903" s="1198"/>
    </row>
    <row r="904" spans="1:12" ht="14.25" customHeight="1" x14ac:dyDescent="0.3">
      <c r="A904" s="1214">
        <f t="shared" si="65"/>
        <v>893</v>
      </c>
      <c r="B904" s="1215"/>
      <c r="C904" s="1216" t="str">
        <f t="shared" si="68"/>
        <v/>
      </c>
      <c r="D904" s="1217"/>
      <c r="E904" s="1218"/>
      <c r="F904" s="1219"/>
      <c r="G904" s="1219" t="str">
        <f t="shared" si="69"/>
        <v/>
      </c>
      <c r="H904" s="1220"/>
      <c r="I904" s="1221" t="str">
        <f t="shared" si="66"/>
        <v/>
      </c>
      <c r="J904" s="1220" t="str">
        <f t="shared" si="67"/>
        <v/>
      </c>
      <c r="K904" s="1214" t="str">
        <f>IF($B904="","",IF($B904=[6]Dashboard!$B$3,COUNTIF($B$12:$B904,[6]Dashboard!$B$3),""))</f>
        <v/>
      </c>
      <c r="L904" s="1198"/>
    </row>
    <row r="905" spans="1:12" ht="14.25" customHeight="1" x14ac:dyDescent="0.3">
      <c r="A905" s="1214">
        <f t="shared" si="65"/>
        <v>894</v>
      </c>
      <c r="B905" s="1215"/>
      <c r="C905" s="1216" t="str">
        <f t="shared" si="68"/>
        <v/>
      </c>
      <c r="D905" s="1217"/>
      <c r="E905" s="1218"/>
      <c r="F905" s="1219"/>
      <c r="G905" s="1219" t="str">
        <f t="shared" si="69"/>
        <v/>
      </c>
      <c r="H905" s="1220"/>
      <c r="I905" s="1221" t="str">
        <f t="shared" si="66"/>
        <v/>
      </c>
      <c r="J905" s="1220" t="str">
        <f t="shared" si="67"/>
        <v/>
      </c>
      <c r="K905" s="1214" t="str">
        <f>IF($B905="","",IF($B905=[6]Dashboard!$B$3,COUNTIF($B$12:$B905,[6]Dashboard!$B$3),""))</f>
        <v/>
      </c>
      <c r="L905" s="1198"/>
    </row>
    <row r="906" spans="1:12" ht="14.25" customHeight="1" x14ac:dyDescent="0.3">
      <c r="A906" s="1214">
        <f t="shared" si="65"/>
        <v>895</v>
      </c>
      <c r="B906" s="1215"/>
      <c r="C906" s="1216" t="str">
        <f t="shared" si="68"/>
        <v/>
      </c>
      <c r="D906" s="1217"/>
      <c r="E906" s="1218"/>
      <c r="F906" s="1219"/>
      <c r="G906" s="1219" t="str">
        <f t="shared" si="69"/>
        <v/>
      </c>
      <c r="H906" s="1220"/>
      <c r="I906" s="1221" t="str">
        <f t="shared" si="66"/>
        <v/>
      </c>
      <c r="J906" s="1220" t="str">
        <f t="shared" si="67"/>
        <v/>
      </c>
      <c r="K906" s="1214" t="str">
        <f>IF($B906="","",IF($B906=[6]Dashboard!$B$3,COUNTIF($B$12:$B906,[6]Dashboard!$B$3),""))</f>
        <v/>
      </c>
      <c r="L906" s="1198"/>
    </row>
    <row r="907" spans="1:12" ht="14.25" customHeight="1" x14ac:dyDescent="0.3">
      <c r="A907" s="1214">
        <f t="shared" si="65"/>
        <v>896</v>
      </c>
      <c r="B907" s="1215"/>
      <c r="C907" s="1216" t="str">
        <f t="shared" si="68"/>
        <v/>
      </c>
      <c r="D907" s="1217"/>
      <c r="E907" s="1218"/>
      <c r="F907" s="1219"/>
      <c r="G907" s="1219" t="str">
        <f t="shared" si="69"/>
        <v/>
      </c>
      <c r="H907" s="1220"/>
      <c r="I907" s="1221" t="str">
        <f t="shared" si="66"/>
        <v/>
      </c>
      <c r="J907" s="1220" t="str">
        <f t="shared" si="67"/>
        <v/>
      </c>
      <c r="K907" s="1214" t="str">
        <f>IF($B907="","",IF($B907=[6]Dashboard!$B$3,COUNTIF($B$12:$B907,[6]Dashboard!$B$3),""))</f>
        <v/>
      </c>
      <c r="L907" s="1198"/>
    </row>
    <row r="908" spans="1:12" ht="14.25" customHeight="1" x14ac:dyDescent="0.3">
      <c r="A908" s="1214">
        <f t="shared" ref="A908:A971" si="70">ROW()-11</f>
        <v>897</v>
      </c>
      <c r="B908" s="1215"/>
      <c r="C908" s="1216" t="str">
        <f t="shared" si="68"/>
        <v/>
      </c>
      <c r="D908" s="1217"/>
      <c r="E908" s="1218"/>
      <c r="F908" s="1219"/>
      <c r="G908" s="1219" t="str">
        <f t="shared" si="69"/>
        <v/>
      </c>
      <c r="H908" s="1220"/>
      <c r="I908" s="1221" t="str">
        <f t="shared" ref="I908:I971" si="71">IF(D908="","",D908*H908)</f>
        <v/>
      </c>
      <c r="J908" s="1220" t="str">
        <f t="shared" ref="J908:J971" si="72">IF(F908="","",F908*H908)</f>
        <v/>
      </c>
      <c r="K908" s="1214" t="str">
        <f>IF($B908="","",IF($B908=[6]Dashboard!$B$3,COUNTIF($B$12:$B908,[6]Dashboard!$B$3),""))</f>
        <v/>
      </c>
      <c r="L908" s="1198"/>
    </row>
    <row r="909" spans="1:12" ht="14.25" customHeight="1" x14ac:dyDescent="0.3">
      <c r="A909" s="1214">
        <f t="shared" si="70"/>
        <v>898</v>
      </c>
      <c r="B909" s="1215"/>
      <c r="C909" s="1216" t="str">
        <f t="shared" ref="C909:C972" si="73">IF(B909="","",IF(B909=B908,"",G908))</f>
        <v/>
      </c>
      <c r="D909" s="1217"/>
      <c r="E909" s="1218"/>
      <c r="F909" s="1219"/>
      <c r="G909" s="1219" t="str">
        <f t="shared" ref="G909:G972" si="74">IF(B909="","",G908-F909+D909)</f>
        <v/>
      </c>
      <c r="H909" s="1220"/>
      <c r="I909" s="1221" t="str">
        <f t="shared" si="71"/>
        <v/>
      </c>
      <c r="J909" s="1220" t="str">
        <f t="shared" si="72"/>
        <v/>
      </c>
      <c r="K909" s="1214" t="str">
        <f>IF($B909="","",IF($B909=[6]Dashboard!$B$3,COUNTIF($B$12:$B909,[6]Dashboard!$B$3),""))</f>
        <v/>
      </c>
      <c r="L909" s="1198"/>
    </row>
    <row r="910" spans="1:12" ht="14.25" customHeight="1" x14ac:dyDescent="0.3">
      <c r="A910" s="1214">
        <f t="shared" si="70"/>
        <v>899</v>
      </c>
      <c r="B910" s="1215"/>
      <c r="C910" s="1216" t="str">
        <f t="shared" si="73"/>
        <v/>
      </c>
      <c r="D910" s="1217"/>
      <c r="E910" s="1218"/>
      <c r="F910" s="1219"/>
      <c r="G910" s="1219" t="str">
        <f t="shared" si="74"/>
        <v/>
      </c>
      <c r="H910" s="1220"/>
      <c r="I910" s="1221" t="str">
        <f t="shared" si="71"/>
        <v/>
      </c>
      <c r="J910" s="1220" t="str">
        <f t="shared" si="72"/>
        <v/>
      </c>
      <c r="K910" s="1214" t="str">
        <f>IF($B910="","",IF($B910=[6]Dashboard!$B$3,COUNTIF($B$12:$B910,[6]Dashboard!$B$3),""))</f>
        <v/>
      </c>
      <c r="L910" s="1198"/>
    </row>
    <row r="911" spans="1:12" ht="14.25" customHeight="1" x14ac:dyDescent="0.3">
      <c r="A911" s="1214">
        <f t="shared" si="70"/>
        <v>900</v>
      </c>
      <c r="B911" s="1215"/>
      <c r="C911" s="1216" t="str">
        <f t="shared" si="73"/>
        <v/>
      </c>
      <c r="D911" s="1217"/>
      <c r="E911" s="1218"/>
      <c r="F911" s="1219"/>
      <c r="G911" s="1219" t="str">
        <f t="shared" si="74"/>
        <v/>
      </c>
      <c r="H911" s="1220"/>
      <c r="I911" s="1221" t="str">
        <f t="shared" si="71"/>
        <v/>
      </c>
      <c r="J911" s="1220" t="str">
        <f t="shared" si="72"/>
        <v/>
      </c>
      <c r="K911" s="1214" t="str">
        <f>IF($B911="","",IF($B911=[6]Dashboard!$B$3,COUNTIF($B$12:$B911,[6]Dashboard!$B$3),""))</f>
        <v/>
      </c>
      <c r="L911" s="1198"/>
    </row>
    <row r="912" spans="1:12" ht="14.25" customHeight="1" x14ac:dyDescent="0.3">
      <c r="A912" s="1214">
        <f t="shared" si="70"/>
        <v>901</v>
      </c>
      <c r="B912" s="1215"/>
      <c r="C912" s="1216" t="str">
        <f t="shared" si="73"/>
        <v/>
      </c>
      <c r="D912" s="1217"/>
      <c r="E912" s="1218"/>
      <c r="F912" s="1219"/>
      <c r="G912" s="1219" t="str">
        <f t="shared" si="74"/>
        <v/>
      </c>
      <c r="H912" s="1220"/>
      <c r="I912" s="1221" t="str">
        <f t="shared" si="71"/>
        <v/>
      </c>
      <c r="J912" s="1220" t="str">
        <f t="shared" si="72"/>
        <v/>
      </c>
      <c r="K912" s="1214" t="str">
        <f>IF($B912="","",IF($B912=[6]Dashboard!$B$3,COUNTIF($B$12:$B912,[6]Dashboard!$B$3),""))</f>
        <v/>
      </c>
      <c r="L912" s="1198"/>
    </row>
    <row r="913" spans="1:12" ht="14.25" customHeight="1" x14ac:dyDescent="0.3">
      <c r="A913" s="1214">
        <f t="shared" si="70"/>
        <v>902</v>
      </c>
      <c r="B913" s="1215"/>
      <c r="C913" s="1216" t="str">
        <f t="shared" si="73"/>
        <v/>
      </c>
      <c r="D913" s="1217"/>
      <c r="E913" s="1218"/>
      <c r="F913" s="1219"/>
      <c r="G913" s="1219" t="str">
        <f t="shared" si="74"/>
        <v/>
      </c>
      <c r="H913" s="1220"/>
      <c r="I913" s="1221" t="str">
        <f t="shared" si="71"/>
        <v/>
      </c>
      <c r="J913" s="1220" t="str">
        <f t="shared" si="72"/>
        <v/>
      </c>
      <c r="K913" s="1214" t="str">
        <f>IF($B913="","",IF($B913=[6]Dashboard!$B$3,COUNTIF($B$12:$B913,[6]Dashboard!$B$3),""))</f>
        <v/>
      </c>
      <c r="L913" s="1198"/>
    </row>
    <row r="914" spans="1:12" ht="14.25" customHeight="1" x14ac:dyDescent="0.3">
      <c r="A914" s="1214">
        <f t="shared" si="70"/>
        <v>903</v>
      </c>
      <c r="B914" s="1215"/>
      <c r="C914" s="1216" t="str">
        <f t="shared" si="73"/>
        <v/>
      </c>
      <c r="D914" s="1217"/>
      <c r="E914" s="1218"/>
      <c r="F914" s="1219"/>
      <c r="G914" s="1219" t="str">
        <f t="shared" si="74"/>
        <v/>
      </c>
      <c r="H914" s="1220"/>
      <c r="I914" s="1221" t="str">
        <f t="shared" si="71"/>
        <v/>
      </c>
      <c r="J914" s="1220" t="str">
        <f t="shared" si="72"/>
        <v/>
      </c>
      <c r="K914" s="1214" t="str">
        <f>IF($B914="","",IF($B914=[6]Dashboard!$B$3,COUNTIF($B$12:$B914,[6]Dashboard!$B$3),""))</f>
        <v/>
      </c>
      <c r="L914" s="1198"/>
    </row>
    <row r="915" spans="1:12" ht="14.25" customHeight="1" x14ac:dyDescent="0.3">
      <c r="A915" s="1214">
        <f t="shared" si="70"/>
        <v>904</v>
      </c>
      <c r="B915" s="1215"/>
      <c r="C915" s="1216" t="str">
        <f t="shared" si="73"/>
        <v/>
      </c>
      <c r="D915" s="1217"/>
      <c r="E915" s="1218"/>
      <c r="F915" s="1219"/>
      <c r="G915" s="1219" t="str">
        <f t="shared" si="74"/>
        <v/>
      </c>
      <c r="H915" s="1220"/>
      <c r="I915" s="1221" t="str">
        <f t="shared" si="71"/>
        <v/>
      </c>
      <c r="J915" s="1220" t="str">
        <f t="shared" si="72"/>
        <v/>
      </c>
      <c r="K915" s="1214" t="str">
        <f>IF($B915="","",IF($B915=[6]Dashboard!$B$3,COUNTIF($B$12:$B915,[6]Dashboard!$B$3),""))</f>
        <v/>
      </c>
      <c r="L915" s="1198"/>
    </row>
    <row r="916" spans="1:12" ht="14.25" customHeight="1" x14ac:dyDescent="0.3">
      <c r="A916" s="1214">
        <f t="shared" si="70"/>
        <v>905</v>
      </c>
      <c r="B916" s="1215"/>
      <c r="C916" s="1216" t="str">
        <f t="shared" si="73"/>
        <v/>
      </c>
      <c r="D916" s="1217"/>
      <c r="E916" s="1218"/>
      <c r="F916" s="1219"/>
      <c r="G916" s="1219" t="str">
        <f t="shared" si="74"/>
        <v/>
      </c>
      <c r="H916" s="1220"/>
      <c r="I916" s="1221" t="str">
        <f t="shared" si="71"/>
        <v/>
      </c>
      <c r="J916" s="1220" t="str">
        <f t="shared" si="72"/>
        <v/>
      </c>
      <c r="K916" s="1214" t="str">
        <f>IF($B916="","",IF($B916=[6]Dashboard!$B$3,COUNTIF($B$12:$B916,[6]Dashboard!$B$3),""))</f>
        <v/>
      </c>
      <c r="L916" s="1198"/>
    </row>
    <row r="917" spans="1:12" ht="14.25" customHeight="1" x14ac:dyDescent="0.3">
      <c r="A917" s="1214">
        <f t="shared" si="70"/>
        <v>906</v>
      </c>
      <c r="B917" s="1215"/>
      <c r="C917" s="1216" t="str">
        <f t="shared" si="73"/>
        <v/>
      </c>
      <c r="D917" s="1217"/>
      <c r="E917" s="1218"/>
      <c r="F917" s="1219"/>
      <c r="G917" s="1219" t="str">
        <f t="shared" si="74"/>
        <v/>
      </c>
      <c r="H917" s="1220"/>
      <c r="I917" s="1221" t="str">
        <f t="shared" si="71"/>
        <v/>
      </c>
      <c r="J917" s="1220" t="str">
        <f t="shared" si="72"/>
        <v/>
      </c>
      <c r="K917" s="1214" t="str">
        <f>IF($B917="","",IF($B917=[6]Dashboard!$B$3,COUNTIF($B$12:$B917,[6]Dashboard!$B$3),""))</f>
        <v/>
      </c>
      <c r="L917" s="1198"/>
    </row>
    <row r="918" spans="1:12" ht="14.25" customHeight="1" x14ac:dyDescent="0.3">
      <c r="A918" s="1214">
        <f t="shared" si="70"/>
        <v>907</v>
      </c>
      <c r="B918" s="1215"/>
      <c r="C918" s="1216" t="str">
        <f t="shared" si="73"/>
        <v/>
      </c>
      <c r="D918" s="1217"/>
      <c r="E918" s="1218"/>
      <c r="F918" s="1219"/>
      <c r="G918" s="1219" t="str">
        <f t="shared" si="74"/>
        <v/>
      </c>
      <c r="H918" s="1220"/>
      <c r="I918" s="1221" t="str">
        <f t="shared" si="71"/>
        <v/>
      </c>
      <c r="J918" s="1220" t="str">
        <f t="shared" si="72"/>
        <v/>
      </c>
      <c r="K918" s="1214" t="str">
        <f>IF($B918="","",IF($B918=[6]Dashboard!$B$3,COUNTIF($B$12:$B918,[6]Dashboard!$B$3),""))</f>
        <v/>
      </c>
      <c r="L918" s="1198"/>
    </row>
    <row r="919" spans="1:12" ht="14.25" customHeight="1" x14ac:dyDescent="0.3">
      <c r="A919" s="1214">
        <f t="shared" si="70"/>
        <v>908</v>
      </c>
      <c r="B919" s="1215"/>
      <c r="C919" s="1216" t="str">
        <f t="shared" si="73"/>
        <v/>
      </c>
      <c r="D919" s="1217"/>
      <c r="E919" s="1218"/>
      <c r="F919" s="1219"/>
      <c r="G919" s="1219" t="str">
        <f t="shared" si="74"/>
        <v/>
      </c>
      <c r="H919" s="1220"/>
      <c r="I919" s="1221" t="str">
        <f t="shared" si="71"/>
        <v/>
      </c>
      <c r="J919" s="1220" t="str">
        <f t="shared" si="72"/>
        <v/>
      </c>
      <c r="K919" s="1214" t="str">
        <f>IF($B919="","",IF($B919=[6]Dashboard!$B$3,COUNTIF($B$12:$B919,[6]Dashboard!$B$3),""))</f>
        <v/>
      </c>
      <c r="L919" s="1198"/>
    </row>
    <row r="920" spans="1:12" ht="14.25" customHeight="1" x14ac:dyDescent="0.3">
      <c r="A920" s="1214">
        <f t="shared" si="70"/>
        <v>909</v>
      </c>
      <c r="B920" s="1215"/>
      <c r="C920" s="1216" t="str">
        <f t="shared" si="73"/>
        <v/>
      </c>
      <c r="D920" s="1217"/>
      <c r="E920" s="1218"/>
      <c r="F920" s="1219"/>
      <c r="G920" s="1219" t="str">
        <f t="shared" si="74"/>
        <v/>
      </c>
      <c r="H920" s="1220"/>
      <c r="I920" s="1221" t="str">
        <f t="shared" si="71"/>
        <v/>
      </c>
      <c r="J920" s="1220" t="str">
        <f t="shared" si="72"/>
        <v/>
      </c>
      <c r="K920" s="1214" t="str">
        <f>IF($B920="","",IF($B920=[6]Dashboard!$B$3,COUNTIF($B$12:$B920,[6]Dashboard!$B$3),""))</f>
        <v/>
      </c>
      <c r="L920" s="1198"/>
    </row>
    <row r="921" spans="1:12" ht="14.25" customHeight="1" x14ac:dyDescent="0.3">
      <c r="A921" s="1214">
        <f t="shared" si="70"/>
        <v>910</v>
      </c>
      <c r="B921" s="1215"/>
      <c r="C921" s="1216" t="str">
        <f t="shared" si="73"/>
        <v/>
      </c>
      <c r="D921" s="1217"/>
      <c r="E921" s="1218"/>
      <c r="F921" s="1219"/>
      <c r="G921" s="1219" t="str">
        <f t="shared" si="74"/>
        <v/>
      </c>
      <c r="H921" s="1220"/>
      <c r="I921" s="1221" t="str">
        <f t="shared" si="71"/>
        <v/>
      </c>
      <c r="J921" s="1220" t="str">
        <f t="shared" si="72"/>
        <v/>
      </c>
      <c r="K921" s="1214" t="str">
        <f>IF($B921="","",IF($B921=[6]Dashboard!$B$3,COUNTIF($B$12:$B921,[6]Dashboard!$B$3),""))</f>
        <v/>
      </c>
      <c r="L921" s="1198"/>
    </row>
    <row r="922" spans="1:12" ht="14.25" customHeight="1" x14ac:dyDescent="0.3">
      <c r="A922" s="1214">
        <f t="shared" si="70"/>
        <v>911</v>
      </c>
      <c r="B922" s="1215"/>
      <c r="C922" s="1216" t="str">
        <f t="shared" si="73"/>
        <v/>
      </c>
      <c r="D922" s="1217"/>
      <c r="E922" s="1218"/>
      <c r="F922" s="1219"/>
      <c r="G922" s="1219" t="str">
        <f t="shared" si="74"/>
        <v/>
      </c>
      <c r="H922" s="1220"/>
      <c r="I922" s="1221" t="str">
        <f t="shared" si="71"/>
        <v/>
      </c>
      <c r="J922" s="1220" t="str">
        <f t="shared" si="72"/>
        <v/>
      </c>
      <c r="K922" s="1214" t="str">
        <f>IF($B922="","",IF($B922=[6]Dashboard!$B$3,COUNTIF($B$12:$B922,[6]Dashboard!$B$3),""))</f>
        <v/>
      </c>
      <c r="L922" s="1198"/>
    </row>
    <row r="923" spans="1:12" ht="14.25" customHeight="1" x14ac:dyDescent="0.3">
      <c r="A923" s="1214">
        <f t="shared" si="70"/>
        <v>912</v>
      </c>
      <c r="B923" s="1215"/>
      <c r="C923" s="1216" t="str">
        <f t="shared" si="73"/>
        <v/>
      </c>
      <c r="D923" s="1217"/>
      <c r="E923" s="1218"/>
      <c r="F923" s="1219"/>
      <c r="G923" s="1219" t="str">
        <f t="shared" si="74"/>
        <v/>
      </c>
      <c r="H923" s="1220"/>
      <c r="I923" s="1221" t="str">
        <f t="shared" si="71"/>
        <v/>
      </c>
      <c r="J923" s="1220" t="str">
        <f t="shared" si="72"/>
        <v/>
      </c>
      <c r="K923" s="1214" t="str">
        <f>IF($B923="","",IF($B923=[6]Dashboard!$B$3,COUNTIF($B$12:$B923,[6]Dashboard!$B$3),""))</f>
        <v/>
      </c>
      <c r="L923" s="1198"/>
    </row>
    <row r="924" spans="1:12" ht="14.25" customHeight="1" x14ac:dyDescent="0.3">
      <c r="A924" s="1214">
        <f t="shared" si="70"/>
        <v>913</v>
      </c>
      <c r="B924" s="1215"/>
      <c r="C924" s="1216" t="str">
        <f t="shared" si="73"/>
        <v/>
      </c>
      <c r="D924" s="1217"/>
      <c r="E924" s="1218"/>
      <c r="F924" s="1219"/>
      <c r="G924" s="1219" t="str">
        <f t="shared" si="74"/>
        <v/>
      </c>
      <c r="H924" s="1220"/>
      <c r="I924" s="1221" t="str">
        <f t="shared" si="71"/>
        <v/>
      </c>
      <c r="J924" s="1220" t="str">
        <f t="shared" si="72"/>
        <v/>
      </c>
      <c r="K924" s="1214" t="str">
        <f>IF($B924="","",IF($B924=[6]Dashboard!$B$3,COUNTIF($B$12:$B924,[6]Dashboard!$B$3),""))</f>
        <v/>
      </c>
      <c r="L924" s="1198"/>
    </row>
    <row r="925" spans="1:12" ht="14.25" customHeight="1" x14ac:dyDescent="0.3">
      <c r="A925" s="1214">
        <f t="shared" si="70"/>
        <v>914</v>
      </c>
      <c r="B925" s="1215"/>
      <c r="C925" s="1216" t="str">
        <f t="shared" si="73"/>
        <v/>
      </c>
      <c r="D925" s="1217"/>
      <c r="E925" s="1218"/>
      <c r="F925" s="1219"/>
      <c r="G925" s="1219" t="str">
        <f t="shared" si="74"/>
        <v/>
      </c>
      <c r="H925" s="1220"/>
      <c r="I925" s="1221" t="str">
        <f t="shared" si="71"/>
        <v/>
      </c>
      <c r="J925" s="1220" t="str">
        <f t="shared" si="72"/>
        <v/>
      </c>
      <c r="K925" s="1214" t="str">
        <f>IF($B925="","",IF($B925=[6]Dashboard!$B$3,COUNTIF($B$12:$B925,[6]Dashboard!$B$3),""))</f>
        <v/>
      </c>
      <c r="L925" s="1198"/>
    </row>
    <row r="926" spans="1:12" ht="14.25" customHeight="1" x14ac:dyDescent="0.3">
      <c r="A926" s="1214">
        <f t="shared" si="70"/>
        <v>915</v>
      </c>
      <c r="B926" s="1215"/>
      <c r="C926" s="1216" t="str">
        <f t="shared" si="73"/>
        <v/>
      </c>
      <c r="D926" s="1217"/>
      <c r="E926" s="1218"/>
      <c r="F926" s="1219"/>
      <c r="G926" s="1219" t="str">
        <f t="shared" si="74"/>
        <v/>
      </c>
      <c r="H926" s="1220"/>
      <c r="I926" s="1221" t="str">
        <f t="shared" si="71"/>
        <v/>
      </c>
      <c r="J926" s="1220" t="str">
        <f t="shared" si="72"/>
        <v/>
      </c>
      <c r="K926" s="1214" t="str">
        <f>IF($B926="","",IF($B926=[6]Dashboard!$B$3,COUNTIF($B$12:$B926,[6]Dashboard!$B$3),""))</f>
        <v/>
      </c>
      <c r="L926" s="1198"/>
    </row>
    <row r="927" spans="1:12" ht="14.25" customHeight="1" x14ac:dyDescent="0.3">
      <c r="A927" s="1214">
        <f t="shared" si="70"/>
        <v>916</v>
      </c>
      <c r="B927" s="1215"/>
      <c r="C927" s="1216" t="str">
        <f t="shared" si="73"/>
        <v/>
      </c>
      <c r="D927" s="1217"/>
      <c r="E927" s="1218"/>
      <c r="F927" s="1219"/>
      <c r="G927" s="1219" t="str">
        <f t="shared" si="74"/>
        <v/>
      </c>
      <c r="H927" s="1220"/>
      <c r="I927" s="1221" t="str">
        <f t="shared" si="71"/>
        <v/>
      </c>
      <c r="J927" s="1220" t="str">
        <f t="shared" si="72"/>
        <v/>
      </c>
      <c r="K927" s="1214" t="str">
        <f>IF($B927="","",IF($B927=[6]Dashboard!$B$3,COUNTIF($B$12:$B927,[6]Dashboard!$B$3),""))</f>
        <v/>
      </c>
      <c r="L927" s="1198"/>
    </row>
    <row r="928" spans="1:12" ht="14.25" customHeight="1" x14ac:dyDescent="0.3">
      <c r="A928" s="1214">
        <f t="shared" si="70"/>
        <v>917</v>
      </c>
      <c r="B928" s="1215"/>
      <c r="C928" s="1216" t="str">
        <f t="shared" si="73"/>
        <v/>
      </c>
      <c r="D928" s="1217"/>
      <c r="E928" s="1218"/>
      <c r="F928" s="1219"/>
      <c r="G928" s="1219" t="str">
        <f t="shared" si="74"/>
        <v/>
      </c>
      <c r="H928" s="1220"/>
      <c r="I928" s="1221" t="str">
        <f t="shared" si="71"/>
        <v/>
      </c>
      <c r="J928" s="1220" t="str">
        <f t="shared" si="72"/>
        <v/>
      </c>
      <c r="K928" s="1214" t="str">
        <f>IF($B928="","",IF($B928=[6]Dashboard!$B$3,COUNTIF($B$12:$B928,[6]Dashboard!$B$3),""))</f>
        <v/>
      </c>
      <c r="L928" s="1198"/>
    </row>
    <row r="929" spans="1:12" ht="14.25" customHeight="1" x14ac:dyDescent="0.3">
      <c r="A929" s="1214">
        <f t="shared" si="70"/>
        <v>918</v>
      </c>
      <c r="B929" s="1215"/>
      <c r="C929" s="1216" t="str">
        <f t="shared" si="73"/>
        <v/>
      </c>
      <c r="D929" s="1217"/>
      <c r="E929" s="1218"/>
      <c r="F929" s="1219"/>
      <c r="G929" s="1219" t="str">
        <f t="shared" si="74"/>
        <v/>
      </c>
      <c r="H929" s="1220"/>
      <c r="I929" s="1221" t="str">
        <f t="shared" si="71"/>
        <v/>
      </c>
      <c r="J929" s="1220" t="str">
        <f t="shared" si="72"/>
        <v/>
      </c>
      <c r="K929" s="1214" t="str">
        <f>IF($B929="","",IF($B929=[6]Dashboard!$B$3,COUNTIF($B$12:$B929,[6]Dashboard!$B$3),""))</f>
        <v/>
      </c>
      <c r="L929" s="1198"/>
    </row>
    <row r="930" spans="1:12" ht="14.25" customHeight="1" x14ac:dyDescent="0.3">
      <c r="A930" s="1214">
        <f t="shared" si="70"/>
        <v>919</v>
      </c>
      <c r="B930" s="1215"/>
      <c r="C930" s="1216" t="str">
        <f t="shared" si="73"/>
        <v/>
      </c>
      <c r="D930" s="1217"/>
      <c r="E930" s="1218"/>
      <c r="F930" s="1219"/>
      <c r="G930" s="1219" t="str">
        <f t="shared" si="74"/>
        <v/>
      </c>
      <c r="H930" s="1220"/>
      <c r="I930" s="1221" t="str">
        <f t="shared" si="71"/>
        <v/>
      </c>
      <c r="J930" s="1220" t="str">
        <f t="shared" si="72"/>
        <v/>
      </c>
      <c r="K930" s="1214" t="str">
        <f>IF($B930="","",IF($B930=[6]Dashboard!$B$3,COUNTIF($B$12:$B930,[6]Dashboard!$B$3),""))</f>
        <v/>
      </c>
      <c r="L930" s="1198"/>
    </row>
    <row r="931" spans="1:12" ht="14.25" customHeight="1" x14ac:dyDescent="0.3">
      <c r="A931" s="1214">
        <f t="shared" si="70"/>
        <v>920</v>
      </c>
      <c r="B931" s="1215"/>
      <c r="C931" s="1216" t="str">
        <f t="shared" si="73"/>
        <v/>
      </c>
      <c r="D931" s="1217"/>
      <c r="E931" s="1218"/>
      <c r="F931" s="1219"/>
      <c r="G931" s="1219" t="str">
        <f t="shared" si="74"/>
        <v/>
      </c>
      <c r="H931" s="1220"/>
      <c r="I931" s="1221" t="str">
        <f t="shared" si="71"/>
        <v/>
      </c>
      <c r="J931" s="1220" t="str">
        <f t="shared" si="72"/>
        <v/>
      </c>
      <c r="K931" s="1214" t="str">
        <f>IF($B931="","",IF($B931=[6]Dashboard!$B$3,COUNTIF($B$12:$B931,[6]Dashboard!$B$3),""))</f>
        <v/>
      </c>
      <c r="L931" s="1198"/>
    </row>
    <row r="932" spans="1:12" ht="14.25" customHeight="1" x14ac:dyDescent="0.3">
      <c r="A932" s="1214">
        <f t="shared" si="70"/>
        <v>921</v>
      </c>
      <c r="B932" s="1215"/>
      <c r="C932" s="1216" t="str">
        <f t="shared" si="73"/>
        <v/>
      </c>
      <c r="D932" s="1217"/>
      <c r="E932" s="1218"/>
      <c r="F932" s="1219"/>
      <c r="G932" s="1219" t="str">
        <f t="shared" si="74"/>
        <v/>
      </c>
      <c r="H932" s="1220"/>
      <c r="I932" s="1221" t="str">
        <f t="shared" si="71"/>
        <v/>
      </c>
      <c r="J932" s="1220" t="str">
        <f t="shared" si="72"/>
        <v/>
      </c>
      <c r="K932" s="1214" t="str">
        <f>IF($B932="","",IF($B932=[6]Dashboard!$B$3,COUNTIF($B$12:$B932,[6]Dashboard!$B$3),""))</f>
        <v/>
      </c>
      <c r="L932" s="1198"/>
    </row>
    <row r="933" spans="1:12" ht="14.25" customHeight="1" x14ac:dyDescent="0.3">
      <c r="A933" s="1214">
        <f t="shared" si="70"/>
        <v>922</v>
      </c>
      <c r="B933" s="1215"/>
      <c r="C933" s="1216" t="str">
        <f t="shared" si="73"/>
        <v/>
      </c>
      <c r="D933" s="1217"/>
      <c r="E933" s="1218"/>
      <c r="F933" s="1219"/>
      <c r="G933" s="1219" t="str">
        <f t="shared" si="74"/>
        <v/>
      </c>
      <c r="H933" s="1220"/>
      <c r="I933" s="1221" t="str">
        <f t="shared" si="71"/>
        <v/>
      </c>
      <c r="J933" s="1220" t="str">
        <f t="shared" si="72"/>
        <v/>
      </c>
      <c r="K933" s="1214" t="str">
        <f>IF($B933="","",IF($B933=[6]Dashboard!$B$3,COUNTIF($B$12:$B933,[6]Dashboard!$B$3),""))</f>
        <v/>
      </c>
      <c r="L933" s="1198"/>
    </row>
    <row r="934" spans="1:12" ht="14.25" customHeight="1" x14ac:dyDescent="0.3">
      <c r="A934" s="1214">
        <f t="shared" si="70"/>
        <v>923</v>
      </c>
      <c r="B934" s="1215"/>
      <c r="C934" s="1216" t="str">
        <f t="shared" si="73"/>
        <v/>
      </c>
      <c r="D934" s="1217"/>
      <c r="E934" s="1218"/>
      <c r="F934" s="1219"/>
      <c r="G934" s="1219" t="str">
        <f t="shared" si="74"/>
        <v/>
      </c>
      <c r="H934" s="1220"/>
      <c r="I934" s="1221" t="str">
        <f t="shared" si="71"/>
        <v/>
      </c>
      <c r="J934" s="1220" t="str">
        <f t="shared" si="72"/>
        <v/>
      </c>
      <c r="K934" s="1214" t="str">
        <f>IF($B934="","",IF($B934=[6]Dashboard!$B$3,COUNTIF($B$12:$B934,[6]Dashboard!$B$3),""))</f>
        <v/>
      </c>
      <c r="L934" s="1198"/>
    </row>
    <row r="935" spans="1:12" ht="14.25" customHeight="1" x14ac:dyDescent="0.3">
      <c r="A935" s="1214">
        <f t="shared" si="70"/>
        <v>924</v>
      </c>
      <c r="B935" s="1215"/>
      <c r="C935" s="1216" t="str">
        <f t="shared" si="73"/>
        <v/>
      </c>
      <c r="D935" s="1217"/>
      <c r="E935" s="1218"/>
      <c r="F935" s="1219"/>
      <c r="G935" s="1219" t="str">
        <f t="shared" si="74"/>
        <v/>
      </c>
      <c r="H935" s="1220"/>
      <c r="I935" s="1221" t="str">
        <f t="shared" si="71"/>
        <v/>
      </c>
      <c r="J935" s="1220" t="str">
        <f t="shared" si="72"/>
        <v/>
      </c>
      <c r="K935" s="1214" t="str">
        <f>IF($B935="","",IF($B935=[6]Dashboard!$B$3,COUNTIF($B$12:$B935,[6]Dashboard!$B$3),""))</f>
        <v/>
      </c>
      <c r="L935" s="1198"/>
    </row>
    <row r="936" spans="1:12" ht="14.25" customHeight="1" x14ac:dyDescent="0.3">
      <c r="A936" s="1214">
        <f t="shared" si="70"/>
        <v>925</v>
      </c>
      <c r="B936" s="1215"/>
      <c r="C936" s="1216" t="str">
        <f t="shared" si="73"/>
        <v/>
      </c>
      <c r="D936" s="1217"/>
      <c r="E936" s="1218"/>
      <c r="F936" s="1219"/>
      <c r="G936" s="1219" t="str">
        <f t="shared" si="74"/>
        <v/>
      </c>
      <c r="H936" s="1220"/>
      <c r="I936" s="1221" t="str">
        <f t="shared" si="71"/>
        <v/>
      </c>
      <c r="J936" s="1220" t="str">
        <f t="shared" si="72"/>
        <v/>
      </c>
      <c r="K936" s="1214" t="str">
        <f>IF($B936="","",IF($B936=[6]Dashboard!$B$3,COUNTIF($B$12:$B936,[6]Dashboard!$B$3),""))</f>
        <v/>
      </c>
      <c r="L936" s="1198"/>
    </row>
    <row r="937" spans="1:12" ht="14.25" customHeight="1" x14ac:dyDescent="0.3">
      <c r="A937" s="1214">
        <f t="shared" si="70"/>
        <v>926</v>
      </c>
      <c r="B937" s="1215"/>
      <c r="C937" s="1216" t="str">
        <f t="shared" si="73"/>
        <v/>
      </c>
      <c r="D937" s="1217"/>
      <c r="E937" s="1218"/>
      <c r="F937" s="1219"/>
      <c r="G937" s="1219" t="str">
        <f t="shared" si="74"/>
        <v/>
      </c>
      <c r="H937" s="1220"/>
      <c r="I937" s="1221" t="str">
        <f t="shared" si="71"/>
        <v/>
      </c>
      <c r="J937" s="1220" t="str">
        <f t="shared" si="72"/>
        <v/>
      </c>
      <c r="K937" s="1214" t="str">
        <f>IF($B937="","",IF($B937=[6]Dashboard!$B$3,COUNTIF($B$12:$B937,[6]Dashboard!$B$3),""))</f>
        <v/>
      </c>
      <c r="L937" s="1198"/>
    </row>
    <row r="938" spans="1:12" ht="14.25" customHeight="1" x14ac:dyDescent="0.3">
      <c r="A938" s="1214">
        <f t="shared" si="70"/>
        <v>927</v>
      </c>
      <c r="B938" s="1215"/>
      <c r="C938" s="1216" t="str">
        <f t="shared" si="73"/>
        <v/>
      </c>
      <c r="D938" s="1217"/>
      <c r="E938" s="1218"/>
      <c r="F938" s="1219"/>
      <c r="G938" s="1219" t="str">
        <f t="shared" si="74"/>
        <v/>
      </c>
      <c r="H938" s="1220"/>
      <c r="I938" s="1221" t="str">
        <f t="shared" si="71"/>
        <v/>
      </c>
      <c r="J938" s="1220" t="str">
        <f t="shared" si="72"/>
        <v/>
      </c>
      <c r="K938" s="1214" t="str">
        <f>IF($B938="","",IF($B938=[6]Dashboard!$B$3,COUNTIF($B$12:$B938,[6]Dashboard!$B$3),""))</f>
        <v/>
      </c>
      <c r="L938" s="1198"/>
    </row>
    <row r="939" spans="1:12" ht="14.25" customHeight="1" x14ac:dyDescent="0.3">
      <c r="A939" s="1214">
        <f t="shared" si="70"/>
        <v>928</v>
      </c>
      <c r="B939" s="1215"/>
      <c r="C939" s="1216" t="str">
        <f t="shared" si="73"/>
        <v/>
      </c>
      <c r="D939" s="1217"/>
      <c r="E939" s="1218"/>
      <c r="F939" s="1219"/>
      <c r="G939" s="1219" t="str">
        <f t="shared" si="74"/>
        <v/>
      </c>
      <c r="H939" s="1220"/>
      <c r="I939" s="1221" t="str">
        <f t="shared" si="71"/>
        <v/>
      </c>
      <c r="J939" s="1220" t="str">
        <f t="shared" si="72"/>
        <v/>
      </c>
      <c r="K939" s="1214" t="str">
        <f>IF($B939="","",IF($B939=[6]Dashboard!$B$3,COUNTIF($B$12:$B939,[6]Dashboard!$B$3),""))</f>
        <v/>
      </c>
      <c r="L939" s="1198"/>
    </row>
    <row r="940" spans="1:12" ht="14.25" customHeight="1" x14ac:dyDescent="0.3">
      <c r="A940" s="1214">
        <f t="shared" si="70"/>
        <v>929</v>
      </c>
      <c r="B940" s="1215"/>
      <c r="C940" s="1216" t="str">
        <f t="shared" si="73"/>
        <v/>
      </c>
      <c r="D940" s="1217"/>
      <c r="E940" s="1218"/>
      <c r="F940" s="1219"/>
      <c r="G940" s="1219" t="str">
        <f t="shared" si="74"/>
        <v/>
      </c>
      <c r="H940" s="1220"/>
      <c r="I940" s="1221" t="str">
        <f t="shared" si="71"/>
        <v/>
      </c>
      <c r="J940" s="1220" t="str">
        <f t="shared" si="72"/>
        <v/>
      </c>
      <c r="K940" s="1214" t="str">
        <f>IF($B940="","",IF($B940=[6]Dashboard!$B$3,COUNTIF($B$12:$B940,[6]Dashboard!$B$3),""))</f>
        <v/>
      </c>
      <c r="L940" s="1198"/>
    </row>
    <row r="941" spans="1:12" ht="14.25" customHeight="1" x14ac:dyDescent="0.3">
      <c r="A941" s="1214">
        <f t="shared" si="70"/>
        <v>930</v>
      </c>
      <c r="B941" s="1215"/>
      <c r="C941" s="1216" t="str">
        <f t="shared" si="73"/>
        <v/>
      </c>
      <c r="D941" s="1217"/>
      <c r="E941" s="1218"/>
      <c r="F941" s="1219"/>
      <c r="G941" s="1219" t="str">
        <f t="shared" si="74"/>
        <v/>
      </c>
      <c r="H941" s="1220"/>
      <c r="I941" s="1221" t="str">
        <f t="shared" si="71"/>
        <v/>
      </c>
      <c r="J941" s="1220" t="str">
        <f t="shared" si="72"/>
        <v/>
      </c>
      <c r="K941" s="1214" t="str">
        <f>IF($B941="","",IF($B941=[6]Dashboard!$B$3,COUNTIF($B$12:$B941,[6]Dashboard!$B$3),""))</f>
        <v/>
      </c>
      <c r="L941" s="1198"/>
    </row>
    <row r="942" spans="1:12" ht="14.25" customHeight="1" x14ac:dyDescent="0.3">
      <c r="A942" s="1214">
        <f t="shared" si="70"/>
        <v>931</v>
      </c>
      <c r="B942" s="1215"/>
      <c r="C942" s="1216" t="str">
        <f t="shared" si="73"/>
        <v/>
      </c>
      <c r="D942" s="1217"/>
      <c r="E942" s="1218"/>
      <c r="F942" s="1219"/>
      <c r="G942" s="1219" t="str">
        <f t="shared" si="74"/>
        <v/>
      </c>
      <c r="H942" s="1220"/>
      <c r="I942" s="1221" t="str">
        <f t="shared" si="71"/>
        <v/>
      </c>
      <c r="J942" s="1220" t="str">
        <f t="shared" si="72"/>
        <v/>
      </c>
      <c r="K942" s="1214" t="str">
        <f>IF($B942="","",IF($B942=[6]Dashboard!$B$3,COUNTIF($B$12:$B942,[6]Dashboard!$B$3),""))</f>
        <v/>
      </c>
      <c r="L942" s="1198"/>
    </row>
    <row r="943" spans="1:12" ht="14.25" customHeight="1" x14ac:dyDescent="0.3">
      <c r="A943" s="1214">
        <f t="shared" si="70"/>
        <v>932</v>
      </c>
      <c r="B943" s="1215"/>
      <c r="C943" s="1216" t="str">
        <f t="shared" si="73"/>
        <v/>
      </c>
      <c r="D943" s="1217"/>
      <c r="E943" s="1218"/>
      <c r="F943" s="1219"/>
      <c r="G943" s="1219" t="str">
        <f t="shared" si="74"/>
        <v/>
      </c>
      <c r="H943" s="1220"/>
      <c r="I943" s="1221" t="str">
        <f t="shared" si="71"/>
        <v/>
      </c>
      <c r="J943" s="1220" t="str">
        <f t="shared" si="72"/>
        <v/>
      </c>
      <c r="K943" s="1214" t="str">
        <f>IF($B943="","",IF($B943=[6]Dashboard!$B$3,COUNTIF($B$12:$B943,[6]Dashboard!$B$3),""))</f>
        <v/>
      </c>
      <c r="L943" s="1198"/>
    </row>
    <row r="944" spans="1:12" ht="14.25" customHeight="1" x14ac:dyDescent="0.3">
      <c r="A944" s="1214">
        <f t="shared" si="70"/>
        <v>933</v>
      </c>
      <c r="B944" s="1215"/>
      <c r="C944" s="1216" t="str">
        <f t="shared" si="73"/>
        <v/>
      </c>
      <c r="D944" s="1217"/>
      <c r="E944" s="1218"/>
      <c r="F944" s="1219"/>
      <c r="G944" s="1219" t="str">
        <f t="shared" si="74"/>
        <v/>
      </c>
      <c r="H944" s="1220"/>
      <c r="I944" s="1221" t="str">
        <f t="shared" si="71"/>
        <v/>
      </c>
      <c r="J944" s="1220" t="str">
        <f t="shared" si="72"/>
        <v/>
      </c>
      <c r="K944" s="1214" t="str">
        <f>IF($B944="","",IF($B944=[6]Dashboard!$B$3,COUNTIF($B$12:$B944,[6]Dashboard!$B$3),""))</f>
        <v/>
      </c>
      <c r="L944" s="1198"/>
    </row>
    <row r="945" spans="1:12" ht="14.25" customHeight="1" x14ac:dyDescent="0.3">
      <c r="A945" s="1214">
        <f t="shared" si="70"/>
        <v>934</v>
      </c>
      <c r="B945" s="1215"/>
      <c r="C945" s="1216" t="str">
        <f t="shared" si="73"/>
        <v/>
      </c>
      <c r="D945" s="1217"/>
      <c r="E945" s="1218"/>
      <c r="F945" s="1219"/>
      <c r="G945" s="1219" t="str">
        <f t="shared" si="74"/>
        <v/>
      </c>
      <c r="H945" s="1220"/>
      <c r="I945" s="1221" t="str">
        <f t="shared" si="71"/>
        <v/>
      </c>
      <c r="J945" s="1220" t="str">
        <f t="shared" si="72"/>
        <v/>
      </c>
      <c r="K945" s="1214" t="str">
        <f>IF($B945="","",IF($B945=[6]Dashboard!$B$3,COUNTIF($B$12:$B945,[6]Dashboard!$B$3),""))</f>
        <v/>
      </c>
      <c r="L945" s="1198"/>
    </row>
    <row r="946" spans="1:12" ht="14.25" customHeight="1" x14ac:dyDescent="0.3">
      <c r="A946" s="1214">
        <f t="shared" si="70"/>
        <v>935</v>
      </c>
      <c r="B946" s="1215"/>
      <c r="C946" s="1216" t="str">
        <f t="shared" si="73"/>
        <v/>
      </c>
      <c r="D946" s="1217"/>
      <c r="E946" s="1218"/>
      <c r="F946" s="1219"/>
      <c r="G946" s="1219" t="str">
        <f t="shared" si="74"/>
        <v/>
      </c>
      <c r="H946" s="1220"/>
      <c r="I946" s="1221" t="str">
        <f t="shared" si="71"/>
        <v/>
      </c>
      <c r="J946" s="1220" t="str">
        <f t="shared" si="72"/>
        <v/>
      </c>
      <c r="K946" s="1214" t="str">
        <f>IF($B946="","",IF($B946=[6]Dashboard!$B$3,COUNTIF($B$12:$B946,[6]Dashboard!$B$3),""))</f>
        <v/>
      </c>
      <c r="L946" s="1198"/>
    </row>
    <row r="947" spans="1:12" ht="14.25" customHeight="1" x14ac:dyDescent="0.3">
      <c r="A947" s="1214">
        <f t="shared" si="70"/>
        <v>936</v>
      </c>
      <c r="B947" s="1215"/>
      <c r="C947" s="1216" t="str">
        <f t="shared" si="73"/>
        <v/>
      </c>
      <c r="D947" s="1217"/>
      <c r="E947" s="1218"/>
      <c r="F947" s="1219"/>
      <c r="G947" s="1219" t="str">
        <f t="shared" si="74"/>
        <v/>
      </c>
      <c r="H947" s="1220"/>
      <c r="I947" s="1221" t="str">
        <f t="shared" si="71"/>
        <v/>
      </c>
      <c r="J947" s="1220" t="str">
        <f t="shared" si="72"/>
        <v/>
      </c>
      <c r="K947" s="1214" t="str">
        <f>IF($B947="","",IF($B947=[6]Dashboard!$B$3,COUNTIF($B$12:$B947,[6]Dashboard!$B$3),""))</f>
        <v/>
      </c>
      <c r="L947" s="1198"/>
    </row>
    <row r="948" spans="1:12" ht="14.25" customHeight="1" x14ac:dyDescent="0.3">
      <c r="A948" s="1214">
        <f t="shared" si="70"/>
        <v>937</v>
      </c>
      <c r="B948" s="1215"/>
      <c r="C948" s="1216" t="str">
        <f t="shared" si="73"/>
        <v/>
      </c>
      <c r="D948" s="1217"/>
      <c r="E948" s="1218"/>
      <c r="F948" s="1219"/>
      <c r="G948" s="1219" t="str">
        <f t="shared" si="74"/>
        <v/>
      </c>
      <c r="H948" s="1220"/>
      <c r="I948" s="1221" t="str">
        <f t="shared" si="71"/>
        <v/>
      </c>
      <c r="J948" s="1220" t="str">
        <f t="shared" si="72"/>
        <v/>
      </c>
      <c r="K948" s="1214" t="str">
        <f>IF($B948="","",IF($B948=[6]Dashboard!$B$3,COUNTIF($B$12:$B948,[6]Dashboard!$B$3),""))</f>
        <v/>
      </c>
      <c r="L948" s="1198"/>
    </row>
    <row r="949" spans="1:12" ht="14.25" customHeight="1" x14ac:dyDescent="0.3">
      <c r="A949" s="1214">
        <f t="shared" si="70"/>
        <v>938</v>
      </c>
      <c r="B949" s="1215"/>
      <c r="C949" s="1216" t="str">
        <f t="shared" si="73"/>
        <v/>
      </c>
      <c r="D949" s="1217"/>
      <c r="E949" s="1218"/>
      <c r="F949" s="1219"/>
      <c r="G949" s="1219" t="str">
        <f t="shared" si="74"/>
        <v/>
      </c>
      <c r="H949" s="1220"/>
      <c r="I949" s="1221" t="str">
        <f t="shared" si="71"/>
        <v/>
      </c>
      <c r="J949" s="1220" t="str">
        <f t="shared" si="72"/>
        <v/>
      </c>
      <c r="K949" s="1214" t="str">
        <f>IF($B949="","",IF($B949=[6]Dashboard!$B$3,COUNTIF($B$12:$B949,[6]Dashboard!$B$3),""))</f>
        <v/>
      </c>
      <c r="L949" s="1198"/>
    </row>
    <row r="950" spans="1:12" ht="14.25" customHeight="1" x14ac:dyDescent="0.3">
      <c r="A950" s="1214">
        <f t="shared" si="70"/>
        <v>939</v>
      </c>
      <c r="B950" s="1215"/>
      <c r="C950" s="1216" t="str">
        <f t="shared" si="73"/>
        <v/>
      </c>
      <c r="D950" s="1217"/>
      <c r="E950" s="1218"/>
      <c r="F950" s="1219"/>
      <c r="G950" s="1219" t="str">
        <f t="shared" si="74"/>
        <v/>
      </c>
      <c r="H950" s="1220"/>
      <c r="I950" s="1221" t="str">
        <f t="shared" si="71"/>
        <v/>
      </c>
      <c r="J950" s="1220" t="str">
        <f t="shared" si="72"/>
        <v/>
      </c>
      <c r="K950" s="1214" t="str">
        <f>IF($B950="","",IF($B950=[6]Dashboard!$B$3,COUNTIF($B$12:$B950,[6]Dashboard!$B$3),""))</f>
        <v/>
      </c>
      <c r="L950" s="1198"/>
    </row>
    <row r="951" spans="1:12" ht="14.25" customHeight="1" x14ac:dyDescent="0.3">
      <c r="A951" s="1214">
        <f t="shared" si="70"/>
        <v>940</v>
      </c>
      <c r="B951" s="1215"/>
      <c r="C951" s="1216" t="str">
        <f t="shared" si="73"/>
        <v/>
      </c>
      <c r="D951" s="1217"/>
      <c r="E951" s="1218"/>
      <c r="F951" s="1219"/>
      <c r="G951" s="1219" t="str">
        <f t="shared" si="74"/>
        <v/>
      </c>
      <c r="H951" s="1220"/>
      <c r="I951" s="1221" t="str">
        <f t="shared" si="71"/>
        <v/>
      </c>
      <c r="J951" s="1220" t="str">
        <f t="shared" si="72"/>
        <v/>
      </c>
      <c r="K951" s="1214" t="str">
        <f>IF($B951="","",IF($B951=[6]Dashboard!$B$3,COUNTIF($B$12:$B951,[6]Dashboard!$B$3),""))</f>
        <v/>
      </c>
      <c r="L951" s="1198"/>
    </row>
    <row r="952" spans="1:12" ht="14.25" customHeight="1" x14ac:dyDescent="0.3">
      <c r="A952" s="1214">
        <f t="shared" si="70"/>
        <v>941</v>
      </c>
      <c r="B952" s="1215"/>
      <c r="C952" s="1216" t="str">
        <f t="shared" si="73"/>
        <v/>
      </c>
      <c r="D952" s="1217"/>
      <c r="E952" s="1218"/>
      <c r="F952" s="1219"/>
      <c r="G952" s="1219" t="str">
        <f t="shared" si="74"/>
        <v/>
      </c>
      <c r="H952" s="1220"/>
      <c r="I952" s="1221" t="str">
        <f t="shared" si="71"/>
        <v/>
      </c>
      <c r="J952" s="1220" t="str">
        <f t="shared" si="72"/>
        <v/>
      </c>
      <c r="K952" s="1214" t="str">
        <f>IF($B952="","",IF($B952=[6]Dashboard!$B$3,COUNTIF($B$12:$B952,[6]Dashboard!$B$3),""))</f>
        <v/>
      </c>
      <c r="L952" s="1198"/>
    </row>
    <row r="953" spans="1:12" ht="14.25" customHeight="1" x14ac:dyDescent="0.3">
      <c r="A953" s="1214">
        <f t="shared" si="70"/>
        <v>942</v>
      </c>
      <c r="B953" s="1215"/>
      <c r="C953" s="1216" t="str">
        <f t="shared" si="73"/>
        <v/>
      </c>
      <c r="D953" s="1217"/>
      <c r="E953" s="1218"/>
      <c r="F953" s="1219"/>
      <c r="G953" s="1219" t="str">
        <f t="shared" si="74"/>
        <v/>
      </c>
      <c r="H953" s="1220"/>
      <c r="I953" s="1221" t="str">
        <f t="shared" si="71"/>
        <v/>
      </c>
      <c r="J953" s="1220" t="str">
        <f t="shared" si="72"/>
        <v/>
      </c>
      <c r="K953" s="1214" t="str">
        <f>IF($B953="","",IF($B953=[6]Dashboard!$B$3,COUNTIF($B$12:$B953,[6]Dashboard!$B$3),""))</f>
        <v/>
      </c>
      <c r="L953" s="1198"/>
    </row>
    <row r="954" spans="1:12" ht="14.25" customHeight="1" x14ac:dyDescent="0.3">
      <c r="A954" s="1214">
        <f t="shared" si="70"/>
        <v>943</v>
      </c>
      <c r="B954" s="1215"/>
      <c r="C954" s="1216" t="str">
        <f t="shared" si="73"/>
        <v/>
      </c>
      <c r="D954" s="1217"/>
      <c r="E954" s="1218"/>
      <c r="F954" s="1219"/>
      <c r="G954" s="1219" t="str">
        <f t="shared" si="74"/>
        <v/>
      </c>
      <c r="H954" s="1220"/>
      <c r="I954" s="1221" t="str">
        <f t="shared" si="71"/>
        <v/>
      </c>
      <c r="J954" s="1220" t="str">
        <f t="shared" si="72"/>
        <v/>
      </c>
      <c r="K954" s="1214" t="str">
        <f>IF($B954="","",IF($B954=[6]Dashboard!$B$3,COUNTIF($B$12:$B954,[6]Dashboard!$B$3),""))</f>
        <v/>
      </c>
      <c r="L954" s="1198"/>
    </row>
    <row r="955" spans="1:12" ht="14.25" customHeight="1" x14ac:dyDescent="0.3">
      <c r="A955" s="1214">
        <f t="shared" si="70"/>
        <v>944</v>
      </c>
      <c r="B955" s="1215"/>
      <c r="C955" s="1216" t="str">
        <f t="shared" si="73"/>
        <v/>
      </c>
      <c r="D955" s="1217"/>
      <c r="E955" s="1218"/>
      <c r="F955" s="1219"/>
      <c r="G955" s="1219" t="str">
        <f t="shared" si="74"/>
        <v/>
      </c>
      <c r="H955" s="1220"/>
      <c r="I955" s="1221" t="str">
        <f t="shared" si="71"/>
        <v/>
      </c>
      <c r="J955" s="1220" t="str">
        <f t="shared" si="72"/>
        <v/>
      </c>
      <c r="K955" s="1214" t="str">
        <f>IF($B955="","",IF($B955=[6]Dashboard!$B$3,COUNTIF($B$12:$B955,[6]Dashboard!$B$3),""))</f>
        <v/>
      </c>
      <c r="L955" s="1198"/>
    </row>
    <row r="956" spans="1:12" ht="14.25" customHeight="1" x14ac:dyDescent="0.3">
      <c r="A956" s="1214">
        <f t="shared" si="70"/>
        <v>945</v>
      </c>
      <c r="B956" s="1215"/>
      <c r="C956" s="1216" t="str">
        <f t="shared" si="73"/>
        <v/>
      </c>
      <c r="D956" s="1217"/>
      <c r="E956" s="1218"/>
      <c r="F956" s="1219"/>
      <c r="G956" s="1219" t="str">
        <f t="shared" si="74"/>
        <v/>
      </c>
      <c r="H956" s="1220"/>
      <c r="I956" s="1221" t="str">
        <f t="shared" si="71"/>
        <v/>
      </c>
      <c r="J956" s="1220" t="str">
        <f t="shared" si="72"/>
        <v/>
      </c>
      <c r="K956" s="1214" t="str">
        <f>IF($B956="","",IF($B956=[6]Dashboard!$B$3,COUNTIF($B$12:$B956,[6]Dashboard!$B$3),""))</f>
        <v/>
      </c>
      <c r="L956" s="1198"/>
    </row>
    <row r="957" spans="1:12" ht="14.25" customHeight="1" x14ac:dyDescent="0.3">
      <c r="A957" s="1214">
        <f t="shared" si="70"/>
        <v>946</v>
      </c>
      <c r="B957" s="1215"/>
      <c r="C957" s="1216" t="str">
        <f t="shared" si="73"/>
        <v/>
      </c>
      <c r="D957" s="1217"/>
      <c r="E957" s="1218"/>
      <c r="F957" s="1219"/>
      <c r="G957" s="1219" t="str">
        <f t="shared" si="74"/>
        <v/>
      </c>
      <c r="H957" s="1220"/>
      <c r="I957" s="1221" t="str">
        <f t="shared" si="71"/>
        <v/>
      </c>
      <c r="J957" s="1220" t="str">
        <f t="shared" si="72"/>
        <v/>
      </c>
      <c r="K957" s="1214" t="str">
        <f>IF($B957="","",IF($B957=[6]Dashboard!$B$3,COUNTIF($B$12:$B957,[6]Dashboard!$B$3),""))</f>
        <v/>
      </c>
      <c r="L957" s="1198"/>
    </row>
    <row r="958" spans="1:12" ht="14.25" customHeight="1" x14ac:dyDescent="0.3">
      <c r="A958" s="1214">
        <f t="shared" si="70"/>
        <v>947</v>
      </c>
      <c r="B958" s="1215"/>
      <c r="C958" s="1216" t="str">
        <f t="shared" si="73"/>
        <v/>
      </c>
      <c r="D958" s="1217"/>
      <c r="E958" s="1218"/>
      <c r="F958" s="1219"/>
      <c r="G958" s="1219" t="str">
        <f t="shared" si="74"/>
        <v/>
      </c>
      <c r="H958" s="1220"/>
      <c r="I958" s="1221" t="str">
        <f t="shared" si="71"/>
        <v/>
      </c>
      <c r="J958" s="1220" t="str">
        <f t="shared" si="72"/>
        <v/>
      </c>
      <c r="K958" s="1214" t="str">
        <f>IF($B958="","",IF($B958=[6]Dashboard!$B$3,COUNTIF($B$12:$B958,[6]Dashboard!$B$3),""))</f>
        <v/>
      </c>
      <c r="L958" s="1198"/>
    </row>
    <row r="959" spans="1:12" ht="14.25" customHeight="1" x14ac:dyDescent="0.3">
      <c r="A959" s="1214">
        <f t="shared" si="70"/>
        <v>948</v>
      </c>
      <c r="B959" s="1215"/>
      <c r="C959" s="1216" t="str">
        <f t="shared" si="73"/>
        <v/>
      </c>
      <c r="D959" s="1217"/>
      <c r="E959" s="1218"/>
      <c r="F959" s="1219"/>
      <c r="G959" s="1219" t="str">
        <f t="shared" si="74"/>
        <v/>
      </c>
      <c r="H959" s="1220"/>
      <c r="I959" s="1221" t="str">
        <f t="shared" si="71"/>
        <v/>
      </c>
      <c r="J959" s="1220" t="str">
        <f t="shared" si="72"/>
        <v/>
      </c>
      <c r="K959" s="1214" t="str">
        <f>IF($B959="","",IF($B959=[6]Dashboard!$B$3,COUNTIF($B$12:$B959,[6]Dashboard!$B$3),""))</f>
        <v/>
      </c>
      <c r="L959" s="1198"/>
    </row>
    <row r="960" spans="1:12" ht="14.25" customHeight="1" x14ac:dyDescent="0.3">
      <c r="A960" s="1214">
        <f t="shared" si="70"/>
        <v>949</v>
      </c>
      <c r="B960" s="1215"/>
      <c r="C960" s="1216" t="str">
        <f t="shared" si="73"/>
        <v/>
      </c>
      <c r="D960" s="1217"/>
      <c r="E960" s="1218"/>
      <c r="F960" s="1219"/>
      <c r="G960" s="1219" t="str">
        <f t="shared" si="74"/>
        <v/>
      </c>
      <c r="H960" s="1220"/>
      <c r="I960" s="1221" t="str">
        <f t="shared" si="71"/>
        <v/>
      </c>
      <c r="J960" s="1220" t="str">
        <f t="shared" si="72"/>
        <v/>
      </c>
      <c r="K960" s="1214" t="str">
        <f>IF($B960="","",IF($B960=[6]Dashboard!$B$3,COUNTIF($B$12:$B960,[6]Dashboard!$B$3),""))</f>
        <v/>
      </c>
      <c r="L960" s="1198"/>
    </row>
    <row r="961" spans="1:12" ht="14.25" customHeight="1" x14ac:dyDescent="0.3">
      <c r="A961" s="1214">
        <f t="shared" si="70"/>
        <v>950</v>
      </c>
      <c r="B961" s="1215"/>
      <c r="C961" s="1216" t="str">
        <f t="shared" si="73"/>
        <v/>
      </c>
      <c r="D961" s="1217"/>
      <c r="E961" s="1218"/>
      <c r="F961" s="1219"/>
      <c r="G961" s="1219" t="str">
        <f t="shared" si="74"/>
        <v/>
      </c>
      <c r="H961" s="1220"/>
      <c r="I961" s="1221" t="str">
        <f t="shared" si="71"/>
        <v/>
      </c>
      <c r="J961" s="1220" t="str">
        <f t="shared" si="72"/>
        <v/>
      </c>
      <c r="K961" s="1214" t="str">
        <f>IF($B961="","",IF($B961=[6]Dashboard!$B$3,COUNTIF($B$12:$B961,[6]Dashboard!$B$3),""))</f>
        <v/>
      </c>
      <c r="L961" s="1198"/>
    </row>
    <row r="962" spans="1:12" ht="14.25" customHeight="1" x14ac:dyDescent="0.3">
      <c r="A962" s="1214">
        <f t="shared" si="70"/>
        <v>951</v>
      </c>
      <c r="B962" s="1215"/>
      <c r="C962" s="1216" t="str">
        <f t="shared" si="73"/>
        <v/>
      </c>
      <c r="D962" s="1217"/>
      <c r="E962" s="1218"/>
      <c r="F962" s="1219"/>
      <c r="G962" s="1219" t="str">
        <f t="shared" si="74"/>
        <v/>
      </c>
      <c r="H962" s="1220"/>
      <c r="I962" s="1221" t="str">
        <f t="shared" si="71"/>
        <v/>
      </c>
      <c r="J962" s="1220" t="str">
        <f t="shared" si="72"/>
        <v/>
      </c>
      <c r="K962" s="1214" t="str">
        <f>IF($B962="","",IF($B962=[6]Dashboard!$B$3,COUNTIF($B$12:$B962,[6]Dashboard!$B$3),""))</f>
        <v/>
      </c>
      <c r="L962" s="1198"/>
    </row>
    <row r="963" spans="1:12" ht="14.25" customHeight="1" x14ac:dyDescent="0.3">
      <c r="A963" s="1214">
        <f t="shared" si="70"/>
        <v>952</v>
      </c>
      <c r="B963" s="1215"/>
      <c r="C963" s="1216" t="str">
        <f t="shared" si="73"/>
        <v/>
      </c>
      <c r="D963" s="1217"/>
      <c r="E963" s="1218"/>
      <c r="F963" s="1219"/>
      <c r="G963" s="1219" t="str">
        <f t="shared" si="74"/>
        <v/>
      </c>
      <c r="H963" s="1220"/>
      <c r="I963" s="1221" t="str">
        <f t="shared" si="71"/>
        <v/>
      </c>
      <c r="J963" s="1220" t="str">
        <f t="shared" si="72"/>
        <v/>
      </c>
      <c r="K963" s="1214" t="str">
        <f>IF($B963="","",IF($B963=[6]Dashboard!$B$3,COUNTIF($B$12:$B963,[6]Dashboard!$B$3),""))</f>
        <v/>
      </c>
      <c r="L963" s="1198"/>
    </row>
    <row r="964" spans="1:12" ht="14.25" customHeight="1" x14ac:dyDescent="0.3">
      <c r="A964" s="1214">
        <f t="shared" si="70"/>
        <v>953</v>
      </c>
      <c r="B964" s="1215"/>
      <c r="C964" s="1216" t="str">
        <f t="shared" si="73"/>
        <v/>
      </c>
      <c r="D964" s="1217"/>
      <c r="E964" s="1218"/>
      <c r="F964" s="1219"/>
      <c r="G964" s="1219" t="str">
        <f t="shared" si="74"/>
        <v/>
      </c>
      <c r="H964" s="1220"/>
      <c r="I964" s="1221" t="str">
        <f t="shared" si="71"/>
        <v/>
      </c>
      <c r="J964" s="1220" t="str">
        <f t="shared" si="72"/>
        <v/>
      </c>
      <c r="K964" s="1214" t="str">
        <f>IF($B964="","",IF($B964=[6]Dashboard!$B$3,COUNTIF($B$12:$B964,[6]Dashboard!$B$3),""))</f>
        <v/>
      </c>
      <c r="L964" s="1198"/>
    </row>
    <row r="965" spans="1:12" ht="14.25" customHeight="1" x14ac:dyDescent="0.3">
      <c r="A965" s="1214">
        <f t="shared" si="70"/>
        <v>954</v>
      </c>
      <c r="B965" s="1215"/>
      <c r="C965" s="1216" t="str">
        <f t="shared" si="73"/>
        <v/>
      </c>
      <c r="D965" s="1217"/>
      <c r="E965" s="1218"/>
      <c r="F965" s="1219"/>
      <c r="G965" s="1219" t="str">
        <f t="shared" si="74"/>
        <v/>
      </c>
      <c r="H965" s="1220"/>
      <c r="I965" s="1221" t="str">
        <f t="shared" si="71"/>
        <v/>
      </c>
      <c r="J965" s="1220" t="str">
        <f t="shared" si="72"/>
        <v/>
      </c>
      <c r="K965" s="1214" t="str">
        <f>IF($B965="","",IF($B965=[6]Dashboard!$B$3,COUNTIF($B$12:$B965,[6]Dashboard!$B$3),""))</f>
        <v/>
      </c>
      <c r="L965" s="1198"/>
    </row>
    <row r="966" spans="1:12" ht="14.25" customHeight="1" x14ac:dyDescent="0.3">
      <c r="A966" s="1214">
        <f t="shared" si="70"/>
        <v>955</v>
      </c>
      <c r="B966" s="1215"/>
      <c r="C966" s="1216" t="str">
        <f t="shared" si="73"/>
        <v/>
      </c>
      <c r="D966" s="1217"/>
      <c r="E966" s="1218"/>
      <c r="F966" s="1219"/>
      <c r="G966" s="1219" t="str">
        <f t="shared" si="74"/>
        <v/>
      </c>
      <c r="H966" s="1220"/>
      <c r="I966" s="1221" t="str">
        <f t="shared" si="71"/>
        <v/>
      </c>
      <c r="J966" s="1220" t="str">
        <f t="shared" si="72"/>
        <v/>
      </c>
      <c r="K966" s="1214" t="str">
        <f>IF($B966="","",IF($B966=[6]Dashboard!$B$3,COUNTIF($B$12:$B966,[6]Dashboard!$B$3),""))</f>
        <v/>
      </c>
      <c r="L966" s="1198"/>
    </row>
    <row r="967" spans="1:12" ht="14.25" customHeight="1" x14ac:dyDescent="0.3">
      <c r="A967" s="1214">
        <f t="shared" si="70"/>
        <v>956</v>
      </c>
      <c r="B967" s="1215"/>
      <c r="C967" s="1216" t="str">
        <f t="shared" si="73"/>
        <v/>
      </c>
      <c r="D967" s="1217"/>
      <c r="E967" s="1218"/>
      <c r="F967" s="1219"/>
      <c r="G967" s="1219" t="str">
        <f t="shared" si="74"/>
        <v/>
      </c>
      <c r="H967" s="1220"/>
      <c r="I967" s="1221" t="str">
        <f t="shared" si="71"/>
        <v/>
      </c>
      <c r="J967" s="1220" t="str">
        <f t="shared" si="72"/>
        <v/>
      </c>
      <c r="K967" s="1214" t="str">
        <f>IF($B967="","",IF($B967=[6]Dashboard!$B$3,COUNTIF($B$12:$B967,[6]Dashboard!$B$3),""))</f>
        <v/>
      </c>
      <c r="L967" s="1198"/>
    </row>
    <row r="968" spans="1:12" ht="14.25" customHeight="1" x14ac:dyDescent="0.3">
      <c r="A968" s="1214">
        <f t="shared" si="70"/>
        <v>957</v>
      </c>
      <c r="B968" s="1215"/>
      <c r="C968" s="1216" t="str">
        <f t="shared" si="73"/>
        <v/>
      </c>
      <c r="D968" s="1217"/>
      <c r="E968" s="1218"/>
      <c r="F968" s="1219"/>
      <c r="G968" s="1219" t="str">
        <f t="shared" si="74"/>
        <v/>
      </c>
      <c r="H968" s="1220"/>
      <c r="I968" s="1221" t="str">
        <f t="shared" si="71"/>
        <v/>
      </c>
      <c r="J968" s="1220" t="str">
        <f t="shared" si="72"/>
        <v/>
      </c>
      <c r="K968" s="1214" t="str">
        <f>IF($B968="","",IF($B968=[6]Dashboard!$B$3,COUNTIF($B$12:$B968,[6]Dashboard!$B$3),""))</f>
        <v/>
      </c>
      <c r="L968" s="1198"/>
    </row>
    <row r="969" spans="1:12" ht="14.25" customHeight="1" x14ac:dyDescent="0.3">
      <c r="A969" s="1214">
        <f t="shared" si="70"/>
        <v>958</v>
      </c>
      <c r="B969" s="1215"/>
      <c r="C969" s="1216" t="str">
        <f t="shared" si="73"/>
        <v/>
      </c>
      <c r="D969" s="1217"/>
      <c r="E969" s="1218"/>
      <c r="F969" s="1219"/>
      <c r="G969" s="1219" t="str">
        <f t="shared" si="74"/>
        <v/>
      </c>
      <c r="H969" s="1220"/>
      <c r="I969" s="1221" t="str">
        <f t="shared" si="71"/>
        <v/>
      </c>
      <c r="J969" s="1220" t="str">
        <f t="shared" si="72"/>
        <v/>
      </c>
      <c r="K969" s="1214" t="str">
        <f>IF($B969="","",IF($B969=[6]Dashboard!$B$3,COUNTIF($B$12:$B969,[6]Dashboard!$B$3),""))</f>
        <v/>
      </c>
      <c r="L969" s="1198"/>
    </row>
    <row r="970" spans="1:12" ht="14.25" customHeight="1" x14ac:dyDescent="0.3">
      <c r="A970" s="1214">
        <f t="shared" si="70"/>
        <v>959</v>
      </c>
      <c r="B970" s="1215"/>
      <c r="C970" s="1216" t="str">
        <f t="shared" si="73"/>
        <v/>
      </c>
      <c r="D970" s="1217"/>
      <c r="E970" s="1218"/>
      <c r="F970" s="1219"/>
      <c r="G970" s="1219" t="str">
        <f t="shared" si="74"/>
        <v/>
      </c>
      <c r="H970" s="1220"/>
      <c r="I970" s="1221" t="str">
        <f t="shared" si="71"/>
        <v/>
      </c>
      <c r="J970" s="1220" t="str">
        <f t="shared" si="72"/>
        <v/>
      </c>
      <c r="K970" s="1214" t="str">
        <f>IF($B970="","",IF($B970=[6]Dashboard!$B$3,COUNTIF($B$12:$B970,[6]Dashboard!$B$3),""))</f>
        <v/>
      </c>
      <c r="L970" s="1198"/>
    </row>
    <row r="971" spans="1:12" ht="14.25" customHeight="1" x14ac:dyDescent="0.3">
      <c r="A971" s="1214">
        <f t="shared" si="70"/>
        <v>960</v>
      </c>
      <c r="B971" s="1215"/>
      <c r="C971" s="1216" t="str">
        <f t="shared" si="73"/>
        <v/>
      </c>
      <c r="D971" s="1217"/>
      <c r="E971" s="1218"/>
      <c r="F971" s="1219"/>
      <c r="G971" s="1219" t="str">
        <f t="shared" si="74"/>
        <v/>
      </c>
      <c r="H971" s="1220"/>
      <c r="I971" s="1221" t="str">
        <f t="shared" si="71"/>
        <v/>
      </c>
      <c r="J971" s="1220" t="str">
        <f t="shared" si="72"/>
        <v/>
      </c>
      <c r="K971" s="1214" t="str">
        <f>IF($B971="","",IF($B971=[6]Dashboard!$B$3,COUNTIF($B$12:$B971,[6]Dashboard!$B$3),""))</f>
        <v/>
      </c>
      <c r="L971" s="1198"/>
    </row>
    <row r="972" spans="1:12" ht="14.25" customHeight="1" x14ac:dyDescent="0.3">
      <c r="A972" s="1214">
        <f t="shared" ref="A972:A998" si="75">ROW()-11</f>
        <v>961</v>
      </c>
      <c r="B972" s="1215"/>
      <c r="C972" s="1216" t="str">
        <f t="shared" si="73"/>
        <v/>
      </c>
      <c r="D972" s="1217"/>
      <c r="E972" s="1218"/>
      <c r="F972" s="1219"/>
      <c r="G972" s="1219" t="str">
        <f t="shared" si="74"/>
        <v/>
      </c>
      <c r="H972" s="1220"/>
      <c r="I972" s="1221" t="str">
        <f t="shared" ref="I972:I998" si="76">IF(D972="","",D972*H972)</f>
        <v/>
      </c>
      <c r="J972" s="1220" t="str">
        <f t="shared" ref="J972:J998" si="77">IF(F972="","",F972*H972)</f>
        <v/>
      </c>
      <c r="K972" s="1214" t="str">
        <f>IF($B972="","",IF($B972=[6]Dashboard!$B$3,COUNTIF($B$12:$B972,[6]Dashboard!$B$3),""))</f>
        <v/>
      </c>
      <c r="L972" s="1198"/>
    </row>
    <row r="973" spans="1:12" ht="14.25" customHeight="1" x14ac:dyDescent="0.3">
      <c r="A973" s="1214">
        <f t="shared" si="75"/>
        <v>962</v>
      </c>
      <c r="B973" s="1215"/>
      <c r="C973" s="1216" t="str">
        <f t="shared" ref="C973:C998" si="78">IF(B973="","",IF(B973=B972,"",G972))</f>
        <v/>
      </c>
      <c r="D973" s="1217"/>
      <c r="E973" s="1218"/>
      <c r="F973" s="1219"/>
      <c r="G973" s="1219" t="str">
        <f t="shared" ref="G973:G998" si="79">IF(B973="","",G972-F973+D973)</f>
        <v/>
      </c>
      <c r="H973" s="1220"/>
      <c r="I973" s="1221" t="str">
        <f t="shared" si="76"/>
        <v/>
      </c>
      <c r="J973" s="1220" t="str">
        <f t="shared" si="77"/>
        <v/>
      </c>
      <c r="K973" s="1214" t="str">
        <f>IF($B973="","",IF($B973=[6]Dashboard!$B$3,COUNTIF($B$12:$B973,[6]Dashboard!$B$3),""))</f>
        <v/>
      </c>
      <c r="L973" s="1198"/>
    </row>
    <row r="974" spans="1:12" ht="14.25" customHeight="1" x14ac:dyDescent="0.3">
      <c r="A974" s="1214">
        <f t="shared" si="75"/>
        <v>963</v>
      </c>
      <c r="B974" s="1215"/>
      <c r="C974" s="1216" t="str">
        <f t="shared" si="78"/>
        <v/>
      </c>
      <c r="D974" s="1217"/>
      <c r="E974" s="1218"/>
      <c r="F974" s="1219"/>
      <c r="G974" s="1219" t="str">
        <f t="shared" si="79"/>
        <v/>
      </c>
      <c r="H974" s="1220"/>
      <c r="I974" s="1221" t="str">
        <f t="shared" si="76"/>
        <v/>
      </c>
      <c r="J974" s="1220" t="str">
        <f t="shared" si="77"/>
        <v/>
      </c>
      <c r="K974" s="1214" t="str">
        <f>IF($B974="","",IF($B974=[6]Dashboard!$B$3,COUNTIF($B$12:$B974,[6]Dashboard!$B$3),""))</f>
        <v/>
      </c>
      <c r="L974" s="1198"/>
    </row>
    <row r="975" spans="1:12" ht="14.25" customHeight="1" x14ac:dyDescent="0.3">
      <c r="A975" s="1214">
        <f t="shared" si="75"/>
        <v>964</v>
      </c>
      <c r="B975" s="1215"/>
      <c r="C975" s="1216" t="str">
        <f t="shared" si="78"/>
        <v/>
      </c>
      <c r="D975" s="1217"/>
      <c r="E975" s="1218"/>
      <c r="F975" s="1219"/>
      <c r="G975" s="1219" t="str">
        <f t="shared" si="79"/>
        <v/>
      </c>
      <c r="H975" s="1220"/>
      <c r="I975" s="1221" t="str">
        <f t="shared" si="76"/>
        <v/>
      </c>
      <c r="J975" s="1220" t="str">
        <f t="shared" si="77"/>
        <v/>
      </c>
      <c r="K975" s="1214" t="str">
        <f>IF($B975="","",IF($B975=[6]Dashboard!$B$3,COUNTIF($B$12:$B975,[6]Dashboard!$B$3),""))</f>
        <v/>
      </c>
      <c r="L975" s="1198"/>
    </row>
    <row r="976" spans="1:12" ht="14.25" customHeight="1" x14ac:dyDescent="0.3">
      <c r="A976" s="1214">
        <f t="shared" si="75"/>
        <v>965</v>
      </c>
      <c r="B976" s="1215"/>
      <c r="C976" s="1216" t="str">
        <f t="shared" si="78"/>
        <v/>
      </c>
      <c r="D976" s="1217"/>
      <c r="E976" s="1218"/>
      <c r="F976" s="1219"/>
      <c r="G976" s="1219" t="str">
        <f t="shared" si="79"/>
        <v/>
      </c>
      <c r="H976" s="1220"/>
      <c r="I976" s="1221" t="str">
        <f t="shared" si="76"/>
        <v/>
      </c>
      <c r="J976" s="1220" t="str">
        <f t="shared" si="77"/>
        <v/>
      </c>
      <c r="K976" s="1214" t="str">
        <f>IF($B976="","",IF($B976=[6]Dashboard!$B$3,COUNTIF($B$12:$B976,[6]Dashboard!$B$3),""))</f>
        <v/>
      </c>
      <c r="L976" s="1198"/>
    </row>
    <row r="977" spans="1:12" ht="14.25" customHeight="1" x14ac:dyDescent="0.3">
      <c r="A977" s="1214">
        <f t="shared" si="75"/>
        <v>966</v>
      </c>
      <c r="B977" s="1215"/>
      <c r="C977" s="1216" t="str">
        <f t="shared" si="78"/>
        <v/>
      </c>
      <c r="D977" s="1217"/>
      <c r="E977" s="1218"/>
      <c r="F977" s="1219"/>
      <c r="G977" s="1219" t="str">
        <f t="shared" si="79"/>
        <v/>
      </c>
      <c r="H977" s="1220"/>
      <c r="I977" s="1221" t="str">
        <f t="shared" si="76"/>
        <v/>
      </c>
      <c r="J977" s="1220" t="str">
        <f t="shared" si="77"/>
        <v/>
      </c>
      <c r="K977" s="1214" t="str">
        <f>IF($B977="","",IF($B977=[6]Dashboard!$B$3,COUNTIF($B$12:$B977,[6]Dashboard!$B$3),""))</f>
        <v/>
      </c>
      <c r="L977" s="1198"/>
    </row>
    <row r="978" spans="1:12" ht="14.25" customHeight="1" x14ac:dyDescent="0.3">
      <c r="A978" s="1214">
        <f t="shared" si="75"/>
        <v>967</v>
      </c>
      <c r="B978" s="1215"/>
      <c r="C978" s="1216" t="str">
        <f t="shared" si="78"/>
        <v/>
      </c>
      <c r="D978" s="1217"/>
      <c r="E978" s="1218"/>
      <c r="F978" s="1219"/>
      <c r="G978" s="1219" t="str">
        <f t="shared" si="79"/>
        <v/>
      </c>
      <c r="H978" s="1220"/>
      <c r="I978" s="1221" t="str">
        <f t="shared" si="76"/>
        <v/>
      </c>
      <c r="J978" s="1220" t="str">
        <f t="shared" si="77"/>
        <v/>
      </c>
      <c r="K978" s="1214" t="str">
        <f>IF($B978="","",IF($B978=[6]Dashboard!$B$3,COUNTIF($B$12:$B978,[6]Dashboard!$B$3),""))</f>
        <v/>
      </c>
      <c r="L978" s="1198"/>
    </row>
    <row r="979" spans="1:12" ht="14.25" customHeight="1" x14ac:dyDescent="0.3">
      <c r="A979" s="1214">
        <f t="shared" si="75"/>
        <v>968</v>
      </c>
      <c r="B979" s="1215"/>
      <c r="C979" s="1216" t="str">
        <f t="shared" si="78"/>
        <v/>
      </c>
      <c r="D979" s="1217"/>
      <c r="E979" s="1218"/>
      <c r="F979" s="1219"/>
      <c r="G979" s="1219" t="str">
        <f t="shared" si="79"/>
        <v/>
      </c>
      <c r="H979" s="1220"/>
      <c r="I979" s="1221" t="str">
        <f t="shared" si="76"/>
        <v/>
      </c>
      <c r="J979" s="1220" t="str">
        <f t="shared" si="77"/>
        <v/>
      </c>
      <c r="K979" s="1214" t="str">
        <f>IF($B979="","",IF($B979=[6]Dashboard!$B$3,COUNTIF($B$12:$B979,[6]Dashboard!$B$3),""))</f>
        <v/>
      </c>
      <c r="L979" s="1198"/>
    </row>
    <row r="980" spans="1:12" ht="14.25" customHeight="1" x14ac:dyDescent="0.3">
      <c r="A980" s="1214">
        <f t="shared" si="75"/>
        <v>969</v>
      </c>
      <c r="B980" s="1215"/>
      <c r="C980" s="1216" t="str">
        <f t="shared" si="78"/>
        <v/>
      </c>
      <c r="D980" s="1217"/>
      <c r="E980" s="1218"/>
      <c r="F980" s="1219"/>
      <c r="G980" s="1219" t="str">
        <f t="shared" si="79"/>
        <v/>
      </c>
      <c r="H980" s="1220"/>
      <c r="I980" s="1221" t="str">
        <f t="shared" si="76"/>
        <v/>
      </c>
      <c r="J980" s="1220" t="str">
        <f t="shared" si="77"/>
        <v/>
      </c>
      <c r="K980" s="1214" t="str">
        <f>IF($B980="","",IF($B980=[6]Dashboard!$B$3,COUNTIF($B$12:$B980,[6]Dashboard!$B$3),""))</f>
        <v/>
      </c>
      <c r="L980" s="1198"/>
    </row>
    <row r="981" spans="1:12" ht="14.25" customHeight="1" x14ac:dyDescent="0.3">
      <c r="A981" s="1214">
        <f t="shared" si="75"/>
        <v>970</v>
      </c>
      <c r="B981" s="1215"/>
      <c r="C981" s="1216" t="str">
        <f t="shared" si="78"/>
        <v/>
      </c>
      <c r="D981" s="1217"/>
      <c r="E981" s="1218"/>
      <c r="F981" s="1219"/>
      <c r="G981" s="1219" t="str">
        <f t="shared" si="79"/>
        <v/>
      </c>
      <c r="H981" s="1220"/>
      <c r="I981" s="1221" t="str">
        <f t="shared" si="76"/>
        <v/>
      </c>
      <c r="J981" s="1220" t="str">
        <f t="shared" si="77"/>
        <v/>
      </c>
      <c r="K981" s="1214" t="str">
        <f>IF($B981="","",IF($B981=[6]Dashboard!$B$3,COUNTIF($B$12:$B981,[6]Dashboard!$B$3),""))</f>
        <v/>
      </c>
      <c r="L981" s="1198"/>
    </row>
    <row r="982" spans="1:12" ht="14.25" customHeight="1" x14ac:dyDescent="0.3">
      <c r="A982" s="1214">
        <f t="shared" si="75"/>
        <v>971</v>
      </c>
      <c r="B982" s="1215"/>
      <c r="C982" s="1216" t="str">
        <f t="shared" si="78"/>
        <v/>
      </c>
      <c r="D982" s="1217"/>
      <c r="E982" s="1218"/>
      <c r="F982" s="1219"/>
      <c r="G982" s="1219" t="str">
        <f t="shared" si="79"/>
        <v/>
      </c>
      <c r="H982" s="1220"/>
      <c r="I982" s="1221" t="str">
        <f t="shared" si="76"/>
        <v/>
      </c>
      <c r="J982" s="1220" t="str">
        <f t="shared" si="77"/>
        <v/>
      </c>
      <c r="K982" s="1214" t="str">
        <f>IF($B982="","",IF($B982=[6]Dashboard!$B$3,COUNTIF($B$12:$B982,[6]Dashboard!$B$3),""))</f>
        <v/>
      </c>
      <c r="L982" s="1198"/>
    </row>
    <row r="983" spans="1:12" ht="14.25" customHeight="1" x14ac:dyDescent="0.3">
      <c r="A983" s="1214">
        <f t="shared" si="75"/>
        <v>972</v>
      </c>
      <c r="B983" s="1215"/>
      <c r="C983" s="1216" t="str">
        <f t="shared" si="78"/>
        <v/>
      </c>
      <c r="D983" s="1217"/>
      <c r="E983" s="1218"/>
      <c r="F983" s="1219"/>
      <c r="G983" s="1219" t="str">
        <f t="shared" si="79"/>
        <v/>
      </c>
      <c r="H983" s="1220"/>
      <c r="I983" s="1221" t="str">
        <f t="shared" si="76"/>
        <v/>
      </c>
      <c r="J983" s="1220" t="str">
        <f t="shared" si="77"/>
        <v/>
      </c>
      <c r="K983" s="1214" t="str">
        <f>IF($B983="","",IF($B983=[6]Dashboard!$B$3,COUNTIF($B$12:$B983,[6]Dashboard!$B$3),""))</f>
        <v/>
      </c>
      <c r="L983" s="1198"/>
    </row>
    <row r="984" spans="1:12" ht="14.25" customHeight="1" x14ac:dyDescent="0.3">
      <c r="A984" s="1214">
        <f t="shared" si="75"/>
        <v>973</v>
      </c>
      <c r="B984" s="1215"/>
      <c r="C984" s="1216" t="str">
        <f t="shared" si="78"/>
        <v/>
      </c>
      <c r="D984" s="1217"/>
      <c r="E984" s="1218"/>
      <c r="F984" s="1219"/>
      <c r="G984" s="1219" t="str">
        <f t="shared" si="79"/>
        <v/>
      </c>
      <c r="H984" s="1220"/>
      <c r="I984" s="1221" t="str">
        <f t="shared" si="76"/>
        <v/>
      </c>
      <c r="J984" s="1220" t="str">
        <f t="shared" si="77"/>
        <v/>
      </c>
      <c r="K984" s="1214" t="str">
        <f>IF($B984="","",IF($B984=[6]Dashboard!$B$3,COUNTIF($B$12:$B984,[6]Dashboard!$B$3),""))</f>
        <v/>
      </c>
      <c r="L984" s="1198"/>
    </row>
    <row r="985" spans="1:12" ht="14.25" customHeight="1" x14ac:dyDescent="0.3">
      <c r="A985" s="1214">
        <f t="shared" si="75"/>
        <v>974</v>
      </c>
      <c r="B985" s="1215"/>
      <c r="C985" s="1216" t="str">
        <f t="shared" si="78"/>
        <v/>
      </c>
      <c r="D985" s="1217"/>
      <c r="E985" s="1218"/>
      <c r="F985" s="1219"/>
      <c r="G985" s="1219" t="str">
        <f t="shared" si="79"/>
        <v/>
      </c>
      <c r="H985" s="1220"/>
      <c r="I985" s="1221" t="str">
        <f t="shared" si="76"/>
        <v/>
      </c>
      <c r="J985" s="1220" t="str">
        <f t="shared" si="77"/>
        <v/>
      </c>
      <c r="K985" s="1214" t="str">
        <f>IF($B985="","",IF($B985=[6]Dashboard!$B$3,COUNTIF($B$12:$B985,[6]Dashboard!$B$3),""))</f>
        <v/>
      </c>
      <c r="L985" s="1198"/>
    </row>
    <row r="986" spans="1:12" ht="14.25" customHeight="1" x14ac:dyDescent="0.3">
      <c r="A986" s="1214">
        <f t="shared" si="75"/>
        <v>975</v>
      </c>
      <c r="B986" s="1215"/>
      <c r="C986" s="1216" t="str">
        <f t="shared" si="78"/>
        <v/>
      </c>
      <c r="D986" s="1217"/>
      <c r="E986" s="1218"/>
      <c r="F986" s="1219"/>
      <c r="G986" s="1219" t="str">
        <f t="shared" si="79"/>
        <v/>
      </c>
      <c r="H986" s="1220"/>
      <c r="I986" s="1221" t="str">
        <f t="shared" si="76"/>
        <v/>
      </c>
      <c r="J986" s="1220" t="str">
        <f t="shared" si="77"/>
        <v/>
      </c>
      <c r="K986" s="1214" t="str">
        <f>IF($B986="","",IF($B986=[6]Dashboard!$B$3,COUNTIF($B$12:$B986,[6]Dashboard!$B$3),""))</f>
        <v/>
      </c>
      <c r="L986" s="1198"/>
    </row>
    <row r="987" spans="1:12" ht="14.25" customHeight="1" x14ac:dyDescent="0.3">
      <c r="A987" s="1214">
        <f t="shared" si="75"/>
        <v>976</v>
      </c>
      <c r="B987" s="1215"/>
      <c r="C987" s="1216" t="str">
        <f t="shared" si="78"/>
        <v/>
      </c>
      <c r="D987" s="1217"/>
      <c r="E987" s="1218"/>
      <c r="F987" s="1219"/>
      <c r="G987" s="1219" t="str">
        <f t="shared" si="79"/>
        <v/>
      </c>
      <c r="H987" s="1220"/>
      <c r="I987" s="1221" t="str">
        <f t="shared" si="76"/>
        <v/>
      </c>
      <c r="J987" s="1220" t="str">
        <f t="shared" si="77"/>
        <v/>
      </c>
      <c r="K987" s="1214" t="str">
        <f>IF($B987="","",IF($B987=[6]Dashboard!$B$3,COUNTIF($B$12:$B987,[6]Dashboard!$B$3),""))</f>
        <v/>
      </c>
      <c r="L987" s="1198"/>
    </row>
    <row r="988" spans="1:12" ht="14.25" customHeight="1" x14ac:dyDescent="0.3">
      <c r="A988" s="1214">
        <f t="shared" si="75"/>
        <v>977</v>
      </c>
      <c r="B988" s="1215"/>
      <c r="C988" s="1216" t="str">
        <f t="shared" si="78"/>
        <v/>
      </c>
      <c r="D988" s="1217"/>
      <c r="E988" s="1218"/>
      <c r="F988" s="1219"/>
      <c r="G988" s="1219" t="str">
        <f t="shared" si="79"/>
        <v/>
      </c>
      <c r="H988" s="1220"/>
      <c r="I988" s="1221" t="str">
        <f t="shared" si="76"/>
        <v/>
      </c>
      <c r="J988" s="1220" t="str">
        <f t="shared" si="77"/>
        <v/>
      </c>
      <c r="K988" s="1214" t="str">
        <f>IF($B988="","",IF($B988=[6]Dashboard!$B$3,COUNTIF($B$12:$B988,[6]Dashboard!$B$3),""))</f>
        <v/>
      </c>
      <c r="L988" s="1198"/>
    </row>
    <row r="989" spans="1:12" ht="14.25" customHeight="1" x14ac:dyDescent="0.3">
      <c r="A989" s="1214">
        <f t="shared" si="75"/>
        <v>978</v>
      </c>
      <c r="B989" s="1215"/>
      <c r="C989" s="1216" t="str">
        <f t="shared" si="78"/>
        <v/>
      </c>
      <c r="D989" s="1217"/>
      <c r="E989" s="1218"/>
      <c r="F989" s="1219"/>
      <c r="G989" s="1219" t="str">
        <f t="shared" si="79"/>
        <v/>
      </c>
      <c r="H989" s="1220"/>
      <c r="I989" s="1221" t="str">
        <f t="shared" si="76"/>
        <v/>
      </c>
      <c r="J989" s="1220" t="str">
        <f t="shared" si="77"/>
        <v/>
      </c>
      <c r="K989" s="1214" t="str">
        <f>IF($B989="","",IF($B989=[6]Dashboard!$B$3,COUNTIF($B$12:$B989,[6]Dashboard!$B$3),""))</f>
        <v/>
      </c>
      <c r="L989" s="1198"/>
    </row>
    <row r="990" spans="1:12" ht="14.25" customHeight="1" x14ac:dyDescent="0.3">
      <c r="A990" s="1214">
        <f t="shared" si="75"/>
        <v>979</v>
      </c>
      <c r="B990" s="1215"/>
      <c r="C990" s="1216" t="str">
        <f t="shared" si="78"/>
        <v/>
      </c>
      <c r="D990" s="1217"/>
      <c r="E990" s="1218"/>
      <c r="F990" s="1219"/>
      <c r="G990" s="1219" t="str">
        <f t="shared" si="79"/>
        <v/>
      </c>
      <c r="H990" s="1220"/>
      <c r="I990" s="1221" t="str">
        <f t="shared" si="76"/>
        <v/>
      </c>
      <c r="J990" s="1220" t="str">
        <f t="shared" si="77"/>
        <v/>
      </c>
      <c r="K990" s="1214" t="str">
        <f>IF($B990="","",IF($B990=[6]Dashboard!$B$3,COUNTIF($B$12:$B990,[6]Dashboard!$B$3),""))</f>
        <v/>
      </c>
      <c r="L990" s="1198"/>
    </row>
    <row r="991" spans="1:12" ht="14.25" customHeight="1" x14ac:dyDescent="0.3">
      <c r="A991" s="1214">
        <f t="shared" si="75"/>
        <v>980</v>
      </c>
      <c r="B991" s="1215"/>
      <c r="C991" s="1216" t="str">
        <f t="shared" si="78"/>
        <v/>
      </c>
      <c r="D991" s="1217"/>
      <c r="E991" s="1218"/>
      <c r="F991" s="1219"/>
      <c r="G991" s="1219" t="str">
        <f t="shared" si="79"/>
        <v/>
      </c>
      <c r="H991" s="1220"/>
      <c r="I991" s="1221" t="str">
        <f t="shared" si="76"/>
        <v/>
      </c>
      <c r="J991" s="1220" t="str">
        <f t="shared" si="77"/>
        <v/>
      </c>
      <c r="K991" s="1214" t="str">
        <f>IF($B991="","",IF($B991=[6]Dashboard!$B$3,COUNTIF($B$12:$B991,[6]Dashboard!$B$3),""))</f>
        <v/>
      </c>
      <c r="L991" s="1198"/>
    </row>
    <row r="992" spans="1:12" ht="14.25" customHeight="1" x14ac:dyDescent="0.3">
      <c r="A992" s="1214">
        <f t="shared" si="75"/>
        <v>981</v>
      </c>
      <c r="B992" s="1215"/>
      <c r="C992" s="1216" t="str">
        <f t="shared" si="78"/>
        <v/>
      </c>
      <c r="D992" s="1217"/>
      <c r="E992" s="1218"/>
      <c r="F992" s="1219"/>
      <c r="G992" s="1219" t="str">
        <f t="shared" si="79"/>
        <v/>
      </c>
      <c r="H992" s="1220"/>
      <c r="I992" s="1221" t="str">
        <f t="shared" si="76"/>
        <v/>
      </c>
      <c r="J992" s="1220" t="str">
        <f t="shared" si="77"/>
        <v/>
      </c>
      <c r="K992" s="1214" t="str">
        <f>IF($B992="","",IF($B992=[6]Dashboard!$B$3,COUNTIF($B$12:$B992,[6]Dashboard!$B$3),""))</f>
        <v/>
      </c>
      <c r="L992" s="1198"/>
    </row>
    <row r="993" spans="1:12" ht="14.25" customHeight="1" x14ac:dyDescent="0.3">
      <c r="A993" s="1214">
        <f t="shared" si="75"/>
        <v>982</v>
      </c>
      <c r="B993" s="1215"/>
      <c r="C993" s="1216" t="str">
        <f t="shared" si="78"/>
        <v/>
      </c>
      <c r="D993" s="1217"/>
      <c r="E993" s="1218"/>
      <c r="F993" s="1219"/>
      <c r="G993" s="1219" t="str">
        <f t="shared" si="79"/>
        <v/>
      </c>
      <c r="H993" s="1220"/>
      <c r="I993" s="1221" t="str">
        <f t="shared" si="76"/>
        <v/>
      </c>
      <c r="J993" s="1220" t="str">
        <f t="shared" si="77"/>
        <v/>
      </c>
      <c r="K993" s="1214" t="str">
        <f>IF($B993="","",IF($B993=[6]Dashboard!$B$3,COUNTIF($B$12:$B993,[6]Dashboard!$B$3),""))</f>
        <v/>
      </c>
      <c r="L993" s="1198"/>
    </row>
    <row r="994" spans="1:12" ht="14.25" customHeight="1" x14ac:dyDescent="0.3">
      <c r="A994" s="1214">
        <f t="shared" si="75"/>
        <v>983</v>
      </c>
      <c r="B994" s="1215"/>
      <c r="C994" s="1216" t="str">
        <f t="shared" si="78"/>
        <v/>
      </c>
      <c r="D994" s="1217"/>
      <c r="E994" s="1218"/>
      <c r="F994" s="1219"/>
      <c r="G994" s="1219" t="str">
        <f t="shared" si="79"/>
        <v/>
      </c>
      <c r="H994" s="1220"/>
      <c r="I994" s="1221" t="str">
        <f t="shared" si="76"/>
        <v/>
      </c>
      <c r="J994" s="1220" t="str">
        <f t="shared" si="77"/>
        <v/>
      </c>
      <c r="K994" s="1214" t="str">
        <f>IF($B994="","",IF($B994=[6]Dashboard!$B$3,COUNTIF($B$12:$B994,[6]Dashboard!$B$3),""))</f>
        <v/>
      </c>
      <c r="L994" s="1198"/>
    </row>
    <row r="995" spans="1:12" ht="14.25" customHeight="1" x14ac:dyDescent="0.3">
      <c r="A995" s="1214">
        <f t="shared" si="75"/>
        <v>984</v>
      </c>
      <c r="B995" s="1215"/>
      <c r="C995" s="1216" t="str">
        <f t="shared" si="78"/>
        <v/>
      </c>
      <c r="D995" s="1217"/>
      <c r="E995" s="1218"/>
      <c r="F995" s="1219"/>
      <c r="G995" s="1219" t="str">
        <f t="shared" si="79"/>
        <v/>
      </c>
      <c r="H995" s="1220"/>
      <c r="I995" s="1221" t="str">
        <f t="shared" si="76"/>
        <v/>
      </c>
      <c r="J995" s="1220" t="str">
        <f t="shared" si="77"/>
        <v/>
      </c>
      <c r="K995" s="1214" t="str">
        <f>IF($B995="","",IF($B995=[6]Dashboard!$B$3,COUNTIF($B$12:$B995,[6]Dashboard!$B$3),""))</f>
        <v/>
      </c>
      <c r="L995" s="1198"/>
    </row>
    <row r="996" spans="1:12" ht="14.25" customHeight="1" x14ac:dyDescent="0.3">
      <c r="A996" s="1214">
        <f t="shared" si="75"/>
        <v>985</v>
      </c>
      <c r="B996" s="1215"/>
      <c r="C996" s="1216" t="str">
        <f t="shared" si="78"/>
        <v/>
      </c>
      <c r="D996" s="1217"/>
      <c r="E996" s="1218"/>
      <c r="F996" s="1219"/>
      <c r="G996" s="1219" t="str">
        <f t="shared" si="79"/>
        <v/>
      </c>
      <c r="H996" s="1220"/>
      <c r="I996" s="1221" t="str">
        <f t="shared" si="76"/>
        <v/>
      </c>
      <c r="J996" s="1220" t="str">
        <f t="shared" si="77"/>
        <v/>
      </c>
      <c r="K996" s="1214" t="str">
        <f>IF($B996="","",IF($B996=[6]Dashboard!$B$3,COUNTIF($B$12:$B996,[6]Dashboard!$B$3),""))</f>
        <v/>
      </c>
      <c r="L996" s="1198"/>
    </row>
    <row r="997" spans="1:12" ht="14.25" customHeight="1" x14ac:dyDescent="0.3">
      <c r="A997" s="1214">
        <f t="shared" si="75"/>
        <v>986</v>
      </c>
      <c r="B997" s="1215"/>
      <c r="C997" s="1216" t="str">
        <f t="shared" si="78"/>
        <v/>
      </c>
      <c r="D997" s="1217"/>
      <c r="E997" s="1218"/>
      <c r="F997" s="1219"/>
      <c r="G997" s="1219" t="str">
        <f t="shared" si="79"/>
        <v/>
      </c>
      <c r="H997" s="1220"/>
      <c r="I997" s="1221" t="str">
        <f t="shared" si="76"/>
        <v/>
      </c>
      <c r="J997" s="1220" t="str">
        <f t="shared" si="77"/>
        <v/>
      </c>
      <c r="K997" s="1214" t="str">
        <f>IF($B997="","",IF($B997=[6]Dashboard!$B$3,COUNTIF($B$12:$B997,[6]Dashboard!$B$3),""))</f>
        <v/>
      </c>
      <c r="L997" s="1198"/>
    </row>
    <row r="998" spans="1:12" ht="14.25" customHeight="1" x14ac:dyDescent="0.3">
      <c r="A998" s="1214">
        <f t="shared" si="75"/>
        <v>987</v>
      </c>
      <c r="B998" s="1215"/>
      <c r="C998" s="1216" t="str">
        <f t="shared" si="78"/>
        <v/>
      </c>
      <c r="D998" s="1217"/>
      <c r="E998" s="1218"/>
      <c r="F998" s="1219"/>
      <c r="G998" s="1219" t="str">
        <f t="shared" si="79"/>
        <v/>
      </c>
      <c r="H998" s="1220"/>
      <c r="I998" s="1221" t="str">
        <f t="shared" si="76"/>
        <v/>
      </c>
      <c r="J998" s="1220" t="str">
        <f t="shared" si="77"/>
        <v/>
      </c>
      <c r="K998" s="1214" t="str">
        <f>IF($B998="","",IF($B998=[6]Dashboard!$B$3,COUNTIF($B$12:$B998,[6]Dashboard!$B$3),""))</f>
        <v/>
      </c>
      <c r="L998" s="1198"/>
    </row>
    <row r="1003" spans="1:12" ht="14.25" customHeight="1" x14ac:dyDescent="0.3">
      <c r="A1003" s="1228"/>
      <c r="B1003" s="1229"/>
      <c r="C1003" s="1228"/>
      <c r="D1003" s="1228"/>
      <c r="E1003" s="1230"/>
      <c r="F1003" s="1231"/>
      <c r="G1003" s="1228"/>
      <c r="H1003" s="1228"/>
      <c r="I1003" s="1228"/>
      <c r="J1003" s="1228"/>
      <c r="K1003" s="1232"/>
    </row>
    <row r="1004" spans="1:12" ht="42" customHeight="1" x14ac:dyDescent="0.3">
      <c r="A1004" s="1228"/>
      <c r="B1004" s="1229"/>
      <c r="C1004" s="1228"/>
      <c r="D1004" s="1228"/>
      <c r="E1004" s="1230"/>
      <c r="F1004" s="1231"/>
      <c r="G1004" s="1228"/>
      <c r="H1004" s="1228"/>
      <c r="I1004" s="1228"/>
      <c r="J1004" s="1228"/>
      <c r="K1004" s="1232"/>
    </row>
    <row r="1005" spans="1:12" ht="19.5" customHeight="1" x14ac:dyDescent="0.3">
      <c r="A1005" s="1228"/>
      <c r="B1005" s="1233"/>
      <c r="C1005" s="1234"/>
      <c r="D1005" s="1235"/>
      <c r="E1005" s="1230"/>
      <c r="F1005" s="1236"/>
      <c r="G1005" s="1235"/>
      <c r="H1005" s="1234"/>
      <c r="I1005" s="1237"/>
      <c r="J1005" s="1238"/>
      <c r="K1005" s="1239"/>
    </row>
    <row r="1006" spans="1:12" ht="19.5" customHeight="1" x14ac:dyDescent="0.3">
      <c r="A1006" s="1228"/>
      <c r="B1006" s="1233"/>
      <c r="C1006" s="1234"/>
      <c r="D1006" s="1235"/>
      <c r="E1006" s="1230"/>
      <c r="F1006" s="1236"/>
      <c r="G1006" s="1235"/>
      <c r="H1006" s="1234"/>
      <c r="I1006" s="1237"/>
      <c r="J1006" s="1238"/>
      <c r="K1006" s="1239"/>
    </row>
    <row r="1007" spans="1:12" ht="19.5" customHeight="1" x14ac:dyDescent="0.3">
      <c r="A1007" s="1228"/>
      <c r="B1007" s="1233"/>
      <c r="C1007" s="1234"/>
      <c r="D1007" s="1235"/>
      <c r="E1007" s="1230"/>
      <c r="F1007" s="1236"/>
      <c r="G1007" s="1235"/>
      <c r="H1007" s="1234"/>
      <c r="I1007" s="1237"/>
      <c r="J1007" s="1238"/>
      <c r="K1007" s="1239"/>
    </row>
    <row r="1008" spans="1:12" ht="19.5" customHeight="1" x14ac:dyDescent="0.3">
      <c r="A1008" s="1228"/>
      <c r="B1008" s="1233"/>
      <c r="C1008" s="1234"/>
      <c r="D1008" s="1235"/>
      <c r="E1008" s="1230"/>
      <c r="F1008" s="1236"/>
      <c r="G1008" s="1235"/>
      <c r="H1008" s="1234"/>
      <c r="I1008" s="1237"/>
      <c r="J1008" s="1238"/>
      <c r="K1008" s="1239"/>
    </row>
    <row r="1009" spans="1:11" ht="19.5" customHeight="1" x14ac:dyDescent="0.3">
      <c r="A1009" s="1228"/>
      <c r="B1009" s="1233"/>
      <c r="C1009" s="1234"/>
      <c r="D1009" s="1235"/>
      <c r="E1009" s="1230"/>
      <c r="F1009" s="1236"/>
      <c r="G1009" s="1235"/>
      <c r="H1009" s="1234"/>
      <c r="I1009" s="1237"/>
      <c r="J1009" s="1238"/>
      <c r="K1009" s="1239"/>
    </row>
    <row r="1010" spans="1:11" ht="19.5" customHeight="1" x14ac:dyDescent="0.3">
      <c r="A1010" s="1228"/>
      <c r="B1010" s="1233"/>
      <c r="C1010" s="1234"/>
      <c r="D1010" s="1235"/>
      <c r="E1010" s="1230"/>
      <c r="F1010" s="1236"/>
      <c r="G1010" s="1235"/>
      <c r="H1010" s="1234"/>
      <c r="I1010" s="1237"/>
      <c r="J1010" s="1238"/>
      <c r="K1010" s="1239"/>
    </row>
    <row r="1011" spans="1:11" ht="19.5" customHeight="1" x14ac:dyDescent="0.3">
      <c r="A1011" s="1228"/>
      <c r="B1011" s="1233"/>
      <c r="C1011" s="1234"/>
      <c r="D1011" s="1235"/>
      <c r="E1011" s="1230"/>
      <c r="F1011" s="1236"/>
      <c r="G1011" s="1235"/>
      <c r="H1011" s="1234"/>
      <c r="I1011" s="1237"/>
      <c r="J1011" s="1238"/>
      <c r="K1011" s="1239"/>
    </row>
    <row r="1012" spans="1:11" ht="19.5" customHeight="1" x14ac:dyDescent="0.3">
      <c r="A1012" s="1228"/>
      <c r="B1012" s="1233"/>
      <c r="C1012" s="1234"/>
      <c r="D1012" s="1235"/>
      <c r="E1012" s="1230"/>
      <c r="F1012" s="1236"/>
      <c r="G1012" s="1235"/>
      <c r="H1012" s="1234"/>
      <c r="I1012" s="1237"/>
      <c r="J1012" s="1238"/>
      <c r="K1012" s="1239"/>
    </row>
    <row r="1013" spans="1:11" ht="19.5" customHeight="1" x14ac:dyDescent="0.3">
      <c r="A1013" s="1228"/>
      <c r="B1013" s="1233"/>
      <c r="C1013" s="1234"/>
      <c r="D1013" s="1235"/>
      <c r="E1013" s="1230"/>
      <c r="F1013" s="1236"/>
      <c r="G1013" s="1235"/>
      <c r="H1013" s="1234"/>
      <c r="I1013" s="1237"/>
      <c r="J1013" s="1238"/>
      <c r="K1013" s="1239"/>
    </row>
    <row r="1014" spans="1:11" ht="19.5" customHeight="1" x14ac:dyDescent="0.3">
      <c r="A1014" s="1228"/>
      <c r="B1014" s="1233"/>
      <c r="C1014" s="1234"/>
      <c r="D1014" s="1235"/>
      <c r="E1014" s="1230"/>
      <c r="F1014" s="1236"/>
      <c r="G1014" s="1235"/>
      <c r="H1014" s="1234"/>
      <c r="I1014" s="1237"/>
      <c r="J1014" s="1238"/>
      <c r="K1014" s="1239"/>
    </row>
    <row r="1015" spans="1:11" ht="19.5" customHeight="1" x14ac:dyDescent="0.3">
      <c r="A1015" s="1228"/>
      <c r="B1015" s="1233"/>
      <c r="C1015" s="1234"/>
      <c r="D1015" s="1235"/>
      <c r="E1015" s="1230"/>
      <c r="F1015" s="1236"/>
      <c r="G1015" s="1235"/>
      <c r="H1015" s="1234"/>
      <c r="I1015" s="1237"/>
      <c r="J1015" s="1238"/>
      <c r="K1015" s="1239"/>
    </row>
    <row r="1016" spans="1:11" ht="19.5" customHeight="1" x14ac:dyDescent="0.3">
      <c r="A1016" s="1228"/>
      <c r="B1016" s="1233"/>
      <c r="C1016" s="1234"/>
      <c r="D1016" s="1235"/>
      <c r="E1016" s="1230"/>
      <c r="F1016" s="1236"/>
      <c r="G1016" s="1235"/>
      <c r="H1016" s="1234"/>
      <c r="I1016" s="1237"/>
      <c r="J1016" s="1238"/>
      <c r="K1016" s="1239"/>
    </row>
    <row r="1017" spans="1:11" ht="19.5" customHeight="1" x14ac:dyDescent="0.3">
      <c r="A1017" s="1228"/>
      <c r="B1017" s="1233"/>
      <c r="C1017" s="1234"/>
      <c r="D1017" s="1235"/>
      <c r="E1017" s="1230"/>
      <c r="F1017" s="1236"/>
      <c r="G1017" s="1235"/>
      <c r="H1017" s="1234"/>
      <c r="I1017" s="1237"/>
      <c r="J1017" s="1238"/>
      <c r="K1017" s="1239"/>
    </row>
    <row r="1018" spans="1:11" ht="19.5" customHeight="1" x14ac:dyDescent="0.3">
      <c r="A1018" s="1228"/>
      <c r="B1018" s="1233"/>
      <c r="C1018" s="1234"/>
      <c r="D1018" s="1235"/>
      <c r="E1018" s="1230"/>
      <c r="F1018" s="1236"/>
      <c r="G1018" s="1235"/>
      <c r="H1018" s="1234"/>
      <c r="I1018" s="1237"/>
      <c r="J1018" s="1238"/>
      <c r="K1018" s="1239"/>
    </row>
    <row r="1019" spans="1:11" ht="19.5" customHeight="1" x14ac:dyDescent="0.3">
      <c r="A1019" s="1228"/>
      <c r="B1019" s="1233"/>
      <c r="C1019" s="1234"/>
      <c r="D1019" s="1235"/>
      <c r="E1019" s="1230"/>
      <c r="F1019" s="1236"/>
      <c r="G1019" s="1235"/>
      <c r="H1019" s="1234"/>
      <c r="I1019" s="1237"/>
      <c r="J1019" s="1238"/>
      <c r="K1019" s="1239"/>
    </row>
    <row r="1020" spans="1:11" ht="19.5" customHeight="1" x14ac:dyDescent="0.3">
      <c r="A1020" s="1228"/>
      <c r="B1020" s="1233"/>
      <c r="C1020" s="1234"/>
      <c r="D1020" s="1235"/>
      <c r="E1020" s="1230"/>
      <c r="F1020" s="1236"/>
      <c r="G1020" s="1235"/>
      <c r="H1020" s="1234"/>
      <c r="I1020" s="1237"/>
      <c r="J1020" s="1238"/>
      <c r="K1020" s="1239"/>
    </row>
    <row r="1021" spans="1:11" ht="19.5" customHeight="1" x14ac:dyDescent="0.3">
      <c r="A1021" s="1228"/>
      <c r="B1021" s="1233"/>
      <c r="C1021" s="1234"/>
      <c r="D1021" s="1235"/>
      <c r="E1021" s="1230"/>
      <c r="F1021" s="1236"/>
      <c r="G1021" s="1235"/>
      <c r="H1021" s="1234"/>
      <c r="I1021" s="1237"/>
      <c r="J1021" s="1238"/>
      <c r="K1021" s="1239"/>
    </row>
    <row r="1022" spans="1:11" ht="19.5" customHeight="1" x14ac:dyDescent="0.3">
      <c r="A1022" s="1228"/>
      <c r="B1022" s="1233"/>
      <c r="C1022" s="1234"/>
      <c r="D1022" s="1235"/>
      <c r="E1022" s="1230"/>
      <c r="F1022" s="1236"/>
      <c r="G1022" s="1235"/>
      <c r="H1022" s="1234"/>
      <c r="I1022" s="1237"/>
      <c r="J1022" s="1238"/>
      <c r="K1022" s="1239"/>
    </row>
    <row r="1023" spans="1:11" ht="19.5" customHeight="1" x14ac:dyDescent="0.3">
      <c r="A1023" s="1228"/>
      <c r="B1023" s="1233"/>
      <c r="C1023" s="1234"/>
      <c r="D1023" s="1235"/>
      <c r="E1023" s="1230"/>
      <c r="F1023" s="1236"/>
      <c r="G1023" s="1235"/>
      <c r="H1023" s="1234"/>
      <c r="I1023" s="1237"/>
      <c r="J1023" s="1238"/>
      <c r="K1023" s="1239"/>
    </row>
    <row r="1024" spans="1:11" ht="19.5" customHeight="1" x14ac:dyDescent="0.3">
      <c r="A1024" s="1228"/>
      <c r="B1024" s="1233"/>
      <c r="C1024" s="1234"/>
      <c r="D1024" s="1235"/>
      <c r="E1024" s="1230"/>
      <c r="F1024" s="1236"/>
      <c r="G1024" s="1235"/>
      <c r="H1024" s="1234"/>
      <c r="I1024" s="1237"/>
      <c r="J1024" s="1238"/>
      <c r="K1024" s="1239"/>
    </row>
  </sheetData>
  <autoFilter ref="A11:J73" xr:uid="{00000000-0009-0000-0000-000001000000}"/>
  <mergeCells count="1">
    <mergeCell ref="A1:J10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KMR &amp; HMR</vt:lpstr>
      <vt:lpstr>Exc. Wrkg. Hrs.</vt:lpstr>
      <vt:lpstr>Quarry Report</vt:lpstr>
      <vt:lpstr>Boulder transport </vt:lpstr>
      <vt:lpstr>Plant Mis </vt:lpstr>
      <vt:lpstr>24 hrs Maintenance </vt:lpstr>
      <vt:lpstr>Site Report</vt:lpstr>
      <vt:lpstr>Office Dash</vt:lpstr>
      <vt:lpstr>Operation Mis</vt:lpstr>
      <vt:lpstr>Dashboard</vt:lpstr>
      <vt:lpstr>DieselData</vt:lpstr>
      <vt:lpstr>DieselData!DateList</vt:lpstr>
      <vt:lpstr>DieselData!Print_Area</vt:lpstr>
      <vt:lpstr>DieselData!Print_Titles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Patra</dc:creator>
  <cp:lastModifiedBy>Bimal Patra</cp:lastModifiedBy>
  <dcterms:created xsi:type="dcterms:W3CDTF">2026-09-10T09:18:50Z</dcterms:created>
  <dcterms:modified xsi:type="dcterms:W3CDTF">2026-09-19T07:13:38Z</dcterms:modified>
</cp:coreProperties>
</file>