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6B0A397D-2CF2-4FF0-BC64-EA9519571C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P_BILL" sheetId="4" r:id="rId1"/>
    <sheet name="Sheet2" sheetId="2" r:id="rId2"/>
    <sheet name="Sheet1" sheetId="5" r:id="rId3"/>
  </sheets>
  <definedNames>
    <definedName name="_xlnm.Print_Area" localSheetId="0">SEP_BILL!$A$1:$K$29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13" i="4" l="1"/>
  <c r="B11" i="4" l="1"/>
  <c r="L38" i="5"/>
  <c r="J43" i="5"/>
  <c r="J42" i="5"/>
  <c r="B16" i="4"/>
  <c r="B3" i="4"/>
  <c r="B9" i="4"/>
  <c r="B27" i="4"/>
  <c r="B17" i="4" l="1"/>
  <c r="Q17" i="4" l="1"/>
  <c r="B10" i="4"/>
  <c r="B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9E63C6BA-AC9D-4E4C-836E-5D77DA044D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AP39UQ2489+ 
AP39WC2389</t>
        </r>
      </text>
    </comment>
    <comment ref="D10" authorId="0" shapeId="0" xr:uid="{A70D3524-7D7A-4767-917C-8E748A62AA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AP39WC7449
AP39W0505</t>
        </r>
      </text>
    </comment>
    <comment ref="D13" authorId="0" shapeId="0" xr:uid="{7B2510FE-FFD3-40FB-9287-A6A405EE01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AP39UJ2489
APUZ2489</t>
        </r>
      </text>
    </comment>
    <comment ref="D16" authorId="0" shapeId="0" xr:uid="{FAC096CE-1CEA-4416-81A5-E60167FC81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AP39VC5289
AP39UW2589
</t>
        </r>
      </text>
    </comment>
    <comment ref="D17" authorId="0" shapeId="0" xr:uid="{7868F4B5-9C35-45C7-A0F9-4A3A251A8C60}">
      <text>
        <r>
          <rPr>
            <b/>
            <sz val="9"/>
            <color indexed="81"/>
            <rFont val="Tahoma"/>
            <family val="2"/>
          </rPr>
          <t>AP39UJ2669
AP31TN2579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65905519-10A8-47A7-91B1-A951AF412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AP39UQ2489+ 
</t>
        </r>
      </text>
    </comment>
    <comment ref="D13" authorId="0" shapeId="0" xr:uid="{4A6744BB-F1F1-4EF2-AE7A-C15ED86DDB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AP39WC7449
AP39W0505</t>
        </r>
      </text>
    </comment>
    <comment ref="D16" authorId="0" shapeId="0" xr:uid="{0A48FA62-CA1C-42EB-84C0-9E89CB3E77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AP39UJ2489
APUZ2489</t>
        </r>
      </text>
    </comment>
    <comment ref="D19" authorId="0" shapeId="0" xr:uid="{A4A7A33F-B94F-4886-863D-730F6E59353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AP39VC5289
AP39UW2589
</t>
        </r>
      </text>
    </comment>
    <comment ref="D20" authorId="0" shapeId="0" xr:uid="{1CA276C2-7397-4956-A936-010431EC8198}">
      <text>
        <r>
          <rPr>
            <b/>
            <sz val="9"/>
            <color indexed="81"/>
            <rFont val="Tahoma"/>
            <family val="2"/>
          </rPr>
          <t>AP39UJ2669
AP31TN2579</t>
        </r>
      </text>
    </comment>
  </commentList>
</comments>
</file>

<file path=xl/sharedStrings.xml><?xml version="1.0" encoding="utf-8"?>
<sst xmlns="http://schemas.openxmlformats.org/spreadsheetml/2006/main" count="492" uniqueCount="294">
  <si>
    <t>Party Name</t>
  </si>
  <si>
    <t>Bill Amount</t>
  </si>
  <si>
    <t>Cash Sales &amp; Adv</t>
  </si>
  <si>
    <t>Transport Payment</t>
  </si>
  <si>
    <t>Net Payable</t>
  </si>
  <si>
    <t>Bank Account No.</t>
  </si>
  <si>
    <t xml:space="preserve">IFSC </t>
  </si>
  <si>
    <t>Bank Name &amp; Branch</t>
  </si>
  <si>
    <t>Beneficiary</t>
  </si>
  <si>
    <t>PAN</t>
  </si>
  <si>
    <t>SBIN0000805</t>
  </si>
  <si>
    <t>SBI, Anakapalle</t>
  </si>
  <si>
    <t>YARA GOVIND RAO</t>
  </si>
  <si>
    <t>DCBL0000296</t>
  </si>
  <si>
    <t>DCB Bank, Anakapalli</t>
  </si>
  <si>
    <t>AYBPY0969R</t>
  </si>
  <si>
    <t>GADASALA SHIVA</t>
  </si>
  <si>
    <t>1420155000065560</t>
  </si>
  <si>
    <t>KVBL0001420</t>
  </si>
  <si>
    <t>KVB</t>
  </si>
  <si>
    <t>Gadasala Shiva</t>
  </si>
  <si>
    <t>BTSPG7175G</t>
  </si>
  <si>
    <t>ICIC0000535</t>
  </si>
  <si>
    <t>ICICI, Anakapalle</t>
  </si>
  <si>
    <t>Sri Modamamba Transport</t>
  </si>
  <si>
    <t>6086101003133</t>
  </si>
  <si>
    <t>CNRB0006086</t>
  </si>
  <si>
    <t>CANARA BANK</t>
  </si>
  <si>
    <t>Ommi Madhu babu</t>
  </si>
  <si>
    <t>Sri Vijayalaxmi Transport</t>
  </si>
  <si>
    <t>IDIB000A020</t>
  </si>
  <si>
    <t>Indian Bank,Anakapalle</t>
  </si>
  <si>
    <t>S K Santosh Kumar</t>
  </si>
  <si>
    <t>CWUPS1379C</t>
  </si>
  <si>
    <t xml:space="preserve">Sri Polnati Venkata Srinivas Rao </t>
  </si>
  <si>
    <t>11040675260</t>
  </si>
  <si>
    <t>Polnati Venkata Srinivasrao</t>
  </si>
  <si>
    <t>SRI MODHAMAMBA TRANSPORT</t>
  </si>
  <si>
    <t>Indian Bank Anakapalle</t>
  </si>
  <si>
    <t>MONDEPU GOPI</t>
  </si>
  <si>
    <t>GDAPM7595D</t>
  </si>
  <si>
    <t>SRI VARDHAN TRANSPORT</t>
  </si>
  <si>
    <t>CB Anakapalle</t>
  </si>
  <si>
    <t>PRIYANKA NAGULAPALLI</t>
  </si>
  <si>
    <t>CCOPN9093G</t>
  </si>
  <si>
    <t>YERRA BHAGYA LAKSHMI</t>
  </si>
  <si>
    <t>SBIN0020332</t>
  </si>
  <si>
    <t>FRCPB8273A</t>
  </si>
  <si>
    <t>Sri Kanaka Durga Lorry transprot</t>
  </si>
  <si>
    <t>3512984417</t>
  </si>
  <si>
    <t>KKBK0007812</t>
  </si>
  <si>
    <t>Kotak Mahindra Anakapalli</t>
  </si>
  <si>
    <t>Karanam Uma Maheswara Rao</t>
  </si>
  <si>
    <t>IBOPK6921H</t>
  </si>
  <si>
    <t>YELLANKI Atrivardhan</t>
  </si>
  <si>
    <t>Yelanki Atrivardhan</t>
  </si>
  <si>
    <t>BFPPY8560Q</t>
  </si>
  <si>
    <t>SBI</t>
  </si>
  <si>
    <t>SHREE NOOKAMBICA LORRY TRANSPORT</t>
  </si>
  <si>
    <t>30893220505</t>
  </si>
  <si>
    <t>P.N.K.A Ananda Rao</t>
  </si>
  <si>
    <t>CHOPP3166M</t>
  </si>
  <si>
    <t>UBIN0538663</t>
  </si>
  <si>
    <t>UNION BANK</t>
  </si>
  <si>
    <t>LAKSHMI SRINIVASA TRANSPORT</t>
  </si>
  <si>
    <t>053501505619</t>
  </si>
  <si>
    <t>Gali Venkata Nukaraju</t>
  </si>
  <si>
    <t>BQDPG9659K</t>
  </si>
  <si>
    <t>POLNATI RAMU</t>
  </si>
  <si>
    <t>039301000039226</t>
  </si>
  <si>
    <t>IOBA0000393</t>
  </si>
  <si>
    <t>Indian Overseas Bank-Anakapalli</t>
  </si>
  <si>
    <t>AMEPP6405E</t>
  </si>
  <si>
    <t>HDFC0001032</t>
  </si>
  <si>
    <t>POLNATI LAKSHMANA</t>
  </si>
  <si>
    <t>EHGPP6721J</t>
  </si>
  <si>
    <t>GADASALA VENKATA RAO</t>
  </si>
  <si>
    <t>BNLPG8819G</t>
  </si>
  <si>
    <t>Sri Durga Devi Lorry Services</t>
  </si>
  <si>
    <t>N.Narisinga Rao</t>
  </si>
  <si>
    <t>APCPN4125N</t>
  </si>
  <si>
    <t xml:space="preserve">Sri Balaji Transport </t>
  </si>
  <si>
    <t>SBIN0003171</t>
  </si>
  <si>
    <t>Gangiredla Srinivasa Rao</t>
  </si>
  <si>
    <t>BZJPG9951K</t>
  </si>
  <si>
    <t>BINDHU SREE TRANSPORT AND CONSTRUCTIONS</t>
  </si>
  <si>
    <t>053505500548</t>
  </si>
  <si>
    <t>NAMMI SUNITHA</t>
  </si>
  <si>
    <t>BMHPB1489C</t>
  </si>
  <si>
    <t>Sri Venkata Durga Lorry service</t>
  </si>
  <si>
    <t>HDFC, Anakapalle</t>
  </si>
  <si>
    <t>Ullingala Nageswar Rao</t>
  </si>
  <si>
    <t>CKQPN5200B</t>
  </si>
  <si>
    <t>Mummina Srinu</t>
  </si>
  <si>
    <t>NIEPS1843A</t>
  </si>
  <si>
    <t>LANKA NAGESWARA RAO</t>
  </si>
  <si>
    <t>386602010025075</t>
  </si>
  <si>
    <t>Lanka Nageswara Rao</t>
  </si>
  <si>
    <t>AYWPL8780A</t>
  </si>
  <si>
    <t>R.K TRANSPORT</t>
  </si>
  <si>
    <t>18862612000462</t>
  </si>
  <si>
    <t>PUNB0188610</t>
  </si>
  <si>
    <t>PUNJAB NATIONAL BANK</t>
  </si>
  <si>
    <t>Ommi Venkata Rao</t>
  </si>
  <si>
    <t>CACPV1217L</t>
  </si>
  <si>
    <t>SRI SIVA DURGA LORRY SERVICE</t>
  </si>
  <si>
    <t>SBI, ANAKAPALLI</t>
  </si>
  <si>
    <t>Kommuri Durga Prasad</t>
  </si>
  <si>
    <t>CKBPK7332L</t>
  </si>
  <si>
    <t>SRI MANIKANTA BALAJI LORRY TRANSPORT</t>
  </si>
  <si>
    <t>M SOMUNAIDU</t>
  </si>
  <si>
    <t>CLXPM8882N</t>
  </si>
  <si>
    <t>Sri Kanaka Durga LorrySERVICE</t>
  </si>
  <si>
    <t>CH.POLANDRA</t>
  </si>
  <si>
    <t>50100482507472</t>
  </si>
  <si>
    <t>FRQPP2042K</t>
  </si>
  <si>
    <t>K DURGA RAO</t>
  </si>
  <si>
    <t>184010100508162</t>
  </si>
  <si>
    <t>UTIB0001730</t>
  </si>
  <si>
    <t>AXIS BANK OF INDIA ANAKAPALLE</t>
  </si>
  <si>
    <t>SRI BALA DURGA LORRY SERVICE</t>
  </si>
  <si>
    <t>K.DURGA RAO</t>
  </si>
  <si>
    <t>J.SRI PADHAVALLAABHA</t>
  </si>
  <si>
    <t>SRI J.G.LORRY TRANSPORT</t>
  </si>
  <si>
    <t>JERRIPOTHULA NAGARAJU</t>
  </si>
  <si>
    <t>SRINIVASA MINERALS PRODUCTS</t>
  </si>
  <si>
    <t>50200105596341</t>
  </si>
  <si>
    <t>CCEPJ2049G</t>
  </si>
  <si>
    <t>SRI MODA VENKATA SURYA LORRY SERVICE</t>
  </si>
  <si>
    <t>SBI10000805</t>
  </si>
  <si>
    <t>ANAKAPALLE</t>
  </si>
  <si>
    <t>POLNATI TATA RAO</t>
  </si>
  <si>
    <t>BYEPP6263R</t>
  </si>
  <si>
    <t>ABEYO1294K</t>
  </si>
  <si>
    <t>BCBPR6347H</t>
  </si>
  <si>
    <t>EMOPP4189M</t>
  </si>
  <si>
    <t xml:space="preserve">Hanuman Lorry Service </t>
  </si>
  <si>
    <t>Anakapalli</t>
  </si>
  <si>
    <t>T.Venkata Suresh</t>
  </si>
  <si>
    <t>QSPPS5777F</t>
  </si>
  <si>
    <t>POLNATI ANNAPURNA</t>
  </si>
  <si>
    <t>Polnati Annapuran</t>
  </si>
  <si>
    <t>DWOPP2749J</t>
  </si>
  <si>
    <t>SRI VIJAYA DURGA ENTERPRISES</t>
  </si>
  <si>
    <t>AGNPV7563J</t>
  </si>
  <si>
    <t>VASADI RAMESH</t>
  </si>
  <si>
    <t>SBIN0011112</t>
  </si>
  <si>
    <t>SBI ANAKAPALLE</t>
  </si>
  <si>
    <t>VYSHNAVI LORRY TRANSPORT</t>
  </si>
  <si>
    <t>053501507032</t>
  </si>
  <si>
    <t>KARANAM A SRINIVASARAO</t>
  </si>
  <si>
    <t>PJFPS1223C</t>
  </si>
  <si>
    <t>SRI PYDIMAMBA LORRY SERVICES</t>
  </si>
  <si>
    <t>BARB0ANAKAP</t>
  </si>
  <si>
    <t>BANK OF BARODA</t>
  </si>
  <si>
    <t>LOKIREDDI NAGABABU</t>
  </si>
  <si>
    <t>CNZPN5078D</t>
  </si>
  <si>
    <t>AP39UY3435</t>
  </si>
  <si>
    <t>AP39UY3345</t>
  </si>
  <si>
    <t>VEHICLE NUMBER</t>
  </si>
  <si>
    <t>AP39W4518</t>
  </si>
  <si>
    <t>AP39WD4199</t>
  </si>
  <si>
    <t>AP39UJ2399</t>
  </si>
  <si>
    <t>AP39UQ2489</t>
  </si>
  <si>
    <t>AP39WC2389</t>
  </si>
  <si>
    <t>SRI MODAMAMBA LORRY TRANSPORT -POLNATI RAMU</t>
  </si>
  <si>
    <t>AP39TV2536</t>
  </si>
  <si>
    <t>AP39W0505</t>
  </si>
  <si>
    <t>AP39WC7499</t>
  </si>
  <si>
    <t>AP31TN4302</t>
  </si>
  <si>
    <t>AP39UF3245</t>
  </si>
  <si>
    <t>AP39TV2537</t>
  </si>
  <si>
    <t>AP39UZ3335</t>
  </si>
  <si>
    <t>AP39UH2489</t>
  </si>
  <si>
    <t>AP39UE5163</t>
  </si>
  <si>
    <t>AP39VB2727</t>
  </si>
  <si>
    <t>AP39UP4799</t>
  </si>
  <si>
    <t>AP39VF2339</t>
  </si>
  <si>
    <t>AP39WD8349</t>
  </si>
  <si>
    <t>AP39TN2579</t>
  </si>
  <si>
    <t>AP39UJ2669</t>
  </si>
  <si>
    <t>AP39W3579</t>
  </si>
  <si>
    <t>AP39WC9149</t>
  </si>
  <si>
    <t>AP39UP9239</t>
  </si>
  <si>
    <t>AP39UG0559</t>
  </si>
  <si>
    <t>AP39UC6939</t>
  </si>
  <si>
    <t>AP39UU5665</t>
  </si>
  <si>
    <t>SIRI BUILDTECH</t>
  </si>
  <si>
    <t>IDFC FIRST BANK</t>
  </si>
  <si>
    <t>IDFB0080418</t>
  </si>
  <si>
    <t>Kondala Rao</t>
  </si>
  <si>
    <t>AP39WH 3659</t>
  </si>
  <si>
    <t>CCAPK6960M</t>
  </si>
  <si>
    <t xml:space="preserve">DURGALAMMATALLI LORRY SERVICE </t>
  </si>
  <si>
    <t>DASARI GOVINDA</t>
  </si>
  <si>
    <t>CMJPD4773Q</t>
  </si>
  <si>
    <t>AP39WE9299</t>
  </si>
  <si>
    <t>AP39UM4767</t>
  </si>
  <si>
    <t>B HEMANTH KUMAR</t>
  </si>
  <si>
    <t xml:space="preserve">SREE MODHAMAMBHA TRANSPORT </t>
  </si>
  <si>
    <t>CEGPB5646M</t>
  </si>
  <si>
    <t>AP39WH2769</t>
  </si>
  <si>
    <t>AP39WH1869</t>
  </si>
  <si>
    <t>20M -42.24 QTY WILL BE MINUS</t>
  </si>
  <si>
    <t>AP05TH2345</t>
  </si>
  <si>
    <t>Ankapalli</t>
  </si>
  <si>
    <t>YARA GOVIND RAO  - BT -2</t>
  </si>
  <si>
    <t>YERRA BHAGYA LAKSHMI - BT- 1</t>
  </si>
  <si>
    <t>AP39UZ3659</t>
  </si>
  <si>
    <t>AP39VE2979</t>
  </si>
  <si>
    <t>Trial - 2</t>
  </si>
  <si>
    <t>Trial - 3</t>
  </si>
  <si>
    <t>Trial - 4</t>
  </si>
  <si>
    <t xml:space="preserve">Weight </t>
  </si>
  <si>
    <t xml:space="preserve">% </t>
  </si>
  <si>
    <t xml:space="preserve">20 MM </t>
  </si>
  <si>
    <t>10MM</t>
  </si>
  <si>
    <t>DUST</t>
  </si>
  <si>
    <t>60MM</t>
  </si>
  <si>
    <t>TPH</t>
  </si>
  <si>
    <t>7.24 Kg</t>
  </si>
  <si>
    <t>4.55 Kg</t>
  </si>
  <si>
    <t>15.05 Kg</t>
  </si>
  <si>
    <t>14.89 Kg</t>
  </si>
  <si>
    <t>190 TPH</t>
  </si>
  <si>
    <t>7.60 Kg</t>
  </si>
  <si>
    <t>4.71 Kg</t>
  </si>
  <si>
    <t>14.25 Kg</t>
  </si>
  <si>
    <t>10.5 Kg</t>
  </si>
  <si>
    <t>210 TPH</t>
  </si>
  <si>
    <t>7.75 Kg</t>
  </si>
  <si>
    <t>4.68 Kg</t>
  </si>
  <si>
    <t>15.45 Kg</t>
  </si>
  <si>
    <t>12.93 Kg</t>
  </si>
  <si>
    <t>Total</t>
  </si>
  <si>
    <t>37.07 Kg</t>
  </si>
  <si>
    <t>41.73 Kg</t>
  </si>
  <si>
    <t>40.82 Kg</t>
  </si>
  <si>
    <t>206 TPH</t>
  </si>
  <si>
    <t>Frequency</t>
  </si>
  <si>
    <t>34 MM</t>
  </si>
  <si>
    <t>88 HZ</t>
  </si>
  <si>
    <t>32 MM</t>
  </si>
  <si>
    <t>90 HZ</t>
  </si>
  <si>
    <t xml:space="preserve">90HZ </t>
  </si>
  <si>
    <t>C.S.S</t>
  </si>
  <si>
    <t>Plant Running Hours</t>
  </si>
  <si>
    <t xml:space="preserve">8 PM - 9.30  PM </t>
  </si>
  <si>
    <t xml:space="preserve">Maintenance </t>
  </si>
  <si>
    <t xml:space="preserve">8 AM - 10 AM  </t>
  </si>
  <si>
    <t xml:space="preserve">10 AM - 1 PM </t>
  </si>
  <si>
    <t>3 Hrs Running</t>
  </si>
  <si>
    <t>2 PM - 8 PM</t>
  </si>
  <si>
    <t xml:space="preserve"> 6 Hrs Running</t>
  </si>
  <si>
    <t>Dinner &amp; Cleaning</t>
  </si>
  <si>
    <t xml:space="preserve">9.30 PM - 2.30 AM </t>
  </si>
  <si>
    <t>5 Hrs Running</t>
  </si>
  <si>
    <t xml:space="preserve">3.30 AM - 7 30 AM </t>
  </si>
  <si>
    <t>4 Hrs Running</t>
  </si>
  <si>
    <t xml:space="preserve">Running Hrs </t>
  </si>
  <si>
    <t xml:space="preserve">Launch &amp; Dinner </t>
  </si>
  <si>
    <t>Cleaning  &amp; Break</t>
  </si>
  <si>
    <t>AP39VC5289</t>
  </si>
  <si>
    <t>AP39UW2589</t>
  </si>
  <si>
    <t>expd prd per day</t>
  </si>
  <si>
    <t>expt per month</t>
  </si>
  <si>
    <t>Trial - 1</t>
  </si>
  <si>
    <t>220 TPH</t>
  </si>
  <si>
    <t>7.98 Kg</t>
  </si>
  <si>
    <t>5.34 Kg</t>
  </si>
  <si>
    <t>17.3 Kg</t>
  </si>
  <si>
    <t>13.2 Kg</t>
  </si>
  <si>
    <t>43.82 Kg</t>
  </si>
  <si>
    <t>95 HZ</t>
  </si>
  <si>
    <t>AP39WB2536</t>
  </si>
  <si>
    <t>AP39WD2536</t>
  </si>
  <si>
    <t>SRI  MODAMAMBA LORRY TRANSPORT</t>
  </si>
  <si>
    <t>AP39W5005</t>
  </si>
  <si>
    <t>AP39UJ5678</t>
  </si>
  <si>
    <t>AP39UV2345</t>
  </si>
  <si>
    <t>AP39UN3335</t>
  </si>
  <si>
    <t>AP39WE2345</t>
  </si>
  <si>
    <t>AP39VD5226</t>
  </si>
  <si>
    <t>AP39TU2489</t>
  </si>
  <si>
    <t>AP39WE3339</t>
  </si>
  <si>
    <t>AP39UD2345</t>
  </si>
  <si>
    <t>AP39UZ2345</t>
  </si>
  <si>
    <t>AP39W7119</t>
  </si>
  <si>
    <t>AP39UJ2489</t>
  </si>
  <si>
    <t>AP39UZ2489</t>
  </si>
  <si>
    <t>IFSC code</t>
  </si>
  <si>
    <t>AP39VB8829</t>
  </si>
  <si>
    <t>AP39UJ1166</t>
  </si>
  <si>
    <t>AP39W2399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</si>
</sst>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_);_(* \(#,##0\);_(* &quot;-&quot;??_);_(@_)"/>
    <numFmt numFmtId="165" formatCode="&quot;₹&quot;\ #,##0"/>
    <numFmt numFmtId="166" formatCode="&quot;₹&quot;\ #,##0.00"/>
    <numFmt numFmtId="167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/>
    <xf numFmtId="0" fontId="0" fillId="3" borderId="1" xfId="0" quotePrefix="1" applyFill="1" applyBorder="1"/>
    <xf numFmtId="0" fontId="0" fillId="3" borderId="1" xfId="0" applyFill="1" applyBorder="1"/>
    <xf numFmtId="1" fontId="0" fillId="0" borderId="1" xfId="0" quotePrefix="1" applyNumberForma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0" fillId="0" borderId="1" xfId="0" applyNumberFormat="1" applyBorder="1"/>
    <xf numFmtId="0" fontId="0" fillId="0" borderId="2" xfId="0" applyBorder="1" applyAlignment="1">
      <alignment horizontal="left"/>
    </xf>
    <xf numFmtId="1" fontId="0" fillId="0" borderId="1" xfId="0" quotePrefix="1" applyNumberFormat="1" applyBorder="1"/>
    <xf numFmtId="0" fontId="4" fillId="0" borderId="0" xfId="0" applyFont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2" xfId="0" applyFont="1" applyBorder="1" applyAlignment="1">
      <alignment horizontal="left"/>
    </xf>
    <xf numFmtId="165" fontId="4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4" fillId="3" borderId="3" xfId="0" applyFont="1" applyFill="1" applyBorder="1" applyAlignment="1">
      <alignment horizontal="left"/>
    </xf>
    <xf numFmtId="0" fontId="0" fillId="0" borderId="3" xfId="0" applyBorder="1"/>
    <xf numFmtId="1" fontId="0" fillId="0" borderId="3" xfId="0" quotePrefix="1" applyNumberFormat="1" applyBorder="1"/>
    <xf numFmtId="165" fontId="0" fillId="0" borderId="1" xfId="0" applyNumberFormat="1" applyBorder="1"/>
    <xf numFmtId="1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1" fontId="4" fillId="0" borderId="1" xfId="0" quotePrefix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6" fontId="0" fillId="0" borderId="1" xfId="0" applyNumberFormat="1" applyBorder="1"/>
    <xf numFmtId="166" fontId="0" fillId="5" borderId="1" xfId="0" applyNumberFormat="1" applyFill="1" applyBorder="1"/>
    <xf numFmtId="0" fontId="12" fillId="0" borderId="0" xfId="0" applyFont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5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8" borderId="14" xfId="0" applyFill="1" applyBorder="1"/>
    <xf numFmtId="0" fontId="0" fillId="8" borderId="15" xfId="0" applyFill="1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8" borderId="0" xfId="0" applyFill="1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165" fontId="20" fillId="2" borderId="1" xfId="1" applyNumberFormat="1" applyFont="1" applyFill="1" applyBorder="1" applyAlignment="1">
      <alignment horizontal="center" vertical="center"/>
    </xf>
    <xf numFmtId="166" fontId="20" fillId="2" borderId="1" xfId="1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0" fontId="13" fillId="2" borderId="0" xfId="0" applyFont="1" applyFill="1"/>
    <xf numFmtId="166" fontId="0" fillId="3" borderId="1" xfId="0" applyNumberFormat="1" applyFill="1" applyBorder="1"/>
    <xf numFmtId="0" fontId="11" fillId="0" borderId="20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167" fontId="17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7" fontId="18" fillId="0" borderId="26" xfId="0" applyNumberFormat="1" applyFont="1" applyBorder="1" applyAlignment="1">
      <alignment horizontal="center" vertical="center"/>
    </xf>
    <xf numFmtId="167" fontId="18" fillId="0" borderId="27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67" fontId="18" fillId="0" borderId="29" xfId="0" applyNumberFormat="1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167" fontId="17" fillId="0" borderId="27" xfId="0" applyNumberFormat="1" applyFont="1" applyBorder="1" applyAlignment="1">
      <alignment horizontal="center" vertical="center"/>
    </xf>
    <xf numFmtId="167" fontId="17" fillId="0" borderId="29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165" fontId="4" fillId="3" borderId="21" xfId="0" applyNumberFormat="1" applyFont="1" applyFill="1" applyBorder="1" applyAlignment="1">
      <alignment horizontal="center"/>
    </xf>
    <xf numFmtId="1" fontId="4" fillId="0" borderId="21" xfId="0" quotePrefix="1" applyNumberFormat="1" applyFont="1" applyBorder="1" applyAlignment="1">
      <alignment horizontal="left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0" fillId="7" borderId="39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7" borderId="41" xfId="0" applyFont="1" applyFill="1" applyBorder="1" applyAlignment="1">
      <alignment horizontal="center" vertical="center"/>
    </xf>
    <xf numFmtId="16" fontId="11" fillId="6" borderId="36" xfId="0" applyNumberFormat="1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16" fontId="11" fillId="6" borderId="37" xfId="0" applyNumberFormat="1" applyFont="1" applyFill="1" applyBorder="1" applyAlignment="1">
      <alignment horizontal="center" vertical="center"/>
    </xf>
    <xf numFmtId="0" fontId="11" fillId="6" borderId="3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4FBE-51D4-4B37-956F-6C67ABDFC432}">
  <dimension ref="A1:R34"/>
  <sheetViews>
    <sheetView tabSelected="1" zoomScale="70" zoomScaleNormal="70" workbookViewId="0">
      <pane ySplit="1" topLeftCell="A17" activePane="bottomLeft" state="frozen"/>
      <selection pane="bottomLeft" activeCell="C36" sqref="C36"/>
    </sheetView>
  </sheetViews>
  <sheetFormatPr defaultColWidth="27.88671875" defaultRowHeight="21" x14ac:dyDescent="0.4"/>
  <cols>
    <col min="1" max="1" width="70.6640625" style="25" bestFit="1" customWidth="1"/>
    <col min="2" max="2" width="18.88671875" style="44" bestFit="1" customWidth="1"/>
    <col min="3" max="3" width="29" style="31" bestFit="1" customWidth="1"/>
    <col min="4" max="4" width="26.21875" style="25" customWidth="1"/>
    <col min="5" max="5" width="29.77734375" style="40" bestFit="1" customWidth="1"/>
    <col min="6" max="6" width="26.5546875" style="40" customWidth="1"/>
    <col min="7" max="7" width="43.5546875" style="25" bestFit="1" customWidth="1"/>
    <col min="8" max="8" width="36.44140625" style="25" bestFit="1" customWidth="1"/>
    <col min="9" max="9" width="19.33203125" style="25" bestFit="1" customWidth="1"/>
    <col min="10" max="11" width="23.33203125" style="25" bestFit="1" customWidth="1"/>
    <col min="12" max="12" width="17.5546875" style="25" bestFit="1" customWidth="1"/>
    <col min="13" max="16384" width="27.88671875" style="25"/>
  </cols>
  <sheetData>
    <row r="1" spans="1:17" s="85" customFormat="1" ht="25.8" x14ac:dyDescent="0.5">
      <c r="A1" s="80" t="s">
        <v>0</v>
      </c>
      <c r="B1" s="81" t="s">
        <v>1</v>
      </c>
      <c r="C1" s="82" t="s">
        <v>2</v>
      </c>
      <c r="D1" s="81" t="s">
        <v>3</v>
      </c>
      <c r="E1" s="83" t="s">
        <v>5</v>
      </c>
      <c r="F1" s="83" t="s">
        <v>290</v>
      </c>
      <c r="G1" s="83" t="s">
        <v>7</v>
      </c>
      <c r="H1" s="83" t="s">
        <v>8</v>
      </c>
      <c r="I1" s="83" t="s">
        <v>9</v>
      </c>
      <c r="J1" s="84" t="s">
        <v>159</v>
      </c>
      <c r="K1" s="84" t="s">
        <v>159</v>
      </c>
      <c r="L1" s="84"/>
    </row>
    <row r="2" spans="1:17" x14ac:dyDescent="0.4">
      <c r="A2" s="7" t="s">
        <v>206</v>
      </c>
      <c r="B2" s="42">
        <v>64256</v>
      </c>
      <c r="C2" s="30"/>
      <c r="D2" s="30"/>
      <c r="E2" s="36">
        <v>29611100003742</v>
      </c>
      <c r="F2" s="36"/>
      <c r="G2" s="26" t="s">
        <v>14</v>
      </c>
      <c r="H2" s="27" t="s">
        <v>12</v>
      </c>
      <c r="I2" s="28" t="s">
        <v>15</v>
      </c>
      <c r="J2" s="28" t="s">
        <v>157</v>
      </c>
      <c r="K2" s="28"/>
      <c r="L2" s="28"/>
    </row>
    <row r="3" spans="1:17" x14ac:dyDescent="0.4">
      <c r="A3" s="7" t="s">
        <v>207</v>
      </c>
      <c r="B3" s="42">
        <f>49701</f>
        <v>49701</v>
      </c>
      <c r="C3" s="30"/>
      <c r="D3" s="30"/>
      <c r="E3" s="36">
        <v>42084751220</v>
      </c>
      <c r="F3" s="36" t="s">
        <v>46</v>
      </c>
      <c r="G3" s="26" t="s">
        <v>205</v>
      </c>
      <c r="H3" s="7" t="s">
        <v>45</v>
      </c>
      <c r="I3" s="28" t="s">
        <v>47</v>
      </c>
      <c r="J3" s="28" t="s">
        <v>158</v>
      </c>
      <c r="K3" s="28"/>
      <c r="L3" s="28"/>
    </row>
    <row r="4" spans="1:17" x14ac:dyDescent="0.4">
      <c r="A4" s="7" t="s">
        <v>16</v>
      </c>
      <c r="B4" s="42">
        <f>202008+220578</f>
        <v>422586</v>
      </c>
      <c r="C4" s="30"/>
      <c r="D4" s="30"/>
      <c r="E4" s="37" t="s">
        <v>17</v>
      </c>
      <c r="F4" s="37"/>
      <c r="G4" s="28" t="s">
        <v>19</v>
      </c>
      <c r="H4" s="27" t="s">
        <v>20</v>
      </c>
      <c r="I4" s="28" t="s">
        <v>21</v>
      </c>
      <c r="J4" s="28" t="s">
        <v>164</v>
      </c>
      <c r="K4" s="28" t="s">
        <v>163</v>
      </c>
      <c r="L4" s="28"/>
    </row>
    <row r="5" spans="1:17" x14ac:dyDescent="0.4">
      <c r="A5" s="7" t="s">
        <v>24</v>
      </c>
      <c r="B5" s="42">
        <v>128212</v>
      </c>
      <c r="C5" s="30"/>
      <c r="D5" s="30"/>
      <c r="E5" s="37" t="s">
        <v>25</v>
      </c>
      <c r="F5" s="37"/>
      <c r="G5" s="28" t="s">
        <v>27</v>
      </c>
      <c r="H5" s="28" t="s">
        <v>28</v>
      </c>
      <c r="I5" s="28" t="s">
        <v>133</v>
      </c>
      <c r="J5" s="28" t="s">
        <v>172</v>
      </c>
      <c r="K5" s="28"/>
      <c r="L5" s="28"/>
    </row>
    <row r="6" spans="1:17" x14ac:dyDescent="0.4">
      <c r="A6" s="7" t="s">
        <v>29</v>
      </c>
      <c r="B6" s="42">
        <v>139823</v>
      </c>
      <c r="C6" s="30"/>
      <c r="D6" s="30"/>
      <c r="E6" s="38">
        <v>868457131</v>
      </c>
      <c r="F6" s="38"/>
      <c r="G6" s="26" t="s">
        <v>31</v>
      </c>
      <c r="H6" s="26" t="s">
        <v>32</v>
      </c>
      <c r="I6" s="26" t="s">
        <v>33</v>
      </c>
      <c r="J6" s="28" t="s">
        <v>160</v>
      </c>
      <c r="K6" s="28"/>
      <c r="L6" s="28"/>
    </row>
    <row r="7" spans="1:17" x14ac:dyDescent="0.4">
      <c r="A7" s="7" t="s">
        <v>37</v>
      </c>
      <c r="B7" s="42">
        <v>70063</v>
      </c>
      <c r="C7" s="30"/>
      <c r="D7" s="30"/>
      <c r="E7" s="37">
        <v>6546322059</v>
      </c>
      <c r="F7" s="37"/>
      <c r="G7" s="26" t="s">
        <v>38</v>
      </c>
      <c r="H7" s="26" t="s">
        <v>39</v>
      </c>
      <c r="I7" s="28" t="s">
        <v>40</v>
      </c>
      <c r="J7" s="28" t="s">
        <v>277</v>
      </c>
      <c r="K7" s="28" t="s">
        <v>278</v>
      </c>
      <c r="L7" s="28"/>
    </row>
    <row r="8" spans="1:17" x14ac:dyDescent="0.4">
      <c r="A8" s="7" t="s">
        <v>41</v>
      </c>
      <c r="B8" s="42">
        <v>183856</v>
      </c>
      <c r="C8" s="30"/>
      <c r="D8" s="30"/>
      <c r="E8" s="36">
        <v>6086101005682</v>
      </c>
      <c r="F8" s="36"/>
      <c r="G8" s="26" t="s">
        <v>42</v>
      </c>
      <c r="H8" s="28" t="s">
        <v>43</v>
      </c>
      <c r="I8" s="28" t="s">
        <v>44</v>
      </c>
      <c r="J8" s="28" t="s">
        <v>181</v>
      </c>
      <c r="K8" s="28"/>
      <c r="L8" s="28"/>
    </row>
    <row r="9" spans="1:17" x14ac:dyDescent="0.4">
      <c r="A9" s="7" t="s">
        <v>58</v>
      </c>
      <c r="B9" s="42">
        <f>208164+335576</f>
        <v>543740</v>
      </c>
      <c r="C9" s="30"/>
      <c r="D9" s="30"/>
      <c r="E9" s="37" t="s">
        <v>59</v>
      </c>
      <c r="F9" s="37"/>
      <c r="G9" s="28" t="s">
        <v>11</v>
      </c>
      <c r="H9" s="28" t="s">
        <v>60</v>
      </c>
      <c r="I9" s="28" t="s">
        <v>61</v>
      </c>
      <c r="J9" s="28" t="s">
        <v>170</v>
      </c>
      <c r="K9" s="28" t="s">
        <v>204</v>
      </c>
      <c r="L9" s="28" t="s">
        <v>183</v>
      </c>
      <c r="M9" s="28" t="s">
        <v>182</v>
      </c>
    </row>
    <row r="10" spans="1:17" x14ac:dyDescent="0.4">
      <c r="A10" s="7" t="s">
        <v>64</v>
      </c>
      <c r="B10" s="42">
        <f>258270+230229</f>
        <v>488499</v>
      </c>
      <c r="C10" s="30"/>
      <c r="D10" s="30"/>
      <c r="E10" s="37" t="s">
        <v>65</v>
      </c>
      <c r="F10" s="37"/>
      <c r="G10" s="28" t="s">
        <v>23</v>
      </c>
      <c r="H10" s="26" t="s">
        <v>66</v>
      </c>
      <c r="I10" s="28" t="s">
        <v>67</v>
      </c>
      <c r="J10" s="28" t="s">
        <v>167</v>
      </c>
      <c r="K10" s="28" t="s">
        <v>168</v>
      </c>
      <c r="L10" s="28"/>
    </row>
    <row r="11" spans="1:17" x14ac:dyDescent="0.4">
      <c r="A11" s="7" t="s">
        <v>165</v>
      </c>
      <c r="B11" s="42">
        <f>304063+51987</f>
        <v>356050</v>
      </c>
      <c r="C11" s="30"/>
      <c r="D11" s="30"/>
      <c r="E11" s="37" t="s">
        <v>69</v>
      </c>
      <c r="F11" s="37"/>
      <c r="G11" s="28" t="s">
        <v>71</v>
      </c>
      <c r="H11" s="26" t="s">
        <v>68</v>
      </c>
      <c r="I11" s="28" t="s">
        <v>72</v>
      </c>
      <c r="J11" s="28" t="s">
        <v>166</v>
      </c>
      <c r="K11" s="28" t="s">
        <v>274</v>
      </c>
      <c r="L11" s="28" t="s">
        <v>275</v>
      </c>
    </row>
    <row r="12" spans="1:17" x14ac:dyDescent="0.4">
      <c r="A12" s="7" t="s">
        <v>74</v>
      </c>
      <c r="B12" s="42">
        <v>289500</v>
      </c>
      <c r="C12" s="30"/>
      <c r="D12" s="30"/>
      <c r="E12" s="36">
        <v>20393866584</v>
      </c>
      <c r="F12" s="36"/>
      <c r="G12" s="26" t="s">
        <v>11</v>
      </c>
      <c r="H12" s="26" t="s">
        <v>74</v>
      </c>
      <c r="I12" s="26" t="s">
        <v>75</v>
      </c>
      <c r="J12" s="28" t="s">
        <v>171</v>
      </c>
      <c r="K12" s="28"/>
      <c r="L12" s="28"/>
    </row>
    <row r="13" spans="1:17" x14ac:dyDescent="0.4">
      <c r="A13" s="7" t="s">
        <v>76</v>
      </c>
      <c r="B13" s="42">
        <f>169855+199655</f>
        <v>369510</v>
      </c>
      <c r="C13" s="30"/>
      <c r="D13" s="30"/>
      <c r="E13" s="39">
        <v>41897007408</v>
      </c>
      <c r="F13" s="39"/>
      <c r="G13" s="28" t="s">
        <v>11</v>
      </c>
      <c r="H13" s="27" t="s">
        <v>76</v>
      </c>
      <c r="I13" s="28" t="s">
        <v>77</v>
      </c>
      <c r="J13" s="28" t="s">
        <v>288</v>
      </c>
      <c r="K13" s="28" t="s">
        <v>289</v>
      </c>
      <c r="L13" s="28"/>
    </row>
    <row r="14" spans="1:17" x14ac:dyDescent="0.4">
      <c r="A14" s="7" t="s">
        <v>78</v>
      </c>
      <c r="B14" s="42">
        <v>267883</v>
      </c>
      <c r="C14" s="30"/>
      <c r="D14" s="30"/>
      <c r="E14" s="39">
        <v>30758927213</v>
      </c>
      <c r="F14" s="39"/>
      <c r="G14" s="26" t="s">
        <v>11</v>
      </c>
      <c r="H14" s="26" t="s">
        <v>79</v>
      </c>
      <c r="I14" s="26" t="s">
        <v>80</v>
      </c>
      <c r="J14" s="28" t="s">
        <v>209</v>
      </c>
      <c r="K14" s="28"/>
      <c r="L14" s="28"/>
    </row>
    <row r="15" spans="1:17" x14ac:dyDescent="0.4">
      <c r="A15" s="17" t="s">
        <v>81</v>
      </c>
      <c r="B15" s="42">
        <v>110253</v>
      </c>
      <c r="C15" s="30"/>
      <c r="D15" s="30"/>
      <c r="E15" s="39">
        <v>20286779205</v>
      </c>
      <c r="F15" s="39"/>
      <c r="G15" s="28" t="s">
        <v>57</v>
      </c>
      <c r="H15" s="28" t="s">
        <v>83</v>
      </c>
      <c r="I15" s="28" t="s">
        <v>84</v>
      </c>
      <c r="J15" s="28" t="s">
        <v>174</v>
      </c>
      <c r="K15" s="28" t="s">
        <v>175</v>
      </c>
      <c r="L15" s="28" t="s">
        <v>176</v>
      </c>
      <c r="Q15" s="25">
        <v>289635</v>
      </c>
    </row>
    <row r="16" spans="1:17" x14ac:dyDescent="0.4">
      <c r="A16" s="7" t="s">
        <v>85</v>
      </c>
      <c r="B16" s="42">
        <f>252663+104838</f>
        <v>357501</v>
      </c>
      <c r="C16" s="30"/>
      <c r="D16" s="30"/>
      <c r="E16" s="37" t="s">
        <v>86</v>
      </c>
      <c r="F16" s="37"/>
      <c r="G16" s="28" t="s">
        <v>23</v>
      </c>
      <c r="H16" s="26" t="s">
        <v>87</v>
      </c>
      <c r="I16" s="28" t="s">
        <v>88</v>
      </c>
      <c r="J16" s="28" t="s">
        <v>262</v>
      </c>
      <c r="K16" s="28" t="s">
        <v>263</v>
      </c>
      <c r="L16" s="28"/>
      <c r="Q16" s="25">
        <v>277420</v>
      </c>
    </row>
    <row r="17" spans="1:18" x14ac:dyDescent="0.4">
      <c r="A17" s="7" t="s">
        <v>89</v>
      </c>
      <c r="B17" s="42">
        <f>6458+289635+227596+10618.4</f>
        <v>534307.4</v>
      </c>
      <c r="C17" s="30"/>
      <c r="D17" s="30"/>
      <c r="E17" s="36">
        <v>50100398807876</v>
      </c>
      <c r="F17" s="36"/>
      <c r="G17" s="26" t="s">
        <v>90</v>
      </c>
      <c r="H17" s="28" t="s">
        <v>91</v>
      </c>
      <c r="I17" s="28" t="s">
        <v>92</v>
      </c>
      <c r="J17" s="28" t="s">
        <v>179</v>
      </c>
      <c r="K17" s="28" t="s">
        <v>180</v>
      </c>
      <c r="L17" s="28"/>
      <c r="Q17" s="25">
        <f>+Q15-Q16</f>
        <v>12215</v>
      </c>
    </row>
    <row r="18" spans="1:18" x14ac:dyDescent="0.4">
      <c r="A18" s="7" t="s">
        <v>93</v>
      </c>
      <c r="B18" s="42">
        <v>76829</v>
      </c>
      <c r="C18" s="30"/>
      <c r="D18" s="30"/>
      <c r="E18" s="39">
        <v>31897791454</v>
      </c>
      <c r="F18" s="39"/>
      <c r="G18" s="28" t="s">
        <v>57</v>
      </c>
      <c r="H18" s="28" t="s">
        <v>93</v>
      </c>
      <c r="I18" s="28" t="s">
        <v>94</v>
      </c>
      <c r="J18" s="28" t="s">
        <v>208</v>
      </c>
      <c r="K18" s="28"/>
      <c r="L18" s="28"/>
    </row>
    <row r="19" spans="1:18" x14ac:dyDescent="0.4">
      <c r="A19" s="7" t="s">
        <v>276</v>
      </c>
      <c r="B19" s="42">
        <v>79367</v>
      </c>
      <c r="C19" s="30"/>
      <c r="D19" s="30"/>
      <c r="E19" s="37" t="s">
        <v>96</v>
      </c>
      <c r="F19" s="37"/>
      <c r="G19" s="28" t="s">
        <v>63</v>
      </c>
      <c r="H19" s="28" t="s">
        <v>97</v>
      </c>
      <c r="I19" s="28" t="s">
        <v>98</v>
      </c>
      <c r="J19" s="28" t="s">
        <v>186</v>
      </c>
      <c r="K19" s="28"/>
      <c r="L19" s="28"/>
    </row>
    <row r="20" spans="1:18" x14ac:dyDescent="0.4">
      <c r="A20" s="7" t="s">
        <v>99</v>
      </c>
      <c r="B20" s="43">
        <v>35005</v>
      </c>
      <c r="C20" s="30"/>
      <c r="D20" s="30"/>
      <c r="E20" s="37" t="s">
        <v>100</v>
      </c>
      <c r="F20" s="37"/>
      <c r="G20" s="28" t="s">
        <v>102</v>
      </c>
      <c r="H20" s="28" t="s">
        <v>103</v>
      </c>
      <c r="I20" s="28" t="s">
        <v>104</v>
      </c>
      <c r="J20" s="28" t="s">
        <v>184</v>
      </c>
      <c r="K20" s="28"/>
      <c r="L20" s="28"/>
    </row>
    <row r="21" spans="1:18" x14ac:dyDescent="0.4">
      <c r="A21" s="7" t="s">
        <v>105</v>
      </c>
      <c r="B21" s="43">
        <v>212422</v>
      </c>
      <c r="C21" s="30"/>
      <c r="D21" s="30"/>
      <c r="E21" s="37">
        <v>44005352428</v>
      </c>
      <c r="F21" s="37"/>
      <c r="G21" s="28" t="s">
        <v>106</v>
      </c>
      <c r="H21" s="28" t="s">
        <v>107</v>
      </c>
      <c r="I21" s="28" t="s">
        <v>108</v>
      </c>
      <c r="J21" s="28" t="s">
        <v>178</v>
      </c>
      <c r="K21" s="28"/>
      <c r="L21" s="28"/>
    </row>
    <row r="22" spans="1:18" x14ac:dyDescent="0.4">
      <c r="A22" s="7" t="s">
        <v>109</v>
      </c>
      <c r="B22" s="43">
        <v>311234</v>
      </c>
      <c r="C22" s="30"/>
      <c r="D22" s="30"/>
      <c r="E22" s="37">
        <v>33982901231</v>
      </c>
      <c r="F22" s="37"/>
      <c r="G22" s="26" t="s">
        <v>11</v>
      </c>
      <c r="H22" s="28" t="s">
        <v>110</v>
      </c>
      <c r="I22" s="28" t="s">
        <v>111</v>
      </c>
      <c r="J22" s="28" t="s">
        <v>161</v>
      </c>
      <c r="K22" s="28"/>
      <c r="L22" s="28"/>
    </row>
    <row r="23" spans="1:18" x14ac:dyDescent="0.4">
      <c r="A23" s="7" t="s">
        <v>112</v>
      </c>
      <c r="B23" s="43">
        <v>204303</v>
      </c>
      <c r="C23" s="30"/>
      <c r="D23" s="30"/>
      <c r="E23" s="37" t="s">
        <v>114</v>
      </c>
      <c r="F23" s="37"/>
      <c r="G23" s="26" t="s">
        <v>90</v>
      </c>
      <c r="H23" s="28" t="s">
        <v>113</v>
      </c>
      <c r="I23" s="28" t="s">
        <v>115</v>
      </c>
      <c r="J23" s="28" t="s">
        <v>162</v>
      </c>
      <c r="K23" s="28"/>
      <c r="L23" s="28"/>
    </row>
    <row r="24" spans="1:18" x14ac:dyDescent="0.4">
      <c r="A24" s="7" t="s">
        <v>116</v>
      </c>
      <c r="B24" s="43">
        <v>71905</v>
      </c>
      <c r="C24" s="30"/>
      <c r="D24" s="30"/>
      <c r="E24" s="37" t="s">
        <v>117</v>
      </c>
      <c r="F24" s="37"/>
      <c r="G24" s="26" t="s">
        <v>119</v>
      </c>
      <c r="H24" s="28" t="s">
        <v>121</v>
      </c>
      <c r="I24" s="28" t="s">
        <v>134</v>
      </c>
      <c r="J24" s="28" t="s">
        <v>169</v>
      </c>
      <c r="K24" s="28" t="s">
        <v>291</v>
      </c>
      <c r="L24" s="28"/>
    </row>
    <row r="25" spans="1:18" s="32" customFormat="1" x14ac:dyDescent="0.4">
      <c r="A25" s="32" t="s">
        <v>187</v>
      </c>
      <c r="B25" s="45">
        <v>47309</v>
      </c>
      <c r="E25" s="46">
        <v>10230601834</v>
      </c>
      <c r="F25" s="39" t="s">
        <v>189</v>
      </c>
      <c r="G25" s="32" t="s">
        <v>188</v>
      </c>
      <c r="H25" s="32" t="s">
        <v>190</v>
      </c>
      <c r="I25" s="32" t="s">
        <v>192</v>
      </c>
      <c r="J25" s="32" t="s">
        <v>191</v>
      </c>
    </row>
    <row r="26" spans="1:18" s="28" customFormat="1" x14ac:dyDescent="0.4">
      <c r="A26" s="28" t="s">
        <v>193</v>
      </c>
      <c r="B26" s="43">
        <v>69113</v>
      </c>
      <c r="C26" s="47"/>
      <c r="E26" s="39">
        <v>32949321587</v>
      </c>
      <c r="F26" s="39" t="s">
        <v>10</v>
      </c>
      <c r="G26" s="28" t="s">
        <v>147</v>
      </c>
      <c r="H26" s="28" t="s">
        <v>194</v>
      </c>
      <c r="I26" s="28" t="s">
        <v>195</v>
      </c>
      <c r="J26" s="28" t="s">
        <v>196</v>
      </c>
      <c r="K26" s="28" t="s">
        <v>197</v>
      </c>
    </row>
    <row r="27" spans="1:18" s="28" customFormat="1" x14ac:dyDescent="0.4">
      <c r="A27" s="28" t="s">
        <v>199</v>
      </c>
      <c r="B27" s="43">
        <f>243586 +220552</f>
        <v>464138</v>
      </c>
      <c r="C27" s="48" t="s">
        <v>203</v>
      </c>
      <c r="E27" s="36">
        <v>386602010026387</v>
      </c>
      <c r="F27" s="39" t="s">
        <v>62</v>
      </c>
      <c r="G27" s="28" t="s">
        <v>63</v>
      </c>
      <c r="H27" s="28" t="s">
        <v>198</v>
      </c>
      <c r="I27" s="28" t="s">
        <v>200</v>
      </c>
      <c r="J27" s="28" t="s">
        <v>201</v>
      </c>
      <c r="K27" s="28" t="s">
        <v>202</v>
      </c>
    </row>
    <row r="28" spans="1:18" s="28" customFormat="1" x14ac:dyDescent="0.4">
      <c r="A28" s="28" t="s">
        <v>152</v>
      </c>
      <c r="B28" s="43">
        <v>635864</v>
      </c>
      <c r="C28" s="86"/>
      <c r="E28" s="36">
        <v>39080100013298</v>
      </c>
      <c r="F28" s="39" t="s">
        <v>153</v>
      </c>
      <c r="G28" s="28" t="s">
        <v>154</v>
      </c>
      <c r="H28" s="28" t="s">
        <v>155</v>
      </c>
      <c r="I28" s="28" t="s">
        <v>156</v>
      </c>
      <c r="J28" s="28" t="s">
        <v>279</v>
      </c>
      <c r="K28" s="28" t="s">
        <v>280</v>
      </c>
      <c r="L28" s="28" t="s">
        <v>281</v>
      </c>
      <c r="M28" s="28" t="s">
        <v>282</v>
      </c>
      <c r="N28" s="28" t="s">
        <v>283</v>
      </c>
      <c r="O28" s="28" t="s">
        <v>284</v>
      </c>
      <c r="P28" s="28" t="s">
        <v>285</v>
      </c>
      <c r="Q28" s="28" t="s">
        <v>286</v>
      </c>
      <c r="R28" s="28" t="s">
        <v>287</v>
      </c>
    </row>
    <row r="29" spans="1:18" s="112" customFormat="1" x14ac:dyDescent="0.4">
      <c r="A29" s="112" t="s">
        <v>48</v>
      </c>
      <c r="B29" s="111">
        <f>189702+38172</f>
        <v>227874</v>
      </c>
      <c r="E29" s="112" t="s">
        <v>49</v>
      </c>
      <c r="F29" s="112" t="s">
        <v>50</v>
      </c>
      <c r="G29" s="112" t="s">
        <v>51</v>
      </c>
      <c r="H29" s="112" t="s">
        <v>52</v>
      </c>
      <c r="I29" s="112" t="s">
        <v>53</v>
      </c>
      <c r="J29" s="112" t="s">
        <v>292</v>
      </c>
      <c r="K29" s="112" t="s">
        <v>293</v>
      </c>
    </row>
    <row r="30" spans="1:18" x14ac:dyDescent="0.4">
      <c r="A30" s="7" t="s">
        <v>120</v>
      </c>
      <c r="B30" s="111">
        <v>28302</v>
      </c>
      <c r="C30" s="30"/>
      <c r="D30" s="30"/>
      <c r="E30" s="37">
        <v>36055252391</v>
      </c>
      <c r="F30" s="37"/>
      <c r="G30" s="26" t="s">
        <v>11</v>
      </c>
      <c r="H30" s="28" t="s">
        <v>122</v>
      </c>
      <c r="I30" s="28" t="s">
        <v>127</v>
      </c>
      <c r="J30" s="28" t="s">
        <v>177</v>
      </c>
      <c r="K30" s="28"/>
      <c r="L30" s="28"/>
    </row>
    <row r="31" spans="1:18" x14ac:dyDescent="0.4">
      <c r="A31" s="7" t="s">
        <v>128</v>
      </c>
      <c r="B31" s="20"/>
      <c r="C31" s="30"/>
      <c r="D31" s="30"/>
      <c r="E31" s="37">
        <v>33808097568</v>
      </c>
      <c r="F31" s="37"/>
      <c r="G31" s="26" t="s">
        <v>130</v>
      </c>
      <c r="H31" s="7" t="s">
        <v>131</v>
      </c>
      <c r="I31" s="28" t="s">
        <v>132</v>
      </c>
      <c r="J31" s="28" t="s">
        <v>185</v>
      </c>
      <c r="K31" s="28"/>
      <c r="L31" s="28"/>
    </row>
    <row r="32" spans="1:18" x14ac:dyDescent="0.4">
      <c r="A32" s="7" t="s">
        <v>140</v>
      </c>
      <c r="B32" s="20"/>
      <c r="C32" s="30"/>
      <c r="D32" s="30"/>
      <c r="E32" s="36">
        <v>6086101003959</v>
      </c>
      <c r="F32" s="36"/>
      <c r="G32" s="28" t="s">
        <v>27</v>
      </c>
      <c r="H32" s="28" t="s">
        <v>141</v>
      </c>
      <c r="I32" s="28" t="s">
        <v>142</v>
      </c>
      <c r="J32" s="28" t="s">
        <v>182</v>
      </c>
      <c r="K32" s="28" t="s">
        <v>183</v>
      </c>
      <c r="L32" s="28"/>
    </row>
    <row r="33" spans="1:12" x14ac:dyDescent="0.4">
      <c r="A33" s="7" t="s">
        <v>143</v>
      </c>
      <c r="B33" s="20"/>
      <c r="C33" s="30"/>
      <c r="D33" s="30"/>
      <c r="E33" s="36">
        <v>31499967751</v>
      </c>
      <c r="F33" s="41"/>
      <c r="G33" s="29" t="s">
        <v>147</v>
      </c>
      <c r="H33" s="28" t="s">
        <v>145</v>
      </c>
      <c r="I33" s="28" t="s">
        <v>144</v>
      </c>
      <c r="J33" s="28"/>
      <c r="K33" s="28"/>
      <c r="L33" s="28"/>
    </row>
    <row r="34" spans="1:12" x14ac:dyDescent="0.4">
      <c r="A34" s="7" t="s">
        <v>34</v>
      </c>
      <c r="B34" s="20"/>
      <c r="C34" s="30"/>
      <c r="D34" s="30"/>
      <c r="E34" s="37" t="s">
        <v>35</v>
      </c>
      <c r="F34" s="37"/>
      <c r="G34" s="28" t="s">
        <v>11</v>
      </c>
      <c r="H34" s="28" t="s">
        <v>36</v>
      </c>
      <c r="I34" s="28" t="s">
        <v>135</v>
      </c>
      <c r="J34" s="28" t="s">
        <v>173</v>
      </c>
      <c r="K34" s="28"/>
      <c r="L34" s="28"/>
    </row>
  </sheetData>
  <pageMargins left="0.7" right="0.7" top="0.75" bottom="0.75" header="0.3" footer="0.3"/>
  <pageSetup paperSize="9" scale="4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B8B8-157F-4CBC-883A-21A716BA225B}">
  <dimension ref="A1:J37"/>
  <sheetViews>
    <sheetView zoomScale="62" zoomScaleNormal="85" workbookViewId="0">
      <selection activeCell="J10" sqref="J10"/>
    </sheetView>
  </sheetViews>
  <sheetFormatPr defaultRowHeight="14.4" x14ac:dyDescent="0.3"/>
  <cols>
    <col min="1" max="1" width="64.109375" bestFit="1" customWidth="1"/>
    <col min="2" max="2" width="16.44140625" bestFit="1" customWidth="1"/>
    <col min="3" max="3" width="23.5546875" bestFit="1" customWidth="1"/>
    <col min="4" max="4" width="22.88671875" bestFit="1" customWidth="1"/>
    <col min="5" max="5" width="10.33203125" bestFit="1" customWidth="1"/>
    <col min="6" max="6" width="21.44140625" bestFit="1" customWidth="1"/>
    <col min="7" max="7" width="16.77734375" bestFit="1" customWidth="1"/>
    <col min="8" max="8" width="37.21875" bestFit="1" customWidth="1"/>
    <col min="9" max="9" width="33.109375" bestFit="1" customWidth="1"/>
    <col min="10" max="10" width="14.77734375" bestFit="1" customWidth="1"/>
    <col min="11" max="11" width="18.33203125" customWidth="1"/>
  </cols>
  <sheetData>
    <row r="1" spans="1:10" ht="28.8" x14ac:dyDescent="0.3">
      <c r="A1" s="3" t="s">
        <v>0</v>
      </c>
      <c r="B1" s="4" t="s">
        <v>1</v>
      </c>
      <c r="C1" s="4" t="s">
        <v>2</v>
      </c>
      <c r="D1" s="19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4">
      <c r="A2" s="7" t="s">
        <v>12</v>
      </c>
      <c r="B2" s="8"/>
      <c r="C2" s="8"/>
      <c r="D2" s="21"/>
      <c r="E2" s="8"/>
      <c r="F2" s="9">
        <v>29611100003742</v>
      </c>
      <c r="G2" s="10" t="s">
        <v>13</v>
      </c>
      <c r="H2" s="10" t="s">
        <v>14</v>
      </c>
      <c r="I2" s="11" t="s">
        <v>12</v>
      </c>
      <c r="J2" s="2" t="s">
        <v>15</v>
      </c>
    </row>
    <row r="3" spans="1:10" ht="21" x14ac:dyDescent="0.4">
      <c r="A3" s="7" t="s">
        <v>16</v>
      </c>
      <c r="B3" s="8"/>
      <c r="C3" s="8"/>
      <c r="D3" s="21"/>
      <c r="E3" s="8"/>
      <c r="F3" s="16">
        <v>1420155000065560</v>
      </c>
      <c r="G3" s="2" t="s">
        <v>18</v>
      </c>
      <c r="H3" s="2" t="s">
        <v>19</v>
      </c>
      <c r="I3" s="11" t="s">
        <v>20</v>
      </c>
      <c r="J3" s="2" t="s">
        <v>21</v>
      </c>
    </row>
    <row r="4" spans="1:10" ht="21" x14ac:dyDescent="0.4">
      <c r="A4" s="7" t="s">
        <v>24</v>
      </c>
      <c r="B4" s="8"/>
      <c r="C4" s="8"/>
      <c r="D4" s="21"/>
      <c r="E4" s="8"/>
      <c r="F4" s="13" t="s">
        <v>25</v>
      </c>
      <c r="G4" s="2" t="s">
        <v>26</v>
      </c>
      <c r="H4" s="2" t="s">
        <v>27</v>
      </c>
      <c r="I4" s="2" t="s">
        <v>28</v>
      </c>
      <c r="J4" s="2" t="s">
        <v>133</v>
      </c>
    </row>
    <row r="5" spans="1:10" ht="21" x14ac:dyDescent="0.4">
      <c r="A5" s="7" t="s">
        <v>29</v>
      </c>
      <c r="B5" s="8"/>
      <c r="C5" s="8"/>
      <c r="D5" s="21"/>
      <c r="E5" s="8"/>
      <c r="F5" s="16">
        <v>868457131</v>
      </c>
      <c r="G5" s="10" t="s">
        <v>30</v>
      </c>
      <c r="H5" s="10" t="s">
        <v>31</v>
      </c>
      <c r="I5" s="10" t="s">
        <v>32</v>
      </c>
      <c r="J5" s="10" t="s">
        <v>33</v>
      </c>
    </row>
    <row r="6" spans="1:10" ht="21" x14ac:dyDescent="0.4">
      <c r="A6" s="7" t="s">
        <v>34</v>
      </c>
      <c r="B6" s="8"/>
      <c r="C6" s="8"/>
      <c r="D6" s="21"/>
      <c r="E6" s="8"/>
      <c r="F6" s="13" t="s">
        <v>35</v>
      </c>
      <c r="G6" s="2" t="s">
        <v>10</v>
      </c>
      <c r="H6" s="2" t="s">
        <v>11</v>
      </c>
      <c r="I6" s="2" t="s">
        <v>36</v>
      </c>
      <c r="J6" s="2" t="s">
        <v>135</v>
      </c>
    </row>
    <row r="7" spans="1:10" ht="21" x14ac:dyDescent="0.4">
      <c r="A7" s="7" t="s">
        <v>37</v>
      </c>
      <c r="B7" s="8"/>
      <c r="C7" s="8"/>
      <c r="D7" s="21"/>
      <c r="E7" s="8"/>
      <c r="F7" s="12">
        <v>6546322059</v>
      </c>
      <c r="G7" s="2" t="s">
        <v>30</v>
      </c>
      <c r="H7" s="10" t="s">
        <v>38</v>
      </c>
      <c r="I7" s="10" t="s">
        <v>39</v>
      </c>
      <c r="J7" s="2" t="s">
        <v>40</v>
      </c>
    </row>
    <row r="8" spans="1:10" ht="21" x14ac:dyDescent="0.4">
      <c r="A8" s="7" t="s">
        <v>41</v>
      </c>
      <c r="B8" s="8"/>
      <c r="C8" s="8"/>
      <c r="D8" s="21"/>
      <c r="E8" s="8"/>
      <c r="F8" s="9">
        <v>6086101005682</v>
      </c>
      <c r="G8" s="2" t="s">
        <v>26</v>
      </c>
      <c r="H8" s="10" t="s">
        <v>42</v>
      </c>
      <c r="I8" s="2" t="s">
        <v>43</v>
      </c>
      <c r="J8" s="2" t="s">
        <v>44</v>
      </c>
    </row>
    <row r="9" spans="1:10" ht="21" x14ac:dyDescent="0.4">
      <c r="A9" s="7" t="s">
        <v>45</v>
      </c>
      <c r="B9" s="8"/>
      <c r="C9" s="8"/>
      <c r="D9" s="20"/>
      <c r="E9" s="8"/>
      <c r="F9" s="10">
        <v>42084751220</v>
      </c>
      <c r="G9" s="10" t="s">
        <v>46</v>
      </c>
      <c r="H9" s="10" t="s">
        <v>11</v>
      </c>
      <c r="I9" s="10" t="s">
        <v>45</v>
      </c>
      <c r="J9" s="2" t="s">
        <v>47</v>
      </c>
    </row>
    <row r="10" spans="1:10" ht="21" x14ac:dyDescent="0.4">
      <c r="A10" s="7" t="s">
        <v>48</v>
      </c>
      <c r="B10" s="8"/>
      <c r="C10" s="8"/>
      <c r="D10" s="20"/>
      <c r="E10" s="8"/>
      <c r="F10" s="14" t="s">
        <v>49</v>
      </c>
      <c r="G10" s="15" t="s">
        <v>50</v>
      </c>
      <c r="H10" s="15" t="s">
        <v>51</v>
      </c>
      <c r="I10" s="15" t="s">
        <v>52</v>
      </c>
      <c r="J10" s="15" t="s">
        <v>53</v>
      </c>
    </row>
    <row r="11" spans="1:10" ht="21" x14ac:dyDescent="0.4">
      <c r="A11" s="7" t="s">
        <v>54</v>
      </c>
      <c r="B11" s="8"/>
      <c r="C11" s="8"/>
      <c r="D11" s="20"/>
      <c r="E11" s="8"/>
      <c r="F11" s="9">
        <v>2548572384</v>
      </c>
      <c r="G11" s="2" t="s">
        <v>50</v>
      </c>
      <c r="H11" s="2" t="s">
        <v>51</v>
      </c>
      <c r="I11" s="10" t="s">
        <v>55</v>
      </c>
      <c r="J11" s="2" t="s">
        <v>56</v>
      </c>
    </row>
    <row r="12" spans="1:10" ht="21" x14ac:dyDescent="0.4">
      <c r="A12" s="7" t="s">
        <v>58</v>
      </c>
      <c r="B12" s="8"/>
      <c r="C12" s="8"/>
      <c r="D12" s="21"/>
      <c r="E12" s="8"/>
      <c r="F12" s="13" t="s">
        <v>59</v>
      </c>
      <c r="G12" s="2" t="s">
        <v>10</v>
      </c>
      <c r="H12" s="2" t="s">
        <v>11</v>
      </c>
      <c r="I12" s="2" t="s">
        <v>60</v>
      </c>
      <c r="J12" s="2" t="s">
        <v>61</v>
      </c>
    </row>
    <row r="13" spans="1:10" ht="21" x14ac:dyDescent="0.4">
      <c r="A13" s="7" t="s">
        <v>64</v>
      </c>
      <c r="B13" s="8"/>
      <c r="C13" s="8"/>
      <c r="D13" s="21"/>
      <c r="E13" s="8"/>
      <c r="F13" s="12" t="s">
        <v>65</v>
      </c>
      <c r="G13" s="10" t="s">
        <v>22</v>
      </c>
      <c r="H13" s="2" t="s">
        <v>23</v>
      </c>
      <c r="I13" s="10" t="s">
        <v>66</v>
      </c>
      <c r="J13" s="2" t="s">
        <v>67</v>
      </c>
    </row>
    <row r="14" spans="1:10" ht="21" x14ac:dyDescent="0.4">
      <c r="A14" s="7" t="s">
        <v>68</v>
      </c>
      <c r="B14" s="8"/>
      <c r="C14" s="8"/>
      <c r="D14" s="21"/>
      <c r="E14" s="8"/>
      <c r="F14" s="13" t="s">
        <v>69</v>
      </c>
      <c r="G14" s="10" t="s">
        <v>70</v>
      </c>
      <c r="H14" s="2" t="s">
        <v>71</v>
      </c>
      <c r="I14" s="10" t="s">
        <v>68</v>
      </c>
      <c r="J14" s="2" t="s">
        <v>72</v>
      </c>
    </row>
    <row r="15" spans="1:10" ht="21" x14ac:dyDescent="0.4">
      <c r="A15" s="7" t="s">
        <v>74</v>
      </c>
      <c r="B15" s="8"/>
      <c r="C15" s="8"/>
      <c r="D15" s="21"/>
      <c r="E15" s="8"/>
      <c r="F15" s="9">
        <v>20393866584</v>
      </c>
      <c r="G15" s="10" t="s">
        <v>10</v>
      </c>
      <c r="H15" s="10" t="s">
        <v>11</v>
      </c>
      <c r="I15" s="10" t="s">
        <v>74</v>
      </c>
      <c r="J15" s="10" t="s">
        <v>75</v>
      </c>
    </row>
    <row r="16" spans="1:10" ht="21" x14ac:dyDescent="0.4">
      <c r="A16" s="7" t="s">
        <v>76</v>
      </c>
      <c r="B16" s="8"/>
      <c r="C16" s="8"/>
      <c r="D16" s="21"/>
      <c r="E16" s="8"/>
      <c r="F16" s="10">
        <v>41897007408</v>
      </c>
      <c r="G16" s="2" t="s">
        <v>10</v>
      </c>
      <c r="H16" s="2" t="s">
        <v>11</v>
      </c>
      <c r="I16" s="11" t="s">
        <v>76</v>
      </c>
      <c r="J16" s="2" t="s">
        <v>77</v>
      </c>
    </row>
    <row r="17" spans="1:10" ht="21" x14ac:dyDescent="0.4">
      <c r="A17" s="7" t="s">
        <v>78</v>
      </c>
      <c r="B17" s="8"/>
      <c r="C17" s="8"/>
      <c r="D17" s="21"/>
      <c r="E17" s="8"/>
      <c r="F17" s="10">
        <v>30758927213</v>
      </c>
      <c r="G17" s="10" t="s">
        <v>10</v>
      </c>
      <c r="H17" s="10" t="s">
        <v>11</v>
      </c>
      <c r="I17" s="10" t="s">
        <v>79</v>
      </c>
      <c r="J17" s="10" t="s">
        <v>80</v>
      </c>
    </row>
    <row r="18" spans="1:10" ht="21" x14ac:dyDescent="0.4">
      <c r="A18" s="17" t="s">
        <v>81</v>
      </c>
      <c r="B18" s="8"/>
      <c r="C18" s="8"/>
      <c r="D18" s="21"/>
      <c r="E18" s="8"/>
      <c r="F18" s="10">
        <v>20286779205</v>
      </c>
      <c r="G18" s="2" t="s">
        <v>82</v>
      </c>
      <c r="H18" s="2" t="s">
        <v>57</v>
      </c>
      <c r="I18" s="2" t="s">
        <v>83</v>
      </c>
      <c r="J18" s="2" t="s">
        <v>84</v>
      </c>
    </row>
    <row r="19" spans="1:10" ht="21" x14ac:dyDescent="0.4">
      <c r="A19" s="7" t="s">
        <v>85</v>
      </c>
      <c r="B19" s="8"/>
      <c r="C19" s="8"/>
      <c r="D19" s="21"/>
      <c r="E19" s="8"/>
      <c r="F19" s="13" t="s">
        <v>86</v>
      </c>
      <c r="G19" s="10" t="s">
        <v>22</v>
      </c>
      <c r="H19" s="2" t="s">
        <v>23</v>
      </c>
      <c r="I19" s="10" t="s">
        <v>87</v>
      </c>
      <c r="J19" s="2" t="s">
        <v>88</v>
      </c>
    </row>
    <row r="20" spans="1:10" ht="21" x14ac:dyDescent="0.4">
      <c r="A20" s="7" t="s">
        <v>89</v>
      </c>
      <c r="B20" s="8"/>
      <c r="C20" s="8"/>
      <c r="D20" s="21"/>
      <c r="E20" s="8"/>
      <c r="F20" s="9">
        <v>50100398807876</v>
      </c>
      <c r="G20" s="2" t="s">
        <v>73</v>
      </c>
      <c r="H20" s="10" t="s">
        <v>90</v>
      </c>
      <c r="I20" s="2" t="s">
        <v>91</v>
      </c>
      <c r="J20" s="2" t="s">
        <v>92</v>
      </c>
    </row>
    <row r="21" spans="1:10" ht="21" x14ac:dyDescent="0.4">
      <c r="A21" s="7" t="s">
        <v>93</v>
      </c>
      <c r="B21" s="8"/>
      <c r="C21" s="8"/>
      <c r="D21" s="21"/>
      <c r="E21" s="8"/>
      <c r="F21" s="10">
        <v>31897791454</v>
      </c>
      <c r="G21" s="10" t="s">
        <v>10</v>
      </c>
      <c r="H21" s="2" t="s">
        <v>57</v>
      </c>
      <c r="I21" s="2" t="s">
        <v>93</v>
      </c>
      <c r="J21" s="2" t="s">
        <v>94</v>
      </c>
    </row>
    <row r="22" spans="1:10" ht="21" x14ac:dyDescent="0.4">
      <c r="A22" s="7" t="s">
        <v>95</v>
      </c>
      <c r="B22" s="1"/>
      <c r="C22" s="2"/>
      <c r="D22" s="21"/>
      <c r="E22" s="8"/>
      <c r="F22" s="13" t="s">
        <v>96</v>
      </c>
      <c r="G22" s="2" t="s">
        <v>62</v>
      </c>
      <c r="H22" s="2" t="s">
        <v>63</v>
      </c>
      <c r="I22" s="2" t="s">
        <v>97</v>
      </c>
      <c r="J22" s="2" t="s">
        <v>98</v>
      </c>
    </row>
    <row r="23" spans="1:10" ht="21" x14ac:dyDescent="0.4">
      <c r="A23" s="7" t="s">
        <v>99</v>
      </c>
      <c r="B23" s="8"/>
      <c r="C23" s="2"/>
      <c r="D23" s="21"/>
      <c r="E23" s="8"/>
      <c r="F23" s="13" t="s">
        <v>100</v>
      </c>
      <c r="G23" s="2" t="s">
        <v>101</v>
      </c>
      <c r="H23" s="2" t="s">
        <v>102</v>
      </c>
      <c r="I23" s="2" t="s">
        <v>103</v>
      </c>
      <c r="J23" s="2" t="s">
        <v>104</v>
      </c>
    </row>
    <row r="24" spans="1:10" ht="21" x14ac:dyDescent="0.4">
      <c r="A24" s="7" t="s">
        <v>105</v>
      </c>
      <c r="B24" s="8"/>
      <c r="C24" s="2"/>
      <c r="D24" s="21"/>
      <c r="E24" s="8"/>
      <c r="F24" s="12">
        <v>44005352428</v>
      </c>
      <c r="G24" s="2" t="s">
        <v>46</v>
      </c>
      <c r="H24" s="2" t="s">
        <v>106</v>
      </c>
      <c r="I24" s="2" t="s">
        <v>107</v>
      </c>
      <c r="J24" s="2" t="s">
        <v>108</v>
      </c>
    </row>
    <row r="25" spans="1:10" ht="21" x14ac:dyDescent="0.4">
      <c r="A25" s="7" t="s">
        <v>109</v>
      </c>
      <c r="B25" s="8"/>
      <c r="C25" s="2"/>
      <c r="D25" s="21"/>
      <c r="E25" s="8"/>
      <c r="F25" s="12">
        <v>33982901231</v>
      </c>
      <c r="G25" s="2" t="s">
        <v>10</v>
      </c>
      <c r="H25" s="10" t="s">
        <v>11</v>
      </c>
      <c r="I25" s="2" t="s">
        <v>110</v>
      </c>
      <c r="J25" s="2" t="s">
        <v>111</v>
      </c>
    </row>
    <row r="26" spans="1:10" ht="21" x14ac:dyDescent="0.4">
      <c r="A26" s="7" t="s">
        <v>112</v>
      </c>
      <c r="B26" s="8"/>
      <c r="C26" s="2"/>
      <c r="D26" s="21"/>
      <c r="E26" s="8"/>
      <c r="F26" s="13" t="s">
        <v>114</v>
      </c>
      <c r="G26" s="2" t="s">
        <v>73</v>
      </c>
      <c r="H26" s="10" t="s">
        <v>90</v>
      </c>
      <c r="I26" s="2" t="s">
        <v>113</v>
      </c>
      <c r="J26" s="2" t="s">
        <v>115</v>
      </c>
    </row>
    <row r="27" spans="1:10" ht="21" x14ac:dyDescent="0.4">
      <c r="A27" s="7" t="s">
        <v>116</v>
      </c>
      <c r="B27" s="8"/>
      <c r="C27" s="2"/>
      <c r="D27" s="21"/>
      <c r="E27" s="8"/>
      <c r="F27" s="13" t="s">
        <v>117</v>
      </c>
      <c r="G27" s="2" t="s">
        <v>118</v>
      </c>
      <c r="H27" s="10" t="s">
        <v>119</v>
      </c>
      <c r="I27" s="2" t="s">
        <v>121</v>
      </c>
      <c r="J27" s="2" t="s">
        <v>134</v>
      </c>
    </row>
    <row r="28" spans="1:10" ht="21" x14ac:dyDescent="0.4">
      <c r="A28" s="7" t="s">
        <v>120</v>
      </c>
      <c r="B28" s="8"/>
      <c r="C28" s="2"/>
      <c r="D28" s="21"/>
      <c r="E28" s="8"/>
      <c r="F28" s="12">
        <v>36055252391</v>
      </c>
      <c r="G28" s="2" t="s">
        <v>10</v>
      </c>
      <c r="H28" s="10" t="s">
        <v>11</v>
      </c>
      <c r="I28" s="2" t="s">
        <v>122</v>
      </c>
      <c r="J28" s="2" t="s">
        <v>127</v>
      </c>
    </row>
    <row r="29" spans="1:10" ht="21" x14ac:dyDescent="0.4">
      <c r="A29" s="7" t="s">
        <v>123</v>
      </c>
      <c r="B29" s="8"/>
      <c r="C29" s="2"/>
      <c r="D29" s="20"/>
      <c r="E29" s="8"/>
      <c r="F29" s="12">
        <v>38586800145</v>
      </c>
      <c r="G29" s="2" t="s">
        <v>10</v>
      </c>
      <c r="H29" s="10" t="s">
        <v>11</v>
      </c>
      <c r="I29" s="2" t="s">
        <v>124</v>
      </c>
      <c r="J29" s="2"/>
    </row>
    <row r="30" spans="1:10" ht="21" x14ac:dyDescent="0.4">
      <c r="A30" s="7" t="s">
        <v>125</v>
      </c>
      <c r="B30" s="8"/>
      <c r="C30" s="2"/>
      <c r="D30" s="20"/>
      <c r="E30" s="8"/>
      <c r="F30" s="12" t="s">
        <v>126</v>
      </c>
      <c r="G30" s="2" t="s">
        <v>73</v>
      </c>
      <c r="H30" s="10" t="s">
        <v>90</v>
      </c>
      <c r="I30" s="18" t="s">
        <v>125</v>
      </c>
      <c r="J30" s="2"/>
    </row>
    <row r="31" spans="1:10" ht="21" x14ac:dyDescent="0.4">
      <c r="A31" s="7" t="s">
        <v>128</v>
      </c>
      <c r="B31" s="8"/>
      <c r="C31" s="2"/>
      <c r="D31" s="21"/>
      <c r="E31" s="8"/>
      <c r="F31" s="12">
        <v>33808097568</v>
      </c>
      <c r="G31" s="2" t="s">
        <v>129</v>
      </c>
      <c r="H31" s="10" t="s">
        <v>130</v>
      </c>
      <c r="I31" s="18" t="s">
        <v>131</v>
      </c>
      <c r="J31" s="2" t="s">
        <v>132</v>
      </c>
    </row>
    <row r="32" spans="1:10" ht="21" x14ac:dyDescent="0.4">
      <c r="A32" s="7" t="s">
        <v>136</v>
      </c>
      <c r="B32" s="2"/>
      <c r="C32" s="2"/>
      <c r="D32" s="21"/>
      <c r="E32" s="2"/>
      <c r="F32" s="2">
        <v>42325671649</v>
      </c>
      <c r="G32" s="2" t="s">
        <v>10</v>
      </c>
      <c r="H32" s="2" t="s">
        <v>137</v>
      </c>
      <c r="I32" s="2" t="s">
        <v>138</v>
      </c>
      <c r="J32" s="2" t="s">
        <v>139</v>
      </c>
    </row>
    <row r="33" spans="1:10" ht="21" x14ac:dyDescent="0.4">
      <c r="A33" s="7" t="s">
        <v>140</v>
      </c>
      <c r="B33" s="2"/>
      <c r="C33" s="2"/>
      <c r="D33" s="21"/>
      <c r="E33" s="2"/>
      <c r="F33" s="22">
        <v>6086101003959</v>
      </c>
      <c r="G33" s="13" t="s">
        <v>26</v>
      </c>
      <c r="H33" s="2" t="s">
        <v>27</v>
      </c>
      <c r="I33" s="2" t="s">
        <v>141</v>
      </c>
      <c r="J33" s="2" t="s">
        <v>142</v>
      </c>
    </row>
    <row r="34" spans="1:10" ht="21" x14ac:dyDescent="0.4">
      <c r="A34" s="7" t="s">
        <v>143</v>
      </c>
      <c r="B34" s="2"/>
      <c r="C34" s="2"/>
      <c r="D34" s="21"/>
      <c r="E34" s="2"/>
      <c r="F34" s="22">
        <v>31499967751</v>
      </c>
      <c r="G34" s="2" t="s">
        <v>146</v>
      </c>
      <c r="H34" s="23" t="s">
        <v>147</v>
      </c>
      <c r="I34" s="2" t="s">
        <v>145</v>
      </c>
      <c r="J34" s="2" t="s">
        <v>144</v>
      </c>
    </row>
    <row r="35" spans="1:10" ht="21" x14ac:dyDescent="0.4">
      <c r="A35" s="7" t="s">
        <v>148</v>
      </c>
      <c r="B35" s="2"/>
      <c r="C35" s="2"/>
      <c r="D35" s="21"/>
      <c r="E35" s="2"/>
      <c r="F35" s="24" t="s">
        <v>149</v>
      </c>
      <c r="G35" s="2" t="s">
        <v>22</v>
      </c>
      <c r="H35" s="2" t="s">
        <v>23</v>
      </c>
      <c r="I35" s="2" t="s">
        <v>150</v>
      </c>
      <c r="J35" s="2" t="s">
        <v>151</v>
      </c>
    </row>
    <row r="36" spans="1:10" ht="21" x14ac:dyDescent="0.4">
      <c r="A36" s="32" t="s">
        <v>152</v>
      </c>
      <c r="B36" s="33"/>
      <c r="C36" s="33"/>
      <c r="D36" s="33"/>
      <c r="E36" s="33"/>
      <c r="F36" s="34">
        <v>39080100013298</v>
      </c>
      <c r="G36" s="33" t="s">
        <v>153</v>
      </c>
      <c r="H36" s="33" t="s">
        <v>154</v>
      </c>
      <c r="I36" s="33" t="s">
        <v>155</v>
      </c>
      <c r="J36" s="33" t="s">
        <v>156</v>
      </c>
    </row>
    <row r="37" spans="1:10" s="2" customFormat="1" ht="21" x14ac:dyDescent="0.4">
      <c r="A37" s="7" t="s">
        <v>187</v>
      </c>
      <c r="B37" s="35"/>
      <c r="F37" s="2">
        <v>10230601834</v>
      </c>
      <c r="G37" s="2" t="s">
        <v>189</v>
      </c>
      <c r="H37" s="2" t="s">
        <v>188</v>
      </c>
      <c r="I37" s="2" t="s">
        <v>190</v>
      </c>
      <c r="J37" s="2" t="s">
        <v>192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18CB-54C4-4CA0-82A1-7BFBF15D9EDA}">
  <dimension ref="H2:P43"/>
  <sheetViews>
    <sheetView topLeftCell="E1" zoomScale="130" zoomScaleNormal="130" workbookViewId="0">
      <selection activeCell="G1" sqref="G1:P15"/>
    </sheetView>
  </sheetViews>
  <sheetFormatPr defaultRowHeight="14.4" x14ac:dyDescent="0.3"/>
  <cols>
    <col min="8" max="8" width="20.77734375" customWidth="1"/>
    <col min="9" max="9" width="13.109375" customWidth="1"/>
    <col min="10" max="10" width="14.5546875" customWidth="1"/>
    <col min="11" max="16" width="12.77734375" customWidth="1"/>
  </cols>
  <sheetData>
    <row r="2" spans="8:16" ht="15" thickBot="1" x14ac:dyDescent="0.35"/>
    <row r="3" spans="8:16" ht="19.95" customHeight="1" x14ac:dyDescent="0.3">
      <c r="H3" s="52"/>
      <c r="I3" s="139">
        <v>45940</v>
      </c>
      <c r="J3" s="140"/>
      <c r="K3" s="141">
        <v>45941</v>
      </c>
      <c r="L3" s="140"/>
      <c r="M3" s="141">
        <v>45941</v>
      </c>
      <c r="N3" s="140"/>
      <c r="O3" s="141">
        <v>45942</v>
      </c>
      <c r="P3" s="142"/>
    </row>
    <row r="4" spans="8:16" ht="19.95" customHeight="1" thickBot="1" x14ac:dyDescent="0.35">
      <c r="H4" s="53"/>
      <c r="I4" s="136" t="s">
        <v>266</v>
      </c>
      <c r="J4" s="137"/>
      <c r="K4" s="137" t="s">
        <v>210</v>
      </c>
      <c r="L4" s="137"/>
      <c r="M4" s="137" t="s">
        <v>211</v>
      </c>
      <c r="N4" s="137"/>
      <c r="O4" s="137" t="s">
        <v>212</v>
      </c>
      <c r="P4" s="138"/>
    </row>
    <row r="5" spans="8:16" ht="19.95" customHeight="1" x14ac:dyDescent="0.3">
      <c r="H5" s="53"/>
      <c r="I5" s="102" t="s">
        <v>213</v>
      </c>
      <c r="J5" s="101" t="s">
        <v>214</v>
      </c>
      <c r="K5" s="102" t="s">
        <v>213</v>
      </c>
      <c r="L5" s="49" t="s">
        <v>214</v>
      </c>
      <c r="M5" s="102" t="s">
        <v>213</v>
      </c>
      <c r="N5" s="110" t="s">
        <v>214</v>
      </c>
      <c r="O5" s="49" t="s">
        <v>213</v>
      </c>
      <c r="P5" s="54" t="s">
        <v>214</v>
      </c>
    </row>
    <row r="6" spans="8:16" ht="19.95" customHeight="1" x14ac:dyDescent="0.3">
      <c r="H6" s="100" t="s">
        <v>215</v>
      </c>
      <c r="I6" s="90" t="s">
        <v>225</v>
      </c>
      <c r="J6" s="103">
        <v>0.20499999999999999</v>
      </c>
      <c r="K6" s="92" t="s">
        <v>220</v>
      </c>
      <c r="L6" s="93">
        <v>0.17299999999999999</v>
      </c>
      <c r="M6" s="107" t="s">
        <v>230</v>
      </c>
      <c r="N6" s="91">
        <v>0.19</v>
      </c>
      <c r="O6" s="109" t="s">
        <v>268</v>
      </c>
      <c r="P6" s="94">
        <v>0.182</v>
      </c>
    </row>
    <row r="7" spans="8:16" ht="19.95" customHeight="1" x14ac:dyDescent="0.3">
      <c r="H7" s="98" t="s">
        <v>216</v>
      </c>
      <c r="I7" s="99" t="s">
        <v>226</v>
      </c>
      <c r="J7" s="104">
        <v>0.128</v>
      </c>
      <c r="K7" s="77" t="s">
        <v>221</v>
      </c>
      <c r="L7" s="96">
        <v>0.109</v>
      </c>
      <c r="M7" s="75" t="s">
        <v>231</v>
      </c>
      <c r="N7" s="76">
        <v>0.115</v>
      </c>
      <c r="O7" s="105" t="s">
        <v>269</v>
      </c>
      <c r="P7" s="96">
        <v>0.122</v>
      </c>
    </row>
    <row r="8" spans="8:16" ht="19.95" customHeight="1" x14ac:dyDescent="0.3">
      <c r="H8" s="95" t="s">
        <v>217</v>
      </c>
      <c r="I8" s="99" t="s">
        <v>227</v>
      </c>
      <c r="J8" s="76">
        <v>0.38400000000000001</v>
      </c>
      <c r="K8" s="105" t="s">
        <v>222</v>
      </c>
      <c r="L8" s="96">
        <v>0.36099999999999999</v>
      </c>
      <c r="M8" s="75" t="s">
        <v>232</v>
      </c>
      <c r="N8" s="76">
        <v>0.379</v>
      </c>
      <c r="O8" s="105" t="s">
        <v>270</v>
      </c>
      <c r="P8" s="96">
        <v>0.39500000000000002</v>
      </c>
    </row>
    <row r="9" spans="8:16" ht="19.95" customHeight="1" x14ac:dyDescent="0.3">
      <c r="H9" s="89" t="s">
        <v>218</v>
      </c>
      <c r="I9" s="99" t="s">
        <v>228</v>
      </c>
      <c r="J9" s="76">
        <v>0.28299999999999997</v>
      </c>
      <c r="K9" s="105" t="s">
        <v>223</v>
      </c>
      <c r="L9" s="78">
        <v>0.35699999999999998</v>
      </c>
      <c r="M9" s="99" t="s">
        <v>233</v>
      </c>
      <c r="N9" s="76">
        <v>0.316</v>
      </c>
      <c r="O9" s="105" t="s">
        <v>271</v>
      </c>
      <c r="P9" s="96">
        <v>0.30099999999999999</v>
      </c>
    </row>
    <row r="10" spans="8:16" ht="19.95" customHeight="1" x14ac:dyDescent="0.3">
      <c r="H10" s="89" t="s">
        <v>234</v>
      </c>
      <c r="I10" s="99" t="s">
        <v>235</v>
      </c>
      <c r="J10" s="76"/>
      <c r="K10" s="106" t="s">
        <v>236</v>
      </c>
      <c r="L10" s="79"/>
      <c r="M10" s="108" t="s">
        <v>237</v>
      </c>
      <c r="N10" s="75"/>
      <c r="O10" s="106" t="s">
        <v>272</v>
      </c>
      <c r="P10" s="97"/>
    </row>
    <row r="11" spans="8:16" ht="19.95" customHeight="1" x14ac:dyDescent="0.3">
      <c r="H11" s="98" t="s">
        <v>219</v>
      </c>
      <c r="I11" s="127" t="s">
        <v>224</v>
      </c>
      <c r="J11" s="128"/>
      <c r="K11" s="129" t="s">
        <v>229</v>
      </c>
      <c r="L11" s="129"/>
      <c r="M11" s="127" t="s">
        <v>238</v>
      </c>
      <c r="N11" s="128"/>
      <c r="O11" s="129" t="s">
        <v>267</v>
      </c>
      <c r="P11" s="130"/>
    </row>
    <row r="12" spans="8:16" ht="15.6" x14ac:dyDescent="0.3">
      <c r="H12" s="88" t="s">
        <v>245</v>
      </c>
      <c r="I12" s="131" t="s">
        <v>240</v>
      </c>
      <c r="J12" s="132"/>
      <c r="K12" s="123" t="s">
        <v>242</v>
      </c>
      <c r="L12" s="123"/>
      <c r="M12" s="135" t="s">
        <v>242</v>
      </c>
      <c r="N12" s="135"/>
      <c r="O12" s="123" t="s">
        <v>242</v>
      </c>
      <c r="P12" s="124"/>
    </row>
    <row r="13" spans="8:16" ht="16.2" thickBot="1" x14ac:dyDescent="0.35">
      <c r="H13" s="87" t="s">
        <v>239</v>
      </c>
      <c r="I13" s="133" t="s">
        <v>241</v>
      </c>
      <c r="J13" s="134"/>
      <c r="K13" s="125" t="s">
        <v>244</v>
      </c>
      <c r="L13" s="125"/>
      <c r="M13" s="122" t="s">
        <v>243</v>
      </c>
      <c r="N13" s="122"/>
      <c r="O13" s="125" t="s">
        <v>273</v>
      </c>
      <c r="P13" s="126"/>
    </row>
    <row r="15" spans="8:16" ht="15" thickBot="1" x14ac:dyDescent="0.35"/>
    <row r="16" spans="8:16" ht="15" thickBot="1" x14ac:dyDescent="0.35">
      <c r="N16" s="51"/>
    </row>
    <row r="17" spans="8:15" x14ac:dyDescent="0.3">
      <c r="K17" s="50"/>
    </row>
    <row r="27" spans="8:15" ht="15" thickBot="1" x14ac:dyDescent="0.35"/>
    <row r="28" spans="8:15" ht="19.95" customHeight="1" x14ac:dyDescent="0.3">
      <c r="H28" s="113" t="s">
        <v>246</v>
      </c>
      <c r="I28" s="114"/>
      <c r="J28" s="115"/>
      <c r="K28" s="59"/>
      <c r="L28" s="59"/>
      <c r="M28" s="59"/>
      <c r="N28" s="59"/>
      <c r="O28" s="60"/>
    </row>
    <row r="29" spans="8:15" ht="19.95" customHeight="1" x14ac:dyDescent="0.3">
      <c r="H29" s="116"/>
      <c r="I29" s="117"/>
      <c r="J29" s="118"/>
      <c r="K29" s="61"/>
      <c r="L29" s="61"/>
      <c r="M29" s="61"/>
      <c r="N29" s="61"/>
      <c r="O29" s="62"/>
    </row>
    <row r="30" spans="8:15" ht="19.95" customHeight="1" thickBot="1" x14ac:dyDescent="0.35">
      <c r="H30" s="119"/>
      <c r="I30" s="120"/>
      <c r="J30" s="121"/>
      <c r="O30" s="55"/>
    </row>
    <row r="31" spans="8:15" ht="19.95" customHeight="1" x14ac:dyDescent="0.3">
      <c r="H31" s="63" t="s">
        <v>249</v>
      </c>
      <c r="I31" s="70"/>
      <c r="J31" s="68" t="s">
        <v>248</v>
      </c>
      <c r="O31" s="55"/>
    </row>
    <row r="32" spans="8:15" ht="19.95" customHeight="1" x14ac:dyDescent="0.3">
      <c r="H32" s="58" t="s">
        <v>250</v>
      </c>
      <c r="I32" s="71"/>
      <c r="J32" s="69" t="s">
        <v>251</v>
      </c>
      <c r="O32" s="55"/>
    </row>
    <row r="33" spans="8:15" ht="19.95" customHeight="1" x14ac:dyDescent="0.3">
      <c r="H33" s="58" t="s">
        <v>252</v>
      </c>
      <c r="I33" s="71"/>
      <c r="J33" s="69" t="s">
        <v>253</v>
      </c>
      <c r="O33" s="55"/>
    </row>
    <row r="34" spans="8:15" ht="19.95" customHeight="1" x14ac:dyDescent="0.3">
      <c r="H34" s="58" t="s">
        <v>247</v>
      </c>
      <c r="I34" s="71"/>
      <c r="J34" s="69" t="s">
        <v>254</v>
      </c>
      <c r="O34" s="55"/>
    </row>
    <row r="35" spans="8:15" ht="19.95" customHeight="1" x14ac:dyDescent="0.3">
      <c r="H35" s="58" t="s">
        <v>255</v>
      </c>
      <c r="I35" s="71"/>
      <c r="J35" s="69" t="s">
        <v>256</v>
      </c>
      <c r="O35" s="55"/>
    </row>
    <row r="36" spans="8:15" ht="23.4" customHeight="1" x14ac:dyDescent="0.3">
      <c r="H36" s="58" t="s">
        <v>257</v>
      </c>
      <c r="I36" s="71"/>
      <c r="J36" s="69" t="s">
        <v>258</v>
      </c>
      <c r="O36" s="55"/>
    </row>
    <row r="37" spans="8:15" ht="1.8" customHeight="1" x14ac:dyDescent="0.3">
      <c r="H37" s="66"/>
      <c r="I37" s="72"/>
      <c r="J37" s="67"/>
      <c r="O37" s="55"/>
    </row>
    <row r="38" spans="8:15" ht="19.95" customHeight="1" x14ac:dyDescent="0.3">
      <c r="H38" s="64" t="s">
        <v>259</v>
      </c>
      <c r="I38" s="73"/>
      <c r="J38" s="56">
        <v>18</v>
      </c>
      <c r="L38">
        <f>18*220*27</f>
        <v>106920</v>
      </c>
      <c r="O38" s="55"/>
    </row>
    <row r="39" spans="8:15" ht="19.95" customHeight="1" x14ac:dyDescent="0.3">
      <c r="H39" s="64" t="s">
        <v>248</v>
      </c>
      <c r="I39" s="73"/>
      <c r="J39" s="56">
        <v>3</v>
      </c>
      <c r="O39" s="55"/>
    </row>
    <row r="40" spans="8:15" ht="19.95" customHeight="1" x14ac:dyDescent="0.3">
      <c r="H40" s="64" t="s">
        <v>261</v>
      </c>
      <c r="I40" s="73"/>
      <c r="J40" s="56">
        <v>1</v>
      </c>
      <c r="O40" s="55"/>
    </row>
    <row r="41" spans="8:15" ht="19.95" customHeight="1" thickBot="1" x14ac:dyDescent="0.35">
      <c r="H41" s="65" t="s">
        <v>260</v>
      </c>
      <c r="I41" s="74"/>
      <c r="J41" s="57">
        <v>2</v>
      </c>
    </row>
    <row r="42" spans="8:15" x14ac:dyDescent="0.3">
      <c r="H42" s="64" t="s">
        <v>264</v>
      </c>
      <c r="I42" s="73"/>
      <c r="J42">
        <f>18*220</f>
        <v>3960</v>
      </c>
    </row>
    <row r="43" spans="8:15" x14ac:dyDescent="0.3">
      <c r="H43" s="64" t="s">
        <v>265</v>
      </c>
      <c r="I43" s="73"/>
      <c r="J43">
        <f>J42*27</f>
        <v>106920</v>
      </c>
    </row>
  </sheetData>
  <mergeCells count="21">
    <mergeCell ref="I4:J4"/>
    <mergeCell ref="K4:L4"/>
    <mergeCell ref="M4:N4"/>
    <mergeCell ref="O4:P4"/>
    <mergeCell ref="I3:J3"/>
    <mergeCell ref="K3:L3"/>
    <mergeCell ref="M3:N3"/>
    <mergeCell ref="O3:P3"/>
    <mergeCell ref="H28:J30"/>
    <mergeCell ref="M13:N13"/>
    <mergeCell ref="O12:P12"/>
    <mergeCell ref="O13:P13"/>
    <mergeCell ref="I11:J11"/>
    <mergeCell ref="K11:L11"/>
    <mergeCell ref="M11:N11"/>
    <mergeCell ref="O11:P11"/>
    <mergeCell ref="I12:J12"/>
    <mergeCell ref="I13:J13"/>
    <mergeCell ref="K12:L12"/>
    <mergeCell ref="K13:L13"/>
    <mergeCell ref="M12:N12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SEP_BILL</vt:lpstr>
      <vt:lpstr>Sheet2</vt:lpstr>
      <vt:lpstr>Sheet1</vt:lpstr>
      <vt:lpstr>SEP_BILL!Print_Area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2025-10-17T05:57:52Z</dcterms:modified>
</cp:coreProperties>
</file>