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180" activeTab="1"/>
  </bookViews>
  <sheets>
    <sheet name="Display" sheetId="16" r:id="rId1"/>
    <sheet name="Final Marks" sheetId="6" r:id="rId2"/>
    <sheet name="Detail Marks" sheetId="5" r:id="rId3"/>
    <sheet name="Marks" sheetId="21" r:id="rId4"/>
    <sheet name="Attendance" sheetId="3" r:id="rId5"/>
    <sheet name="Assessments" sheetId="19" r:id="rId6"/>
    <sheet name="Moodle Grades" sheetId="20" r:id="rId7"/>
  </sheets>
  <definedNames>
    <definedName name="_xlnm.Print_Area" localSheetId="4">Attendance!$A$1:$T$135</definedName>
    <definedName name="_xlnm.Print_Area" localSheetId="2">'Detail Marks'!$A$1:$M$121</definedName>
    <definedName name="_xlnm.Print_Area" localSheetId="0">Display!$A$1:$K$56</definedName>
    <definedName name="_xlnm.Print_Area" localSheetId="1">'Final Marks'!$A$1:$J$150</definedName>
    <definedName name="_xlnm.Print_Titles" localSheetId="4">Attendance!$7:$8</definedName>
    <definedName name="_xlnm.Print_Titles" localSheetId="2">'Detail Marks'!$2:$3</definedName>
    <definedName name="_xlnm.Print_Titles" localSheetId="0">Display!$1:$1</definedName>
    <definedName name="_xlnm.Print_Titles" localSheetId="1">'Final Marks'!$23:$24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1" l="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4" i="21"/>
  <c r="C19" i="5" l="1"/>
  <c r="F21" i="5"/>
  <c r="E24" i="5"/>
  <c r="C30" i="5"/>
  <c r="F32" i="5"/>
  <c r="E35" i="5"/>
  <c r="C38" i="5"/>
  <c r="F40" i="5"/>
  <c r="F43" i="5"/>
  <c r="C46" i="5"/>
  <c r="C48" i="5"/>
  <c r="C50" i="5"/>
  <c r="C52" i="5"/>
  <c r="C54" i="5"/>
  <c r="D56" i="5"/>
  <c r="D58" i="5"/>
  <c r="F62" i="5"/>
  <c r="F64" i="5"/>
  <c r="C67" i="5"/>
  <c r="C69" i="5"/>
  <c r="C71" i="5"/>
  <c r="D79" i="5"/>
  <c r="E83" i="5"/>
  <c r="F84" i="5"/>
  <c r="F85" i="5"/>
  <c r="F86" i="5"/>
  <c r="F87" i="5"/>
  <c r="C89" i="5"/>
  <c r="C90" i="5"/>
  <c r="D92" i="5"/>
  <c r="D96" i="5"/>
  <c r="E100" i="5"/>
  <c r="F101" i="5"/>
  <c r="C103" i="5"/>
  <c r="C104" i="5"/>
  <c r="C105" i="5"/>
  <c r="C106" i="5"/>
  <c r="C107" i="5"/>
  <c r="C108" i="5"/>
  <c r="D109" i="5"/>
  <c r="E113" i="5"/>
  <c r="F115" i="5"/>
  <c r="F116" i="5"/>
  <c r="F117" i="5"/>
  <c r="F118" i="5"/>
  <c r="F119" i="5"/>
  <c r="F120" i="5"/>
  <c r="F121" i="5"/>
  <c r="F5" i="5"/>
  <c r="F6" i="5"/>
  <c r="F7" i="5"/>
  <c r="F8" i="5"/>
  <c r="F9" i="5"/>
  <c r="F10" i="5"/>
  <c r="F11" i="5"/>
  <c r="F12" i="5"/>
  <c r="L5" i="21"/>
  <c r="C5" i="5" s="1"/>
  <c r="M5" i="21"/>
  <c r="D5" i="5" s="1"/>
  <c r="N5" i="21"/>
  <c r="E5" i="5" s="1"/>
  <c r="O5" i="21"/>
  <c r="L6" i="21"/>
  <c r="C6" i="5" s="1"/>
  <c r="M6" i="21"/>
  <c r="D6" i="5" s="1"/>
  <c r="N6" i="21"/>
  <c r="E6" i="5" s="1"/>
  <c r="O6" i="21"/>
  <c r="L7" i="21"/>
  <c r="C7" i="5" s="1"/>
  <c r="M7" i="21"/>
  <c r="D7" i="5" s="1"/>
  <c r="N7" i="21"/>
  <c r="E7" i="5" s="1"/>
  <c r="O7" i="21"/>
  <c r="L8" i="21"/>
  <c r="C8" i="5" s="1"/>
  <c r="M8" i="21"/>
  <c r="D8" i="5" s="1"/>
  <c r="N8" i="21"/>
  <c r="E8" i="5" s="1"/>
  <c r="O8" i="21"/>
  <c r="L9" i="21"/>
  <c r="C9" i="5" s="1"/>
  <c r="M9" i="21"/>
  <c r="D9" i="5" s="1"/>
  <c r="N9" i="21"/>
  <c r="E9" i="5" s="1"/>
  <c r="O9" i="21"/>
  <c r="L10" i="21"/>
  <c r="C10" i="5" s="1"/>
  <c r="M10" i="21"/>
  <c r="D10" i="5" s="1"/>
  <c r="N10" i="21"/>
  <c r="E10" i="5" s="1"/>
  <c r="O10" i="21"/>
  <c r="L11" i="21"/>
  <c r="C11" i="5" s="1"/>
  <c r="M11" i="21"/>
  <c r="D11" i="5" s="1"/>
  <c r="N11" i="21"/>
  <c r="E11" i="5" s="1"/>
  <c r="O11" i="21"/>
  <c r="L12" i="21"/>
  <c r="C12" i="5" s="1"/>
  <c r="M12" i="21"/>
  <c r="D12" i="5" s="1"/>
  <c r="N12" i="21"/>
  <c r="E12" i="5" s="1"/>
  <c r="O12" i="21"/>
  <c r="L13" i="21"/>
  <c r="C13" i="5" s="1"/>
  <c r="M13" i="21"/>
  <c r="D13" i="5" s="1"/>
  <c r="N13" i="21"/>
  <c r="E13" i="5" s="1"/>
  <c r="O13" i="21"/>
  <c r="F13" i="5" s="1"/>
  <c r="L14" i="21"/>
  <c r="C14" i="5" s="1"/>
  <c r="M14" i="21"/>
  <c r="D14" i="5" s="1"/>
  <c r="N14" i="21"/>
  <c r="E14" i="5" s="1"/>
  <c r="O14" i="21"/>
  <c r="F14" i="5" s="1"/>
  <c r="L15" i="21"/>
  <c r="C15" i="5" s="1"/>
  <c r="M15" i="21"/>
  <c r="D15" i="5" s="1"/>
  <c r="N15" i="21"/>
  <c r="E15" i="5" s="1"/>
  <c r="O15" i="21"/>
  <c r="F15" i="5" s="1"/>
  <c r="L16" i="21"/>
  <c r="C16" i="5" s="1"/>
  <c r="M16" i="21"/>
  <c r="D16" i="5" s="1"/>
  <c r="N16" i="21"/>
  <c r="E16" i="5" s="1"/>
  <c r="O16" i="21"/>
  <c r="F16" i="5" s="1"/>
  <c r="L17" i="21"/>
  <c r="C17" i="5" s="1"/>
  <c r="M17" i="21"/>
  <c r="D17" i="5" s="1"/>
  <c r="N17" i="21"/>
  <c r="E17" i="5" s="1"/>
  <c r="O17" i="21"/>
  <c r="F17" i="5" s="1"/>
  <c r="L18" i="21"/>
  <c r="C18" i="5" s="1"/>
  <c r="M18" i="21"/>
  <c r="D18" i="5" s="1"/>
  <c r="N18" i="21"/>
  <c r="E18" i="5" s="1"/>
  <c r="O18" i="21"/>
  <c r="F18" i="5" s="1"/>
  <c r="L19" i="21"/>
  <c r="M19" i="21"/>
  <c r="D19" i="5" s="1"/>
  <c r="N19" i="21"/>
  <c r="E19" i="5" s="1"/>
  <c r="O19" i="21"/>
  <c r="F19" i="5" s="1"/>
  <c r="L20" i="21"/>
  <c r="C20" i="5" s="1"/>
  <c r="M20" i="21"/>
  <c r="D20" i="5" s="1"/>
  <c r="N20" i="21"/>
  <c r="E20" i="5" s="1"/>
  <c r="O20" i="21"/>
  <c r="F20" i="5" s="1"/>
  <c r="L21" i="21"/>
  <c r="C21" i="5" s="1"/>
  <c r="M21" i="21"/>
  <c r="D21" i="5" s="1"/>
  <c r="N21" i="21"/>
  <c r="E21" i="5" s="1"/>
  <c r="O21" i="21"/>
  <c r="L22" i="21"/>
  <c r="C22" i="5" s="1"/>
  <c r="M22" i="21"/>
  <c r="D22" i="5" s="1"/>
  <c r="N22" i="21"/>
  <c r="E22" i="5" s="1"/>
  <c r="O22" i="21"/>
  <c r="F22" i="5" s="1"/>
  <c r="L23" i="21"/>
  <c r="C23" i="5" s="1"/>
  <c r="M23" i="21"/>
  <c r="D23" i="5" s="1"/>
  <c r="N23" i="21"/>
  <c r="E23" i="5" s="1"/>
  <c r="O23" i="21"/>
  <c r="F23" i="5" s="1"/>
  <c r="L24" i="21"/>
  <c r="C24" i="5" s="1"/>
  <c r="M24" i="21"/>
  <c r="D24" i="5" s="1"/>
  <c r="N24" i="21"/>
  <c r="O24" i="21"/>
  <c r="F24" i="5" s="1"/>
  <c r="L25" i="21"/>
  <c r="C25" i="5" s="1"/>
  <c r="M25" i="21"/>
  <c r="D25" i="5" s="1"/>
  <c r="N25" i="21"/>
  <c r="E25" i="5" s="1"/>
  <c r="O25" i="21"/>
  <c r="F25" i="5" s="1"/>
  <c r="L26" i="21"/>
  <c r="C26" i="5" s="1"/>
  <c r="M26" i="21"/>
  <c r="D26" i="5" s="1"/>
  <c r="N26" i="21"/>
  <c r="E26" i="5" s="1"/>
  <c r="O26" i="21"/>
  <c r="F26" i="5" s="1"/>
  <c r="L27" i="21"/>
  <c r="C27" i="5" s="1"/>
  <c r="M27" i="21"/>
  <c r="D27" i="5" s="1"/>
  <c r="N27" i="21"/>
  <c r="E27" i="5" s="1"/>
  <c r="O27" i="21"/>
  <c r="F27" i="5" s="1"/>
  <c r="L28" i="21"/>
  <c r="C28" i="5" s="1"/>
  <c r="M28" i="21"/>
  <c r="D28" i="5" s="1"/>
  <c r="N28" i="21"/>
  <c r="E28" i="5" s="1"/>
  <c r="O28" i="21"/>
  <c r="F28" i="5" s="1"/>
  <c r="L29" i="21"/>
  <c r="C29" i="5" s="1"/>
  <c r="M29" i="21"/>
  <c r="D29" i="5" s="1"/>
  <c r="N29" i="21"/>
  <c r="E29" i="5" s="1"/>
  <c r="O29" i="21"/>
  <c r="F29" i="5" s="1"/>
  <c r="L30" i="21"/>
  <c r="M30" i="21"/>
  <c r="D30" i="5" s="1"/>
  <c r="N30" i="21"/>
  <c r="E30" i="5" s="1"/>
  <c r="O30" i="21"/>
  <c r="F30" i="5" s="1"/>
  <c r="L31" i="21"/>
  <c r="C31" i="5" s="1"/>
  <c r="M31" i="21"/>
  <c r="D31" i="5" s="1"/>
  <c r="N31" i="21"/>
  <c r="E31" i="5" s="1"/>
  <c r="O31" i="21"/>
  <c r="F31" i="5" s="1"/>
  <c r="L32" i="21"/>
  <c r="C32" i="5" s="1"/>
  <c r="M32" i="21"/>
  <c r="D32" i="5" s="1"/>
  <c r="N32" i="21"/>
  <c r="E32" i="5" s="1"/>
  <c r="O32" i="21"/>
  <c r="L33" i="21"/>
  <c r="C33" i="5" s="1"/>
  <c r="M33" i="21"/>
  <c r="D33" i="5" s="1"/>
  <c r="N33" i="21"/>
  <c r="E33" i="5" s="1"/>
  <c r="O33" i="21"/>
  <c r="F33" i="5" s="1"/>
  <c r="L34" i="21"/>
  <c r="C34" i="5" s="1"/>
  <c r="M34" i="21"/>
  <c r="D34" i="5" s="1"/>
  <c r="N34" i="21"/>
  <c r="E34" i="5" s="1"/>
  <c r="O34" i="21"/>
  <c r="F34" i="5" s="1"/>
  <c r="L35" i="21"/>
  <c r="C35" i="5" s="1"/>
  <c r="M35" i="21"/>
  <c r="D35" i="5" s="1"/>
  <c r="N35" i="21"/>
  <c r="O35" i="21"/>
  <c r="F35" i="5" s="1"/>
  <c r="L36" i="21"/>
  <c r="C36" i="5" s="1"/>
  <c r="M36" i="21"/>
  <c r="D36" i="5" s="1"/>
  <c r="N36" i="21"/>
  <c r="E36" i="5" s="1"/>
  <c r="O36" i="21"/>
  <c r="F36" i="5" s="1"/>
  <c r="L37" i="21"/>
  <c r="C37" i="5" s="1"/>
  <c r="M37" i="21"/>
  <c r="D37" i="5" s="1"/>
  <c r="N37" i="21"/>
  <c r="E37" i="5" s="1"/>
  <c r="O37" i="21"/>
  <c r="F37" i="5" s="1"/>
  <c r="L38" i="21"/>
  <c r="M38" i="21"/>
  <c r="D38" i="5" s="1"/>
  <c r="N38" i="21"/>
  <c r="E38" i="5" s="1"/>
  <c r="O38" i="21"/>
  <c r="F38" i="5" s="1"/>
  <c r="L39" i="21"/>
  <c r="C39" i="5" s="1"/>
  <c r="M39" i="21"/>
  <c r="D39" i="5" s="1"/>
  <c r="N39" i="21"/>
  <c r="E39" i="5" s="1"/>
  <c r="O39" i="21"/>
  <c r="F39" i="5" s="1"/>
  <c r="L40" i="21"/>
  <c r="C40" i="5" s="1"/>
  <c r="M40" i="21"/>
  <c r="D40" i="5" s="1"/>
  <c r="N40" i="21"/>
  <c r="E40" i="5" s="1"/>
  <c r="O40" i="21"/>
  <c r="L41" i="21"/>
  <c r="C41" i="5" s="1"/>
  <c r="M41" i="21"/>
  <c r="D41" i="5" s="1"/>
  <c r="N41" i="21"/>
  <c r="E41" i="5" s="1"/>
  <c r="O41" i="21"/>
  <c r="F41" i="5" s="1"/>
  <c r="L42" i="21"/>
  <c r="C42" i="5" s="1"/>
  <c r="M42" i="21"/>
  <c r="D42" i="5" s="1"/>
  <c r="N42" i="21"/>
  <c r="E42" i="5" s="1"/>
  <c r="O42" i="21"/>
  <c r="F42" i="5" s="1"/>
  <c r="L43" i="21"/>
  <c r="C43" i="5" s="1"/>
  <c r="M43" i="21"/>
  <c r="D43" i="5" s="1"/>
  <c r="N43" i="21"/>
  <c r="E43" i="5" s="1"/>
  <c r="O43" i="21"/>
  <c r="L44" i="21"/>
  <c r="C44" i="5" s="1"/>
  <c r="M44" i="21"/>
  <c r="D44" i="5" s="1"/>
  <c r="N44" i="21"/>
  <c r="E44" i="5" s="1"/>
  <c r="O44" i="21"/>
  <c r="F44" i="5" s="1"/>
  <c r="L45" i="21"/>
  <c r="C45" i="5" s="1"/>
  <c r="M45" i="21"/>
  <c r="D45" i="5" s="1"/>
  <c r="N45" i="21"/>
  <c r="E45" i="5" s="1"/>
  <c r="O45" i="21"/>
  <c r="F45" i="5" s="1"/>
  <c r="L46" i="21"/>
  <c r="M46" i="21"/>
  <c r="D46" i="5" s="1"/>
  <c r="N46" i="21"/>
  <c r="E46" i="5" s="1"/>
  <c r="O46" i="21"/>
  <c r="F46" i="5" s="1"/>
  <c r="L47" i="21"/>
  <c r="C47" i="5" s="1"/>
  <c r="M47" i="21"/>
  <c r="D47" i="5" s="1"/>
  <c r="N47" i="21"/>
  <c r="E47" i="5" s="1"/>
  <c r="O47" i="21"/>
  <c r="F47" i="5" s="1"/>
  <c r="L48" i="21"/>
  <c r="M48" i="21"/>
  <c r="D48" i="5" s="1"/>
  <c r="N48" i="21"/>
  <c r="E48" i="5" s="1"/>
  <c r="O48" i="21"/>
  <c r="F48" i="5" s="1"/>
  <c r="L49" i="21"/>
  <c r="C49" i="5" s="1"/>
  <c r="M49" i="21"/>
  <c r="D49" i="5" s="1"/>
  <c r="N49" i="21"/>
  <c r="E49" i="5" s="1"/>
  <c r="O49" i="21"/>
  <c r="F49" i="5" s="1"/>
  <c r="L50" i="21"/>
  <c r="M50" i="21"/>
  <c r="D50" i="5" s="1"/>
  <c r="N50" i="21"/>
  <c r="E50" i="5" s="1"/>
  <c r="O50" i="21"/>
  <c r="F50" i="5" s="1"/>
  <c r="L51" i="21"/>
  <c r="C51" i="5" s="1"/>
  <c r="M51" i="21"/>
  <c r="D51" i="5" s="1"/>
  <c r="N51" i="21"/>
  <c r="E51" i="5" s="1"/>
  <c r="O51" i="21"/>
  <c r="F51" i="5" s="1"/>
  <c r="L52" i="21"/>
  <c r="M52" i="21"/>
  <c r="D52" i="5" s="1"/>
  <c r="N52" i="21"/>
  <c r="E52" i="5" s="1"/>
  <c r="O52" i="21"/>
  <c r="F52" i="5" s="1"/>
  <c r="L53" i="21"/>
  <c r="C53" i="5" s="1"/>
  <c r="M53" i="21"/>
  <c r="D53" i="5" s="1"/>
  <c r="N53" i="21"/>
  <c r="E53" i="5" s="1"/>
  <c r="O53" i="21"/>
  <c r="F53" i="5" s="1"/>
  <c r="L54" i="21"/>
  <c r="M54" i="21"/>
  <c r="D54" i="5" s="1"/>
  <c r="N54" i="21"/>
  <c r="E54" i="5" s="1"/>
  <c r="O54" i="21"/>
  <c r="F54" i="5" s="1"/>
  <c r="L55" i="21"/>
  <c r="C55" i="5" s="1"/>
  <c r="M55" i="21"/>
  <c r="D55" i="5" s="1"/>
  <c r="N55" i="21"/>
  <c r="E55" i="5" s="1"/>
  <c r="O55" i="21"/>
  <c r="F55" i="5" s="1"/>
  <c r="L56" i="21"/>
  <c r="C56" i="5" s="1"/>
  <c r="M56" i="21"/>
  <c r="N56" i="21"/>
  <c r="E56" i="5" s="1"/>
  <c r="O56" i="21"/>
  <c r="F56" i="5" s="1"/>
  <c r="L57" i="21"/>
  <c r="C57" i="5" s="1"/>
  <c r="M57" i="21"/>
  <c r="D57" i="5" s="1"/>
  <c r="N57" i="21"/>
  <c r="E57" i="5" s="1"/>
  <c r="O57" i="21"/>
  <c r="F57" i="5" s="1"/>
  <c r="L58" i="21"/>
  <c r="C58" i="5" s="1"/>
  <c r="M58" i="21"/>
  <c r="N58" i="21"/>
  <c r="E58" i="5" s="1"/>
  <c r="O58" i="21"/>
  <c r="F58" i="5" s="1"/>
  <c r="L59" i="21"/>
  <c r="C59" i="5" s="1"/>
  <c r="M59" i="21"/>
  <c r="D59" i="5" s="1"/>
  <c r="N59" i="21"/>
  <c r="E59" i="5" s="1"/>
  <c r="O59" i="21"/>
  <c r="F59" i="5" s="1"/>
  <c r="L60" i="21"/>
  <c r="C60" i="5" s="1"/>
  <c r="M60" i="21"/>
  <c r="D60" i="5" s="1"/>
  <c r="N60" i="21"/>
  <c r="E60" i="5" s="1"/>
  <c r="O60" i="21"/>
  <c r="F60" i="5" s="1"/>
  <c r="L61" i="21"/>
  <c r="C61" i="5" s="1"/>
  <c r="M61" i="21"/>
  <c r="D61" i="5" s="1"/>
  <c r="N61" i="21"/>
  <c r="E61" i="5" s="1"/>
  <c r="O61" i="21"/>
  <c r="F61" i="5" s="1"/>
  <c r="L62" i="21"/>
  <c r="C62" i="5" s="1"/>
  <c r="M62" i="21"/>
  <c r="D62" i="5" s="1"/>
  <c r="N62" i="21"/>
  <c r="E62" i="5" s="1"/>
  <c r="O62" i="21"/>
  <c r="L63" i="21"/>
  <c r="C63" i="5" s="1"/>
  <c r="M63" i="21"/>
  <c r="D63" i="5" s="1"/>
  <c r="N63" i="21"/>
  <c r="E63" i="5" s="1"/>
  <c r="O63" i="21"/>
  <c r="F63" i="5" s="1"/>
  <c r="L64" i="21"/>
  <c r="C64" i="5" s="1"/>
  <c r="M64" i="21"/>
  <c r="D64" i="5" s="1"/>
  <c r="N64" i="21"/>
  <c r="E64" i="5" s="1"/>
  <c r="O64" i="21"/>
  <c r="L65" i="21"/>
  <c r="C65" i="5" s="1"/>
  <c r="M65" i="21"/>
  <c r="D65" i="5" s="1"/>
  <c r="N65" i="21"/>
  <c r="E65" i="5" s="1"/>
  <c r="O65" i="21"/>
  <c r="F65" i="5" s="1"/>
  <c r="L66" i="21"/>
  <c r="C66" i="5" s="1"/>
  <c r="M66" i="21"/>
  <c r="D66" i="5" s="1"/>
  <c r="N66" i="21"/>
  <c r="E66" i="5" s="1"/>
  <c r="O66" i="21"/>
  <c r="F66" i="5" s="1"/>
  <c r="L67" i="21"/>
  <c r="M67" i="21"/>
  <c r="D67" i="5" s="1"/>
  <c r="N67" i="21"/>
  <c r="E67" i="5" s="1"/>
  <c r="O67" i="21"/>
  <c r="F67" i="5" s="1"/>
  <c r="L68" i="21"/>
  <c r="C68" i="5" s="1"/>
  <c r="M68" i="21"/>
  <c r="D68" i="5" s="1"/>
  <c r="N68" i="21"/>
  <c r="E68" i="5" s="1"/>
  <c r="O68" i="21"/>
  <c r="F68" i="5" s="1"/>
  <c r="L69" i="21"/>
  <c r="M69" i="21"/>
  <c r="D69" i="5" s="1"/>
  <c r="N69" i="21"/>
  <c r="E69" i="5" s="1"/>
  <c r="O69" i="21"/>
  <c r="F69" i="5" s="1"/>
  <c r="L70" i="21"/>
  <c r="C70" i="5" s="1"/>
  <c r="M70" i="21"/>
  <c r="D70" i="5" s="1"/>
  <c r="N70" i="21"/>
  <c r="E70" i="5" s="1"/>
  <c r="O70" i="21"/>
  <c r="F70" i="5" s="1"/>
  <c r="L71" i="21"/>
  <c r="M71" i="21"/>
  <c r="D71" i="5" s="1"/>
  <c r="N71" i="21"/>
  <c r="E71" i="5" s="1"/>
  <c r="O71" i="21"/>
  <c r="F71" i="5" s="1"/>
  <c r="L72" i="21"/>
  <c r="C72" i="5" s="1"/>
  <c r="M72" i="21"/>
  <c r="D72" i="5" s="1"/>
  <c r="N72" i="21"/>
  <c r="E72" i="5" s="1"/>
  <c r="O72" i="21"/>
  <c r="F72" i="5" s="1"/>
  <c r="L73" i="21"/>
  <c r="C73" i="5" s="1"/>
  <c r="M73" i="21"/>
  <c r="D73" i="5" s="1"/>
  <c r="N73" i="21"/>
  <c r="E73" i="5" s="1"/>
  <c r="O73" i="21"/>
  <c r="F73" i="5" s="1"/>
  <c r="L74" i="21"/>
  <c r="C74" i="5" s="1"/>
  <c r="M74" i="21"/>
  <c r="D74" i="5" s="1"/>
  <c r="N74" i="21"/>
  <c r="E74" i="5" s="1"/>
  <c r="O74" i="21"/>
  <c r="F74" i="5" s="1"/>
  <c r="L75" i="21"/>
  <c r="C75" i="5" s="1"/>
  <c r="M75" i="21"/>
  <c r="D75" i="5" s="1"/>
  <c r="N75" i="21"/>
  <c r="E75" i="5" s="1"/>
  <c r="O75" i="21"/>
  <c r="F75" i="5" s="1"/>
  <c r="L76" i="21"/>
  <c r="C76" i="5" s="1"/>
  <c r="M76" i="21"/>
  <c r="D76" i="5" s="1"/>
  <c r="N76" i="21"/>
  <c r="E76" i="5" s="1"/>
  <c r="O76" i="21"/>
  <c r="F76" i="5" s="1"/>
  <c r="L77" i="21"/>
  <c r="C77" i="5" s="1"/>
  <c r="M77" i="21"/>
  <c r="D77" i="5" s="1"/>
  <c r="N77" i="21"/>
  <c r="E77" i="5" s="1"/>
  <c r="O77" i="21"/>
  <c r="F77" i="5" s="1"/>
  <c r="L78" i="21"/>
  <c r="C78" i="5" s="1"/>
  <c r="M78" i="21"/>
  <c r="D78" i="5" s="1"/>
  <c r="N78" i="21"/>
  <c r="E78" i="5" s="1"/>
  <c r="O78" i="21"/>
  <c r="F78" i="5" s="1"/>
  <c r="L79" i="21"/>
  <c r="C79" i="5" s="1"/>
  <c r="M79" i="21"/>
  <c r="N79" i="21"/>
  <c r="E79" i="5" s="1"/>
  <c r="O79" i="21"/>
  <c r="F79" i="5" s="1"/>
  <c r="L80" i="21"/>
  <c r="C80" i="5" s="1"/>
  <c r="M80" i="21"/>
  <c r="D80" i="5" s="1"/>
  <c r="N80" i="21"/>
  <c r="E80" i="5" s="1"/>
  <c r="O80" i="21"/>
  <c r="F80" i="5" s="1"/>
  <c r="L81" i="21"/>
  <c r="C81" i="5" s="1"/>
  <c r="M81" i="21"/>
  <c r="D81" i="5" s="1"/>
  <c r="N81" i="21"/>
  <c r="E81" i="5" s="1"/>
  <c r="O81" i="21"/>
  <c r="F81" i="5" s="1"/>
  <c r="L82" i="21"/>
  <c r="C82" i="5" s="1"/>
  <c r="M82" i="21"/>
  <c r="D82" i="5" s="1"/>
  <c r="N82" i="21"/>
  <c r="E82" i="5" s="1"/>
  <c r="O82" i="21"/>
  <c r="F82" i="5" s="1"/>
  <c r="L83" i="21"/>
  <c r="C83" i="5" s="1"/>
  <c r="M83" i="21"/>
  <c r="D83" i="5" s="1"/>
  <c r="N83" i="21"/>
  <c r="O83" i="21"/>
  <c r="F83" i="5" s="1"/>
  <c r="L84" i="21"/>
  <c r="C84" i="5" s="1"/>
  <c r="M84" i="21"/>
  <c r="D84" i="5" s="1"/>
  <c r="N84" i="21"/>
  <c r="E84" i="5" s="1"/>
  <c r="O84" i="21"/>
  <c r="L85" i="21"/>
  <c r="C85" i="5" s="1"/>
  <c r="M85" i="21"/>
  <c r="D85" i="5" s="1"/>
  <c r="N85" i="21"/>
  <c r="E85" i="5" s="1"/>
  <c r="O85" i="21"/>
  <c r="L86" i="21"/>
  <c r="C86" i="5" s="1"/>
  <c r="M86" i="21"/>
  <c r="D86" i="5" s="1"/>
  <c r="N86" i="21"/>
  <c r="E86" i="5" s="1"/>
  <c r="O86" i="21"/>
  <c r="L87" i="21"/>
  <c r="C87" i="5" s="1"/>
  <c r="M87" i="21"/>
  <c r="D87" i="5" s="1"/>
  <c r="N87" i="21"/>
  <c r="E87" i="5" s="1"/>
  <c r="O87" i="21"/>
  <c r="L88" i="21"/>
  <c r="C88" i="5" s="1"/>
  <c r="M88" i="21"/>
  <c r="D88" i="5" s="1"/>
  <c r="N88" i="21"/>
  <c r="E88" i="5" s="1"/>
  <c r="O88" i="21"/>
  <c r="F88" i="5" s="1"/>
  <c r="L89" i="21"/>
  <c r="M89" i="21"/>
  <c r="D89" i="5" s="1"/>
  <c r="N89" i="21"/>
  <c r="E89" i="5" s="1"/>
  <c r="O89" i="21"/>
  <c r="F89" i="5" s="1"/>
  <c r="L90" i="21"/>
  <c r="M90" i="21"/>
  <c r="D90" i="5" s="1"/>
  <c r="N90" i="21"/>
  <c r="E90" i="5" s="1"/>
  <c r="O90" i="21"/>
  <c r="F90" i="5" s="1"/>
  <c r="L91" i="21"/>
  <c r="C91" i="5" s="1"/>
  <c r="M91" i="21"/>
  <c r="D91" i="5" s="1"/>
  <c r="N91" i="21"/>
  <c r="E91" i="5" s="1"/>
  <c r="O91" i="21"/>
  <c r="F91" i="5" s="1"/>
  <c r="L92" i="21"/>
  <c r="C92" i="5" s="1"/>
  <c r="M92" i="21"/>
  <c r="N92" i="21"/>
  <c r="E92" i="5" s="1"/>
  <c r="O92" i="21"/>
  <c r="F92" i="5" s="1"/>
  <c r="L93" i="21"/>
  <c r="C93" i="5" s="1"/>
  <c r="M93" i="21"/>
  <c r="D93" i="5" s="1"/>
  <c r="N93" i="21"/>
  <c r="E93" i="5" s="1"/>
  <c r="O93" i="21"/>
  <c r="F93" i="5" s="1"/>
  <c r="L94" i="21"/>
  <c r="C94" i="5" s="1"/>
  <c r="M94" i="21"/>
  <c r="D94" i="5" s="1"/>
  <c r="N94" i="21"/>
  <c r="E94" i="5" s="1"/>
  <c r="O94" i="21"/>
  <c r="F94" i="5" s="1"/>
  <c r="L95" i="21"/>
  <c r="C95" i="5" s="1"/>
  <c r="M95" i="21"/>
  <c r="D95" i="5" s="1"/>
  <c r="N95" i="21"/>
  <c r="E95" i="5" s="1"/>
  <c r="O95" i="21"/>
  <c r="F95" i="5" s="1"/>
  <c r="L96" i="21"/>
  <c r="C96" i="5" s="1"/>
  <c r="M96" i="21"/>
  <c r="N96" i="21"/>
  <c r="E96" i="5" s="1"/>
  <c r="O96" i="21"/>
  <c r="F96" i="5" s="1"/>
  <c r="L97" i="21"/>
  <c r="C97" i="5" s="1"/>
  <c r="M97" i="21"/>
  <c r="D97" i="5" s="1"/>
  <c r="N97" i="21"/>
  <c r="E97" i="5" s="1"/>
  <c r="O97" i="21"/>
  <c r="F97" i="5" s="1"/>
  <c r="L98" i="21"/>
  <c r="C98" i="5" s="1"/>
  <c r="M98" i="21"/>
  <c r="D98" i="5" s="1"/>
  <c r="N98" i="21"/>
  <c r="E98" i="5" s="1"/>
  <c r="O98" i="21"/>
  <c r="F98" i="5" s="1"/>
  <c r="L99" i="21"/>
  <c r="C99" i="5" s="1"/>
  <c r="M99" i="21"/>
  <c r="D99" i="5" s="1"/>
  <c r="N99" i="21"/>
  <c r="E99" i="5" s="1"/>
  <c r="O99" i="21"/>
  <c r="F99" i="5" s="1"/>
  <c r="L100" i="21"/>
  <c r="C100" i="5" s="1"/>
  <c r="M100" i="21"/>
  <c r="D100" i="5" s="1"/>
  <c r="N100" i="21"/>
  <c r="O100" i="21"/>
  <c r="F100" i="5" s="1"/>
  <c r="L101" i="21"/>
  <c r="C101" i="5" s="1"/>
  <c r="M101" i="21"/>
  <c r="D101" i="5" s="1"/>
  <c r="N101" i="21"/>
  <c r="E101" i="5" s="1"/>
  <c r="O101" i="21"/>
  <c r="L102" i="21"/>
  <c r="C102" i="5" s="1"/>
  <c r="M102" i="21"/>
  <c r="D102" i="5" s="1"/>
  <c r="N102" i="21"/>
  <c r="E102" i="5" s="1"/>
  <c r="O102" i="21"/>
  <c r="F102" i="5" s="1"/>
  <c r="L103" i="21"/>
  <c r="M103" i="21"/>
  <c r="D103" i="5" s="1"/>
  <c r="N103" i="21"/>
  <c r="E103" i="5" s="1"/>
  <c r="O103" i="21"/>
  <c r="F103" i="5" s="1"/>
  <c r="L104" i="21"/>
  <c r="M104" i="21"/>
  <c r="D104" i="5" s="1"/>
  <c r="N104" i="21"/>
  <c r="E104" i="5" s="1"/>
  <c r="O104" i="21"/>
  <c r="F104" i="5" s="1"/>
  <c r="L105" i="21"/>
  <c r="M105" i="21"/>
  <c r="D105" i="5" s="1"/>
  <c r="N105" i="21"/>
  <c r="E105" i="5" s="1"/>
  <c r="O105" i="21"/>
  <c r="F105" i="5" s="1"/>
  <c r="L106" i="21"/>
  <c r="M106" i="21"/>
  <c r="D106" i="5" s="1"/>
  <c r="N106" i="21"/>
  <c r="E106" i="5" s="1"/>
  <c r="O106" i="21"/>
  <c r="F106" i="5" s="1"/>
  <c r="L107" i="21"/>
  <c r="M107" i="21"/>
  <c r="D107" i="5" s="1"/>
  <c r="N107" i="21"/>
  <c r="E107" i="5" s="1"/>
  <c r="O107" i="21"/>
  <c r="F107" i="5" s="1"/>
  <c r="L108" i="21"/>
  <c r="M108" i="21"/>
  <c r="D108" i="5" s="1"/>
  <c r="N108" i="21"/>
  <c r="E108" i="5" s="1"/>
  <c r="O108" i="21"/>
  <c r="F108" i="5" s="1"/>
  <c r="L109" i="21"/>
  <c r="C109" i="5" s="1"/>
  <c r="M109" i="21"/>
  <c r="N109" i="21"/>
  <c r="E109" i="5" s="1"/>
  <c r="O109" i="21"/>
  <c r="F109" i="5" s="1"/>
  <c r="L110" i="21"/>
  <c r="C110" i="5" s="1"/>
  <c r="M110" i="21"/>
  <c r="D110" i="5" s="1"/>
  <c r="N110" i="21"/>
  <c r="E110" i="5" s="1"/>
  <c r="O110" i="21"/>
  <c r="F110" i="5" s="1"/>
  <c r="L111" i="21"/>
  <c r="C111" i="5" s="1"/>
  <c r="M111" i="21"/>
  <c r="D111" i="5" s="1"/>
  <c r="N111" i="21"/>
  <c r="E111" i="5" s="1"/>
  <c r="O111" i="21"/>
  <c r="F111" i="5" s="1"/>
  <c r="L112" i="21"/>
  <c r="C112" i="5" s="1"/>
  <c r="M112" i="21"/>
  <c r="D112" i="5" s="1"/>
  <c r="N112" i="21"/>
  <c r="E112" i="5" s="1"/>
  <c r="O112" i="21"/>
  <c r="F112" i="5" s="1"/>
  <c r="L113" i="21"/>
  <c r="C113" i="5" s="1"/>
  <c r="M113" i="21"/>
  <c r="D113" i="5" s="1"/>
  <c r="N113" i="21"/>
  <c r="O113" i="21"/>
  <c r="F113" i="5" s="1"/>
  <c r="L114" i="21"/>
  <c r="C114" i="5" s="1"/>
  <c r="M114" i="21"/>
  <c r="D114" i="5" s="1"/>
  <c r="N114" i="21"/>
  <c r="E114" i="5" s="1"/>
  <c r="O114" i="21"/>
  <c r="F114" i="5" s="1"/>
  <c r="L115" i="21"/>
  <c r="C115" i="5" s="1"/>
  <c r="M115" i="21"/>
  <c r="D115" i="5" s="1"/>
  <c r="N115" i="21"/>
  <c r="E115" i="5" s="1"/>
  <c r="O115" i="21"/>
  <c r="L116" i="21"/>
  <c r="C116" i="5" s="1"/>
  <c r="M116" i="21"/>
  <c r="D116" i="5" s="1"/>
  <c r="N116" i="21"/>
  <c r="E116" i="5" s="1"/>
  <c r="O116" i="21"/>
  <c r="L117" i="21"/>
  <c r="C117" i="5" s="1"/>
  <c r="M117" i="21"/>
  <c r="D117" i="5" s="1"/>
  <c r="N117" i="21"/>
  <c r="E117" i="5" s="1"/>
  <c r="O117" i="21"/>
  <c r="L118" i="21"/>
  <c r="C118" i="5" s="1"/>
  <c r="M118" i="21"/>
  <c r="D118" i="5" s="1"/>
  <c r="N118" i="21"/>
  <c r="E118" i="5" s="1"/>
  <c r="O118" i="21"/>
  <c r="L119" i="21"/>
  <c r="C119" i="5" s="1"/>
  <c r="M119" i="21"/>
  <c r="D119" i="5" s="1"/>
  <c r="N119" i="21"/>
  <c r="E119" i="5" s="1"/>
  <c r="O119" i="21"/>
  <c r="L120" i="21"/>
  <c r="C120" i="5" s="1"/>
  <c r="M120" i="21"/>
  <c r="D120" i="5" s="1"/>
  <c r="N120" i="21"/>
  <c r="E120" i="5" s="1"/>
  <c r="O120" i="21"/>
  <c r="L121" i="21"/>
  <c r="C121" i="5" s="1"/>
  <c r="M121" i="21"/>
  <c r="D121" i="5" s="1"/>
  <c r="N121" i="21"/>
  <c r="E121" i="5" s="1"/>
  <c r="O121" i="21"/>
  <c r="M4" i="21"/>
  <c r="D4" i="5" s="1"/>
  <c r="N4" i="21"/>
  <c r="E4" i="5" s="1"/>
  <c r="O4" i="21"/>
  <c r="F4" i="5" s="1"/>
  <c r="L4" i="21"/>
  <c r="L122" i="21" s="1"/>
  <c r="D122" i="21"/>
  <c r="E122" i="21"/>
  <c r="F122" i="21"/>
  <c r="C122" i="21"/>
  <c r="C4" i="5" l="1"/>
  <c r="G122" i="21"/>
  <c r="O122" i="21"/>
  <c r="N122" i="21"/>
  <c r="M122" i="21"/>
  <c r="M120" i="5"/>
  <c r="M121" i="5"/>
  <c r="A26" i="6" l="1"/>
  <c r="AA26" i="6" s="1"/>
  <c r="A27" i="6"/>
  <c r="AA27" i="6" s="1"/>
  <c r="A28" i="6"/>
  <c r="AA28" i="6" s="1"/>
  <c r="A29" i="6"/>
  <c r="AA29" i="6" s="1"/>
  <c r="A30" i="6"/>
  <c r="AA30" i="6" s="1"/>
  <c r="A31" i="6"/>
  <c r="AA31" i="6" s="1"/>
  <c r="A32" i="6"/>
  <c r="AA32" i="6" s="1"/>
  <c r="A33" i="6"/>
  <c r="AA33" i="6" s="1"/>
  <c r="A34" i="6"/>
  <c r="AA34" i="6" s="1"/>
  <c r="A35" i="6"/>
  <c r="AA35" i="6" s="1"/>
  <c r="A36" i="6"/>
  <c r="AA36" i="6" s="1"/>
  <c r="A37" i="6"/>
  <c r="AA37" i="6" s="1"/>
  <c r="A38" i="6"/>
  <c r="AA38" i="6" s="1"/>
  <c r="A39" i="6"/>
  <c r="AA39" i="6" s="1"/>
  <c r="A40" i="6"/>
  <c r="AA40" i="6" s="1"/>
  <c r="A41" i="6"/>
  <c r="AA41" i="6" s="1"/>
  <c r="A42" i="6"/>
  <c r="AA42" i="6" s="1"/>
  <c r="A43" i="6"/>
  <c r="AA43" i="6" s="1"/>
  <c r="A44" i="6"/>
  <c r="AA44" i="6" s="1"/>
  <c r="A45" i="6"/>
  <c r="AA45" i="6" s="1"/>
  <c r="A46" i="6"/>
  <c r="AA46" i="6" s="1"/>
  <c r="A47" i="6"/>
  <c r="AA47" i="6" s="1"/>
  <c r="A48" i="6"/>
  <c r="AA48" i="6"/>
  <c r="A49" i="6"/>
  <c r="AA49" i="6" s="1"/>
  <c r="A50" i="6"/>
  <c r="AA50" i="6"/>
  <c r="A51" i="6"/>
  <c r="AA51" i="6" s="1"/>
  <c r="A52" i="6"/>
  <c r="AA52" i="6" s="1"/>
  <c r="A53" i="6"/>
  <c r="AA53" i="6" s="1"/>
  <c r="A54" i="6"/>
  <c r="AA54" i="6" s="1"/>
  <c r="A55" i="6"/>
  <c r="AA55" i="6" s="1"/>
  <c r="A56" i="6"/>
  <c r="AA56" i="6" s="1"/>
  <c r="A57" i="6"/>
  <c r="AA57" i="6" s="1"/>
  <c r="A58" i="6"/>
  <c r="AA58" i="6" s="1"/>
  <c r="A59" i="6"/>
  <c r="AA59" i="6" s="1"/>
  <c r="A60" i="6"/>
  <c r="AA60" i="6" s="1"/>
  <c r="A61" i="6"/>
  <c r="AA61" i="6" s="1"/>
  <c r="A62" i="6"/>
  <c r="AA62" i="6" s="1"/>
  <c r="A63" i="6"/>
  <c r="AA63" i="6" s="1"/>
  <c r="A64" i="6"/>
  <c r="AA64" i="6" s="1"/>
  <c r="A65" i="6"/>
  <c r="AA65" i="6" s="1"/>
  <c r="A66" i="6"/>
  <c r="AA66" i="6" s="1"/>
  <c r="A67" i="6"/>
  <c r="AA67" i="6" s="1"/>
  <c r="A68" i="6"/>
  <c r="AA68" i="6" s="1"/>
  <c r="A69" i="6"/>
  <c r="AA69" i="6" s="1"/>
  <c r="A70" i="6"/>
  <c r="AA70" i="6" s="1"/>
  <c r="A71" i="6"/>
  <c r="AA71" i="6" s="1"/>
  <c r="A72" i="6"/>
  <c r="AA72" i="6" s="1"/>
  <c r="A73" i="6"/>
  <c r="AA73" i="6" s="1"/>
  <c r="A74" i="6"/>
  <c r="AA74" i="6" s="1"/>
  <c r="A75" i="6"/>
  <c r="AA75" i="6" s="1"/>
  <c r="A76" i="6"/>
  <c r="AA76" i="6"/>
  <c r="A77" i="6"/>
  <c r="AA77" i="6" s="1"/>
  <c r="A78" i="6"/>
  <c r="AA78" i="6" s="1"/>
  <c r="A79" i="6"/>
  <c r="AA79" i="6"/>
  <c r="A80" i="6"/>
  <c r="AA80" i="6" s="1"/>
  <c r="A81" i="6"/>
  <c r="AA81" i="6" s="1"/>
  <c r="A82" i="6"/>
  <c r="AA82" i="6" s="1"/>
  <c r="A83" i="6"/>
  <c r="AA83" i="6" s="1"/>
  <c r="A84" i="6"/>
  <c r="AA84" i="6" s="1"/>
  <c r="A85" i="6"/>
  <c r="AA85" i="6" s="1"/>
  <c r="A86" i="6"/>
  <c r="AA86" i="6" s="1"/>
  <c r="A87" i="6"/>
  <c r="AA87" i="6" s="1"/>
  <c r="A88" i="6"/>
  <c r="AA88" i="6" s="1"/>
  <c r="A89" i="6"/>
  <c r="AA89" i="6" s="1"/>
  <c r="A90" i="6"/>
  <c r="AA90" i="6" s="1"/>
  <c r="A91" i="6"/>
  <c r="AA91" i="6" s="1"/>
  <c r="A92" i="6"/>
  <c r="AA92" i="6" s="1"/>
  <c r="A93" i="6"/>
  <c r="AA93" i="6" s="1"/>
  <c r="A94" i="6"/>
  <c r="AA94" i="6" s="1"/>
  <c r="A95" i="6"/>
  <c r="AA95" i="6" s="1"/>
  <c r="A96" i="6"/>
  <c r="AA96" i="6" s="1"/>
  <c r="A97" i="6"/>
  <c r="AA97" i="6" s="1"/>
  <c r="A98" i="6"/>
  <c r="AA98" i="6" s="1"/>
  <c r="A99" i="6"/>
  <c r="AA99" i="6" s="1"/>
  <c r="A100" i="6"/>
  <c r="AA100" i="6" s="1"/>
  <c r="A101" i="6"/>
  <c r="AA101" i="6" s="1"/>
  <c r="A102" i="6"/>
  <c r="AA102" i="6" s="1"/>
  <c r="A103" i="6"/>
  <c r="AA103" i="6" s="1"/>
  <c r="A104" i="6"/>
  <c r="AA104" i="6" s="1"/>
  <c r="A105" i="6"/>
  <c r="AA105" i="6" s="1"/>
  <c r="A106" i="6"/>
  <c r="AA106" i="6" s="1"/>
  <c r="A107" i="6"/>
  <c r="AA107" i="6" s="1"/>
  <c r="A108" i="6"/>
  <c r="AA108" i="6" s="1"/>
  <c r="A109" i="6"/>
  <c r="AA109" i="6"/>
  <c r="A110" i="6"/>
  <c r="AA110" i="6" s="1"/>
  <c r="A111" i="6"/>
  <c r="AA111" i="6" s="1"/>
  <c r="A112" i="6"/>
  <c r="AA112" i="6" s="1"/>
  <c r="A113" i="6"/>
  <c r="AA113" i="6" s="1"/>
  <c r="A114" i="6"/>
  <c r="AA114" i="6" s="1"/>
  <c r="A115" i="6"/>
  <c r="AA115" i="6" s="1"/>
  <c r="A116" i="6"/>
  <c r="AA116" i="6" s="1"/>
  <c r="A117" i="6"/>
  <c r="AA117" i="6" s="1"/>
  <c r="A118" i="6"/>
  <c r="AA118" i="6" s="1"/>
  <c r="A119" i="6"/>
  <c r="AA119" i="6" s="1"/>
  <c r="A120" i="6"/>
  <c r="AA120" i="6" s="1"/>
  <c r="A121" i="6"/>
  <c r="AA121" i="6" s="1"/>
  <c r="A122" i="6"/>
  <c r="AA122" i="6" s="1"/>
  <c r="A123" i="6"/>
  <c r="AA123" i="6" s="1"/>
  <c r="A124" i="6"/>
  <c r="AA124" i="6" s="1"/>
  <c r="A125" i="6"/>
  <c r="AA125" i="6" s="1"/>
  <c r="A126" i="6"/>
  <c r="AA126" i="6" s="1"/>
  <c r="A127" i="6"/>
  <c r="AA127" i="6" s="1"/>
  <c r="A128" i="6"/>
  <c r="AA128" i="6" s="1"/>
  <c r="A129" i="6"/>
  <c r="AA129" i="6" s="1"/>
  <c r="A130" i="6"/>
  <c r="AA130" i="6" s="1"/>
  <c r="A131" i="6"/>
  <c r="AA131" i="6" s="1"/>
  <c r="A132" i="6"/>
  <c r="AA132" i="6"/>
  <c r="A133" i="6"/>
  <c r="AA133" i="6" s="1"/>
  <c r="A134" i="6"/>
  <c r="AA134" i="6"/>
  <c r="A135" i="6"/>
  <c r="AA135" i="6" s="1"/>
  <c r="A136" i="6"/>
  <c r="AA136" i="6" s="1"/>
  <c r="A137" i="6"/>
  <c r="AA137" i="6" s="1"/>
  <c r="A138" i="6"/>
  <c r="AA138" i="6" s="1"/>
  <c r="A139" i="6"/>
  <c r="AA139" i="6" s="1"/>
  <c r="A140" i="6"/>
  <c r="AA140" i="6" s="1"/>
  <c r="A141" i="6"/>
  <c r="I141" i="6"/>
  <c r="A142" i="6"/>
  <c r="I142" i="6"/>
  <c r="L5" i="5" l="1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A8" i="5" l="1"/>
  <c r="L4" i="5"/>
  <c r="B29" i="6" l="1"/>
  <c r="A8" i="21"/>
  <c r="A8" i="19"/>
  <c r="E1" i="16"/>
  <c r="A1" i="16"/>
  <c r="A5" i="5"/>
  <c r="B5" i="5"/>
  <c r="A6" i="5"/>
  <c r="B6" i="5"/>
  <c r="A7" i="5"/>
  <c r="B7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I24" i="6"/>
  <c r="G24" i="6"/>
  <c r="A25" i="6"/>
  <c r="B4" i="5"/>
  <c r="A4" i="5"/>
  <c r="C1" i="5"/>
  <c r="A1" i="5"/>
  <c r="D1" i="6"/>
  <c r="A1" i="6"/>
  <c r="T23" i="6"/>
  <c r="S23" i="6"/>
  <c r="K23" i="6"/>
  <c r="O23" i="6"/>
  <c r="R23" i="6"/>
  <c r="Q23" i="6"/>
  <c r="P23" i="6"/>
  <c r="L23" i="6"/>
  <c r="M23" i="6"/>
  <c r="N23" i="6"/>
  <c r="C141" i="6" l="1"/>
  <c r="B120" i="21"/>
  <c r="B120" i="19"/>
  <c r="C139" i="6"/>
  <c r="B118" i="21"/>
  <c r="B118" i="19"/>
  <c r="C135" i="6"/>
  <c r="B114" i="21"/>
  <c r="B114" i="19"/>
  <c r="C131" i="6"/>
  <c r="B110" i="21"/>
  <c r="B110" i="19"/>
  <c r="C127" i="6"/>
  <c r="B106" i="21"/>
  <c r="B106" i="19"/>
  <c r="C123" i="6"/>
  <c r="B102" i="21"/>
  <c r="B102" i="19"/>
  <c r="C119" i="6"/>
  <c r="B98" i="21"/>
  <c r="B98" i="19"/>
  <c r="C95" i="6"/>
  <c r="B74" i="21"/>
  <c r="B74" i="19"/>
  <c r="C89" i="6"/>
  <c r="B68" i="21"/>
  <c r="B68" i="19"/>
  <c r="C85" i="6"/>
  <c r="B64" i="21"/>
  <c r="B64" i="19"/>
  <c r="C79" i="6"/>
  <c r="B58" i="21"/>
  <c r="B58" i="19"/>
  <c r="C73" i="6"/>
  <c r="B52" i="21"/>
  <c r="B52" i="19"/>
  <c r="C69" i="6"/>
  <c r="B48" i="21"/>
  <c r="B48" i="19"/>
  <c r="C63" i="6"/>
  <c r="B42" i="21"/>
  <c r="B42" i="19"/>
  <c r="C57" i="6"/>
  <c r="B36" i="21"/>
  <c r="B36" i="19"/>
  <c r="C53" i="6"/>
  <c r="B32" i="21"/>
  <c r="B32" i="19"/>
  <c r="C47" i="6"/>
  <c r="B26" i="21"/>
  <c r="B26" i="19"/>
  <c r="C43" i="6"/>
  <c r="B22" i="21"/>
  <c r="B22" i="19"/>
  <c r="C39" i="6"/>
  <c r="B18" i="21"/>
  <c r="B18" i="19"/>
  <c r="C37" i="6"/>
  <c r="B16" i="21"/>
  <c r="B16" i="19"/>
  <c r="C35" i="6"/>
  <c r="B14" i="21"/>
  <c r="B14" i="19"/>
  <c r="C29" i="6"/>
  <c r="B8" i="21"/>
  <c r="B8" i="19"/>
  <c r="B27" i="6"/>
  <c r="A6" i="21"/>
  <c r="A6" i="19"/>
  <c r="B25" i="6"/>
  <c r="A5" i="16" s="1"/>
  <c r="A4" i="21"/>
  <c r="A4" i="19"/>
  <c r="A120" i="21"/>
  <c r="A120" i="19"/>
  <c r="B139" i="6"/>
  <c r="A46" i="16" s="1"/>
  <c r="A118" i="21"/>
  <c r="A118" i="19"/>
  <c r="B137" i="6"/>
  <c r="A44" i="16" s="1"/>
  <c r="A116" i="21"/>
  <c r="A116" i="19"/>
  <c r="A114" i="21"/>
  <c r="A114" i="19"/>
  <c r="B133" i="6"/>
  <c r="A40" i="16" s="1"/>
  <c r="A112" i="21"/>
  <c r="A112" i="19"/>
  <c r="B131" i="6"/>
  <c r="A38" i="16" s="1"/>
  <c r="A110" i="21"/>
  <c r="A110" i="19"/>
  <c r="A108" i="21"/>
  <c r="A108" i="19"/>
  <c r="A106" i="21"/>
  <c r="A106" i="19"/>
  <c r="B125" i="6"/>
  <c r="A32" i="16" s="1"/>
  <c r="A104" i="21"/>
  <c r="A104" i="19"/>
  <c r="A102" i="21"/>
  <c r="A102" i="19"/>
  <c r="B121" i="6"/>
  <c r="J26" i="16" s="1"/>
  <c r="A100" i="21"/>
  <c r="A100" i="19"/>
  <c r="A98" i="21"/>
  <c r="A98" i="19"/>
  <c r="A96" i="21"/>
  <c r="A96" i="19"/>
  <c r="B115" i="6"/>
  <c r="J20" i="16" s="1"/>
  <c r="A94" i="21"/>
  <c r="A94" i="19"/>
  <c r="B113" i="6"/>
  <c r="J18" i="16" s="1"/>
  <c r="A92" i="21"/>
  <c r="A92" i="19"/>
  <c r="A90" i="21"/>
  <c r="A90" i="19"/>
  <c r="B109" i="6"/>
  <c r="J14" i="16" s="1"/>
  <c r="A88" i="21"/>
  <c r="A88" i="19"/>
  <c r="B107" i="6"/>
  <c r="J12" i="16" s="1"/>
  <c r="A86" i="21"/>
  <c r="A86" i="19"/>
  <c r="A84" i="21"/>
  <c r="A84" i="19"/>
  <c r="B103" i="6"/>
  <c r="J8" i="16" s="1"/>
  <c r="A82" i="21"/>
  <c r="A82" i="19"/>
  <c r="B101" i="6"/>
  <c r="J6" i="16" s="1"/>
  <c r="A80" i="21"/>
  <c r="A80" i="19"/>
  <c r="A78" i="21"/>
  <c r="A78" i="19"/>
  <c r="B97" i="6"/>
  <c r="G27" i="16" s="1"/>
  <c r="A76" i="21"/>
  <c r="A76" i="19"/>
  <c r="B95" i="6"/>
  <c r="G25" i="16" s="1"/>
  <c r="A74" i="21"/>
  <c r="A74" i="19"/>
  <c r="A72" i="21"/>
  <c r="A72" i="19"/>
  <c r="B91" i="6"/>
  <c r="G21" i="16" s="1"/>
  <c r="A70" i="21"/>
  <c r="A70" i="19"/>
  <c r="B89" i="6"/>
  <c r="G19" i="16" s="1"/>
  <c r="A68" i="21"/>
  <c r="A68" i="19"/>
  <c r="A66" i="21"/>
  <c r="A66" i="19"/>
  <c r="B85" i="6"/>
  <c r="G15" i="16" s="1"/>
  <c r="A64" i="21"/>
  <c r="A64" i="19"/>
  <c r="A62" i="21"/>
  <c r="A62" i="19"/>
  <c r="B81" i="6"/>
  <c r="G11" i="16" s="1"/>
  <c r="A60" i="21"/>
  <c r="A60" i="19"/>
  <c r="A58" i="21"/>
  <c r="A58" i="19"/>
  <c r="B77" i="6"/>
  <c r="G7" i="16" s="1"/>
  <c r="A56" i="21"/>
  <c r="A56" i="19"/>
  <c r="A54" i="21"/>
  <c r="A54" i="19"/>
  <c r="B73" i="6"/>
  <c r="D28" i="16" s="1"/>
  <c r="A52" i="21"/>
  <c r="A52" i="19"/>
  <c r="B71" i="6"/>
  <c r="D26" i="16" s="1"/>
  <c r="A50" i="21"/>
  <c r="A50" i="19"/>
  <c r="B69" i="6"/>
  <c r="D24" i="16" s="1"/>
  <c r="A48" i="21"/>
  <c r="A48" i="19"/>
  <c r="B67" i="6"/>
  <c r="D22" i="16" s="1"/>
  <c r="A46" i="21"/>
  <c r="A46" i="19"/>
  <c r="B65" i="6"/>
  <c r="D20" i="16" s="1"/>
  <c r="A44" i="21"/>
  <c r="A44" i="19"/>
  <c r="A42" i="21"/>
  <c r="A42" i="19"/>
  <c r="B61" i="6"/>
  <c r="D16" i="16" s="1"/>
  <c r="A40" i="21"/>
  <c r="A40" i="19"/>
  <c r="B59" i="6"/>
  <c r="D14" i="16" s="1"/>
  <c r="A38" i="21"/>
  <c r="A38" i="19"/>
  <c r="B57" i="6"/>
  <c r="D12" i="16" s="1"/>
  <c r="A36" i="21"/>
  <c r="A36" i="19"/>
  <c r="B55" i="6"/>
  <c r="D10" i="16" s="1"/>
  <c r="A34" i="21"/>
  <c r="A34" i="19"/>
  <c r="B53" i="6"/>
  <c r="D8" i="16" s="1"/>
  <c r="A32" i="21"/>
  <c r="A32" i="19"/>
  <c r="A30" i="21"/>
  <c r="A30" i="19"/>
  <c r="B49" i="6"/>
  <c r="A29" i="16" s="1"/>
  <c r="A28" i="21"/>
  <c r="A28" i="19"/>
  <c r="B47" i="6"/>
  <c r="A27" i="16" s="1"/>
  <c r="A26" i="21"/>
  <c r="A26" i="19"/>
  <c r="B45" i="6"/>
  <c r="A25" i="16" s="1"/>
  <c r="A24" i="21"/>
  <c r="A24" i="19"/>
  <c r="B43" i="6"/>
  <c r="A23" i="16" s="1"/>
  <c r="A22" i="21"/>
  <c r="A22" i="19"/>
  <c r="B41" i="6"/>
  <c r="A21" i="16" s="1"/>
  <c r="A20" i="21"/>
  <c r="A20" i="19"/>
  <c r="A18" i="21"/>
  <c r="A18" i="19"/>
  <c r="B37" i="6"/>
  <c r="A17" i="16" s="1"/>
  <c r="A16" i="21"/>
  <c r="A16" i="19"/>
  <c r="B35" i="6"/>
  <c r="A15" i="16" s="1"/>
  <c r="A14" i="21"/>
  <c r="A14" i="19"/>
  <c r="B33" i="6"/>
  <c r="A13" i="16" s="1"/>
  <c r="A12" i="21"/>
  <c r="A12" i="19"/>
  <c r="B31" i="6"/>
  <c r="A11" i="16" s="1"/>
  <c r="A10" i="21"/>
  <c r="A10" i="19"/>
  <c r="C28" i="6"/>
  <c r="B7" i="21"/>
  <c r="B7" i="19"/>
  <c r="C26" i="6"/>
  <c r="B5" i="21"/>
  <c r="B5" i="19"/>
  <c r="F8" i="19"/>
  <c r="L8" i="19"/>
  <c r="J8" i="19"/>
  <c r="D8" i="19"/>
  <c r="M8" i="19" s="1"/>
  <c r="E8" i="19"/>
  <c r="G8" i="19"/>
  <c r="H8" i="19"/>
  <c r="C8" i="19"/>
  <c r="I8" i="19"/>
  <c r="K8" i="19"/>
  <c r="C111" i="6"/>
  <c r="B90" i="21"/>
  <c r="B90" i="19"/>
  <c r="C109" i="6"/>
  <c r="B88" i="21"/>
  <c r="B88" i="19"/>
  <c r="C105" i="6"/>
  <c r="B84" i="21"/>
  <c r="B84" i="19"/>
  <c r="C101" i="6"/>
  <c r="B80" i="21"/>
  <c r="B80" i="19"/>
  <c r="C93" i="6"/>
  <c r="B72" i="21"/>
  <c r="B72" i="19"/>
  <c r="C83" i="6"/>
  <c r="B62" i="21"/>
  <c r="B62" i="19"/>
  <c r="C75" i="6"/>
  <c r="B54" i="21"/>
  <c r="B54" i="19"/>
  <c r="C67" i="6"/>
  <c r="B46" i="21"/>
  <c r="B46" i="19"/>
  <c r="C59" i="6"/>
  <c r="B38" i="21"/>
  <c r="B38" i="19"/>
  <c r="C49" i="6"/>
  <c r="B28" i="21"/>
  <c r="B28" i="19"/>
  <c r="C31" i="6"/>
  <c r="B10" i="21"/>
  <c r="B10" i="19"/>
  <c r="C25" i="6"/>
  <c r="B4" i="21"/>
  <c r="B4" i="19"/>
  <c r="C142" i="6"/>
  <c r="B121" i="21"/>
  <c r="B121" i="19"/>
  <c r="C140" i="6"/>
  <c r="B119" i="21"/>
  <c r="B119" i="19"/>
  <c r="C138" i="6"/>
  <c r="B117" i="21"/>
  <c r="B117" i="19"/>
  <c r="C136" i="6"/>
  <c r="B115" i="21"/>
  <c r="B115" i="19"/>
  <c r="C134" i="6"/>
  <c r="B113" i="21"/>
  <c r="B113" i="19"/>
  <c r="C132" i="6"/>
  <c r="B111" i="21"/>
  <c r="B111" i="19"/>
  <c r="C130" i="6"/>
  <c r="B109" i="21"/>
  <c r="B109" i="19"/>
  <c r="C128" i="6"/>
  <c r="B107" i="21"/>
  <c r="B107" i="19"/>
  <c r="C126" i="6"/>
  <c r="B105" i="21"/>
  <c r="B105" i="19"/>
  <c r="C124" i="6"/>
  <c r="B103" i="21"/>
  <c r="B103" i="19"/>
  <c r="C122" i="6"/>
  <c r="B101" i="21"/>
  <c r="B101" i="19"/>
  <c r="C120" i="6"/>
  <c r="B99" i="21"/>
  <c r="B99" i="19"/>
  <c r="C118" i="6"/>
  <c r="B97" i="21"/>
  <c r="B97" i="19"/>
  <c r="C116" i="6"/>
  <c r="B95" i="21"/>
  <c r="B95" i="19"/>
  <c r="C114" i="6"/>
  <c r="B93" i="21"/>
  <c r="B93" i="19"/>
  <c r="C112" i="6"/>
  <c r="B91" i="21"/>
  <c r="B91" i="19"/>
  <c r="C110" i="6"/>
  <c r="B89" i="21"/>
  <c r="B89" i="19"/>
  <c r="C108" i="6"/>
  <c r="B87" i="21"/>
  <c r="B87" i="19"/>
  <c r="C106" i="6"/>
  <c r="B85" i="21"/>
  <c r="B85" i="19"/>
  <c r="C104" i="6"/>
  <c r="B83" i="21"/>
  <c r="B83" i="19"/>
  <c r="C102" i="6"/>
  <c r="B81" i="21"/>
  <c r="B81" i="19"/>
  <c r="C100" i="6"/>
  <c r="B79" i="21"/>
  <c r="B79" i="19"/>
  <c r="C98" i="6"/>
  <c r="B77" i="21"/>
  <c r="B77" i="19"/>
  <c r="C96" i="6"/>
  <c r="B75" i="21"/>
  <c r="B75" i="19"/>
  <c r="C94" i="6"/>
  <c r="B73" i="21"/>
  <c r="B73" i="19"/>
  <c r="C92" i="6"/>
  <c r="B71" i="21"/>
  <c r="B71" i="19"/>
  <c r="C90" i="6"/>
  <c r="B69" i="21"/>
  <c r="B69" i="19"/>
  <c r="C88" i="6"/>
  <c r="B67" i="21"/>
  <c r="B67" i="19"/>
  <c r="C86" i="6"/>
  <c r="B65" i="21"/>
  <c r="B65" i="19"/>
  <c r="C84" i="6"/>
  <c r="B63" i="21"/>
  <c r="B63" i="19"/>
  <c r="C82" i="6"/>
  <c r="B61" i="21"/>
  <c r="B61" i="19"/>
  <c r="C80" i="6"/>
  <c r="B59" i="21"/>
  <c r="B59" i="19"/>
  <c r="C78" i="6"/>
  <c r="B57" i="21"/>
  <c r="B57" i="19"/>
  <c r="C76" i="6"/>
  <c r="B55" i="21"/>
  <c r="B55" i="19"/>
  <c r="C74" i="6"/>
  <c r="B53" i="21"/>
  <c r="B53" i="19"/>
  <c r="C72" i="6"/>
  <c r="B51" i="21"/>
  <c r="B51" i="19"/>
  <c r="C70" i="6"/>
  <c r="B49" i="21"/>
  <c r="B49" i="19"/>
  <c r="C68" i="6"/>
  <c r="B47" i="21"/>
  <c r="B47" i="19"/>
  <c r="C66" i="6"/>
  <c r="B45" i="21"/>
  <c r="B45" i="19"/>
  <c r="C64" i="6"/>
  <c r="B43" i="21"/>
  <c r="B43" i="19"/>
  <c r="C62" i="6"/>
  <c r="B41" i="21"/>
  <c r="B41" i="19"/>
  <c r="C60" i="6"/>
  <c r="B39" i="21"/>
  <c r="B39" i="19"/>
  <c r="C58" i="6"/>
  <c r="B37" i="21"/>
  <c r="B37" i="19"/>
  <c r="C56" i="6"/>
  <c r="B35" i="21"/>
  <c r="B35" i="19"/>
  <c r="C54" i="6"/>
  <c r="B33" i="21"/>
  <c r="B33" i="19"/>
  <c r="C52" i="6"/>
  <c r="B31" i="21"/>
  <c r="B31" i="19"/>
  <c r="C50" i="6"/>
  <c r="B29" i="21"/>
  <c r="B29" i="19"/>
  <c r="C48" i="6"/>
  <c r="B27" i="21"/>
  <c r="B27" i="19"/>
  <c r="C46" i="6"/>
  <c r="B25" i="21"/>
  <c r="B25" i="19"/>
  <c r="C44" i="6"/>
  <c r="B23" i="21"/>
  <c r="B23" i="19"/>
  <c r="C42" i="6"/>
  <c r="B21" i="21"/>
  <c r="B21" i="19"/>
  <c r="C40" i="6"/>
  <c r="B19" i="21"/>
  <c r="B19" i="19"/>
  <c r="C38" i="6"/>
  <c r="B17" i="21"/>
  <c r="B17" i="19"/>
  <c r="C36" i="6"/>
  <c r="B15" i="21"/>
  <c r="B15" i="19"/>
  <c r="C34" i="6"/>
  <c r="B13" i="21"/>
  <c r="B13" i="19"/>
  <c r="C32" i="6"/>
  <c r="B11" i="21"/>
  <c r="B11" i="19"/>
  <c r="C30" i="6"/>
  <c r="B9" i="21"/>
  <c r="B9" i="19"/>
  <c r="B28" i="6"/>
  <c r="A8" i="16" s="1"/>
  <c r="A7" i="21"/>
  <c r="A7" i="19"/>
  <c r="B26" i="6"/>
  <c r="A5" i="21"/>
  <c r="A5" i="19"/>
  <c r="C137" i="6"/>
  <c r="B116" i="21"/>
  <c r="B116" i="19"/>
  <c r="C133" i="6"/>
  <c r="B112" i="21"/>
  <c r="B112" i="19"/>
  <c r="C129" i="6"/>
  <c r="B108" i="21"/>
  <c r="B108" i="19"/>
  <c r="C125" i="6"/>
  <c r="B104" i="21"/>
  <c r="B104" i="19"/>
  <c r="C121" i="6"/>
  <c r="B100" i="21"/>
  <c r="B100" i="19"/>
  <c r="C117" i="6"/>
  <c r="B96" i="21"/>
  <c r="B96" i="19"/>
  <c r="C115" i="6"/>
  <c r="B94" i="21"/>
  <c r="B94" i="19"/>
  <c r="C113" i="6"/>
  <c r="B92" i="21"/>
  <c r="B92" i="19"/>
  <c r="C107" i="6"/>
  <c r="B86" i="21"/>
  <c r="B86" i="19"/>
  <c r="C103" i="6"/>
  <c r="B82" i="21"/>
  <c r="B82" i="19"/>
  <c r="C99" i="6"/>
  <c r="B78" i="21"/>
  <c r="B78" i="19"/>
  <c r="C97" i="6"/>
  <c r="B76" i="21"/>
  <c r="B76" i="19"/>
  <c r="C91" i="6"/>
  <c r="B70" i="21"/>
  <c r="B70" i="19"/>
  <c r="C87" i="6"/>
  <c r="B66" i="21"/>
  <c r="B66" i="19"/>
  <c r="C81" i="6"/>
  <c r="B60" i="21"/>
  <c r="B60" i="19"/>
  <c r="C77" i="6"/>
  <c r="B56" i="21"/>
  <c r="B56" i="19"/>
  <c r="C71" i="6"/>
  <c r="B50" i="21"/>
  <c r="B50" i="19"/>
  <c r="C65" i="6"/>
  <c r="B44" i="21"/>
  <c r="B44" i="19"/>
  <c r="C61" i="6"/>
  <c r="B40" i="21"/>
  <c r="B40" i="19"/>
  <c r="C55" i="6"/>
  <c r="B34" i="21"/>
  <c r="B34" i="19"/>
  <c r="C51" i="6"/>
  <c r="B30" i="21"/>
  <c r="B30" i="19"/>
  <c r="C45" i="6"/>
  <c r="B24" i="21"/>
  <c r="B24" i="19"/>
  <c r="C41" i="6"/>
  <c r="B20" i="21"/>
  <c r="B20" i="19"/>
  <c r="C33" i="6"/>
  <c r="B12" i="21"/>
  <c r="B12" i="19"/>
  <c r="B142" i="6"/>
  <c r="A49" i="16" s="1"/>
  <c r="A121" i="21"/>
  <c r="A121" i="19"/>
  <c r="B140" i="6"/>
  <c r="A47" i="16" s="1"/>
  <c r="A119" i="21"/>
  <c r="A119" i="19"/>
  <c r="A117" i="21"/>
  <c r="A117" i="19"/>
  <c r="B136" i="6"/>
  <c r="A43" i="16" s="1"/>
  <c r="A115" i="21"/>
  <c r="A115" i="19"/>
  <c r="B134" i="6"/>
  <c r="A41" i="16" s="1"/>
  <c r="A113" i="21"/>
  <c r="A113" i="19"/>
  <c r="A111" i="21"/>
  <c r="A111" i="19"/>
  <c r="B130" i="6"/>
  <c r="A37" i="16" s="1"/>
  <c r="A109" i="21"/>
  <c r="A109" i="19"/>
  <c r="B128" i="6"/>
  <c r="A35" i="16" s="1"/>
  <c r="A107" i="21"/>
  <c r="A107" i="19"/>
  <c r="A105" i="21"/>
  <c r="A105" i="19"/>
  <c r="B124" i="6"/>
  <c r="J29" i="16" s="1"/>
  <c r="A103" i="21"/>
  <c r="A103" i="19"/>
  <c r="B122" i="6"/>
  <c r="J27" i="16" s="1"/>
  <c r="A101" i="21"/>
  <c r="A101" i="19"/>
  <c r="A99" i="21"/>
  <c r="A99" i="19"/>
  <c r="B118" i="6"/>
  <c r="J23" i="16" s="1"/>
  <c r="A97" i="21"/>
  <c r="A97" i="19"/>
  <c r="B116" i="6"/>
  <c r="J21" i="16" s="1"/>
  <c r="A95" i="21"/>
  <c r="A95" i="19"/>
  <c r="A93" i="21"/>
  <c r="A93" i="19"/>
  <c r="B112" i="6"/>
  <c r="J17" i="16" s="1"/>
  <c r="A91" i="21"/>
  <c r="A91" i="19"/>
  <c r="B110" i="6"/>
  <c r="J15" i="16" s="1"/>
  <c r="A89" i="21"/>
  <c r="A89" i="19"/>
  <c r="A87" i="21"/>
  <c r="A87" i="19"/>
  <c r="B106" i="6"/>
  <c r="J11" i="16" s="1"/>
  <c r="A85" i="21"/>
  <c r="A85" i="19"/>
  <c r="B104" i="6"/>
  <c r="J9" i="16" s="1"/>
  <c r="A83" i="21"/>
  <c r="A83" i="19"/>
  <c r="A81" i="21"/>
  <c r="A81" i="19"/>
  <c r="B100" i="6"/>
  <c r="J5" i="16" s="1"/>
  <c r="A79" i="21"/>
  <c r="A79" i="19"/>
  <c r="B98" i="6"/>
  <c r="G28" i="16" s="1"/>
  <c r="A77" i="21"/>
  <c r="A77" i="19"/>
  <c r="A75" i="21"/>
  <c r="A75" i="19"/>
  <c r="B94" i="6"/>
  <c r="G24" i="16" s="1"/>
  <c r="A73" i="21"/>
  <c r="A73" i="19"/>
  <c r="B92" i="6"/>
  <c r="G22" i="16" s="1"/>
  <c r="A71" i="21"/>
  <c r="A71" i="19"/>
  <c r="A69" i="21"/>
  <c r="A69" i="19"/>
  <c r="B88" i="6"/>
  <c r="G18" i="16" s="1"/>
  <c r="A67" i="21"/>
  <c r="A67" i="19"/>
  <c r="B86" i="6"/>
  <c r="A65" i="21"/>
  <c r="A65" i="19"/>
  <c r="A63" i="21"/>
  <c r="A63" i="19"/>
  <c r="B82" i="6"/>
  <c r="A61" i="21"/>
  <c r="A61" i="19"/>
  <c r="B80" i="6"/>
  <c r="G10" i="16" s="1"/>
  <c r="A59" i="21"/>
  <c r="A59" i="19"/>
  <c r="B78" i="6"/>
  <c r="A57" i="21"/>
  <c r="A57" i="19"/>
  <c r="B76" i="6"/>
  <c r="G6" i="16" s="1"/>
  <c r="A55" i="21"/>
  <c r="A55" i="19"/>
  <c r="B74" i="6"/>
  <c r="A53" i="21"/>
  <c r="A53" i="19"/>
  <c r="A51" i="21"/>
  <c r="A51" i="19"/>
  <c r="B70" i="6"/>
  <c r="D25" i="16" s="1"/>
  <c r="A49" i="21"/>
  <c r="A49" i="19"/>
  <c r="B68" i="6"/>
  <c r="D23" i="16" s="1"/>
  <c r="A47" i="21"/>
  <c r="A47" i="19"/>
  <c r="A45" i="21"/>
  <c r="A45" i="19"/>
  <c r="B64" i="6"/>
  <c r="D19" i="16" s="1"/>
  <c r="A43" i="21"/>
  <c r="A43" i="19"/>
  <c r="B62" i="6"/>
  <c r="D17" i="16" s="1"/>
  <c r="A41" i="21"/>
  <c r="A41" i="19"/>
  <c r="B60" i="6"/>
  <c r="D15" i="16" s="1"/>
  <c r="A39" i="21"/>
  <c r="A39" i="19"/>
  <c r="B58" i="6"/>
  <c r="D13" i="16" s="1"/>
  <c r="A37" i="21"/>
  <c r="A37" i="19"/>
  <c r="B56" i="6"/>
  <c r="D11" i="16" s="1"/>
  <c r="A35" i="21"/>
  <c r="A35" i="19"/>
  <c r="B54" i="6"/>
  <c r="D9" i="16" s="1"/>
  <c r="A33" i="21"/>
  <c r="A33" i="19"/>
  <c r="B52" i="6"/>
  <c r="D7" i="16" s="1"/>
  <c r="A31" i="21"/>
  <c r="A31" i="19"/>
  <c r="B50" i="6"/>
  <c r="D5" i="16" s="1"/>
  <c r="A29" i="21"/>
  <c r="A29" i="19"/>
  <c r="B48" i="6"/>
  <c r="A28" i="16" s="1"/>
  <c r="A27" i="21"/>
  <c r="A27" i="19"/>
  <c r="B46" i="6"/>
  <c r="A26" i="16" s="1"/>
  <c r="A25" i="21"/>
  <c r="A25" i="19"/>
  <c r="B44" i="6"/>
  <c r="A24" i="16" s="1"/>
  <c r="A23" i="21"/>
  <c r="A23" i="19"/>
  <c r="B42" i="6"/>
  <c r="A22" i="16" s="1"/>
  <c r="A21" i="21"/>
  <c r="A21" i="19"/>
  <c r="B40" i="6"/>
  <c r="A20" i="16" s="1"/>
  <c r="A19" i="21"/>
  <c r="A19" i="19"/>
  <c r="B38" i="6"/>
  <c r="A18" i="16" s="1"/>
  <c r="A17" i="21"/>
  <c r="A17" i="19"/>
  <c r="A15" i="21"/>
  <c r="A15" i="19"/>
  <c r="B34" i="6"/>
  <c r="A14" i="16" s="1"/>
  <c r="A13" i="21"/>
  <c r="A13" i="19"/>
  <c r="B32" i="6"/>
  <c r="A12" i="16" s="1"/>
  <c r="A11" i="21"/>
  <c r="A11" i="19"/>
  <c r="A9" i="21"/>
  <c r="A9" i="19"/>
  <c r="C27" i="6"/>
  <c r="B6" i="21"/>
  <c r="B6" i="19"/>
  <c r="B141" i="6"/>
  <c r="A48" i="16" s="1"/>
  <c r="B117" i="6"/>
  <c r="J22" i="16" s="1"/>
  <c r="B79" i="6"/>
  <c r="G9" i="16" s="1"/>
  <c r="B63" i="6"/>
  <c r="D18" i="16" s="1"/>
  <c r="B51" i="6"/>
  <c r="D6" i="16" s="1"/>
  <c r="B75" i="6"/>
  <c r="G5" i="16" s="1"/>
  <c r="B138" i="6"/>
  <c r="A45" i="16" s="1"/>
  <c r="B132" i="6"/>
  <c r="A39" i="16" s="1"/>
  <c r="B126" i="6"/>
  <c r="A33" i="16" s="1"/>
  <c r="B120" i="6"/>
  <c r="J25" i="16" s="1"/>
  <c r="B114" i="6"/>
  <c r="J19" i="16" s="1"/>
  <c r="B108" i="6"/>
  <c r="J13" i="16" s="1"/>
  <c r="B102" i="6"/>
  <c r="J7" i="16" s="1"/>
  <c r="B96" i="6"/>
  <c r="G26" i="16" s="1"/>
  <c r="B90" i="6"/>
  <c r="G20" i="16" s="1"/>
  <c r="B84" i="6"/>
  <c r="G14" i="16" s="1"/>
  <c r="B72" i="6"/>
  <c r="D27" i="16" s="1"/>
  <c r="B66" i="6"/>
  <c r="D21" i="16" s="1"/>
  <c r="B36" i="6"/>
  <c r="A16" i="16" s="1"/>
  <c r="B30" i="6"/>
  <c r="A10" i="16" s="1"/>
  <c r="B135" i="6"/>
  <c r="A42" i="16" s="1"/>
  <c r="B129" i="6"/>
  <c r="A36" i="16" s="1"/>
  <c r="B127" i="6"/>
  <c r="A34" i="16" s="1"/>
  <c r="B123" i="6"/>
  <c r="J28" i="16" s="1"/>
  <c r="B119" i="6"/>
  <c r="J24" i="16" s="1"/>
  <c r="B111" i="6"/>
  <c r="J16" i="16" s="1"/>
  <c r="B105" i="6"/>
  <c r="J10" i="16" s="1"/>
  <c r="B99" i="6"/>
  <c r="G29" i="16" s="1"/>
  <c r="B93" i="6"/>
  <c r="G23" i="16" s="1"/>
  <c r="B87" i="6"/>
  <c r="G17" i="16" s="1"/>
  <c r="B83" i="6"/>
  <c r="G13" i="16" s="1"/>
  <c r="B39" i="6"/>
  <c r="A19" i="16" s="1"/>
  <c r="G47" i="6"/>
  <c r="G71" i="6"/>
  <c r="G76" i="6"/>
  <c r="G99" i="6"/>
  <c r="G108" i="6"/>
  <c r="G135" i="6"/>
  <c r="G89" i="6"/>
  <c r="G29" i="6"/>
  <c r="G41" i="6"/>
  <c r="G54" i="6"/>
  <c r="G62" i="6"/>
  <c r="G83" i="6"/>
  <c r="G91" i="6"/>
  <c r="G101" i="6"/>
  <c r="G127" i="6"/>
  <c r="G124" i="6"/>
  <c r="G129" i="6"/>
  <c r="G136" i="6"/>
  <c r="G36" i="6"/>
  <c r="G51" i="6"/>
  <c r="G53" i="6"/>
  <c r="G57" i="6"/>
  <c r="G59" i="6"/>
  <c r="G80" i="6"/>
  <c r="G86" i="6"/>
  <c r="G93" i="6"/>
  <c r="G110" i="6"/>
  <c r="G112" i="6"/>
  <c r="G117" i="6"/>
  <c r="G131" i="6"/>
  <c r="G138" i="6"/>
  <c r="G26" i="6"/>
  <c r="G38" i="6"/>
  <c r="G46" i="6"/>
  <c r="G49" i="6"/>
  <c r="G64" i="6"/>
  <c r="G73" i="6"/>
  <c r="G88" i="6"/>
  <c r="G95" i="6"/>
  <c r="G103" i="6"/>
  <c r="G142" i="6"/>
  <c r="G61" i="6"/>
  <c r="G77" i="6"/>
  <c r="G31" i="6"/>
  <c r="G40" i="6"/>
  <c r="G68" i="6"/>
  <c r="G114" i="6"/>
  <c r="G116" i="6"/>
  <c r="G121" i="6"/>
  <c r="G107" i="6"/>
  <c r="G126" i="6"/>
  <c r="G133" i="6"/>
  <c r="G28" i="6"/>
  <c r="G33" i="6"/>
  <c r="G35" i="6"/>
  <c r="G56" i="6"/>
  <c r="G66" i="6"/>
  <c r="G70" i="6"/>
  <c r="G75" i="6"/>
  <c r="G82" i="6"/>
  <c r="G90" i="6"/>
  <c r="G98" i="6"/>
  <c r="G105" i="6"/>
  <c r="G119" i="6"/>
  <c r="G123" i="6"/>
  <c r="G140" i="6"/>
  <c r="G43" i="6"/>
  <c r="G109" i="6"/>
  <c r="G128" i="6"/>
  <c r="G45" i="6"/>
  <c r="G79" i="6"/>
  <c r="G81" i="6"/>
  <c r="G85" i="6"/>
  <c r="G92" i="6"/>
  <c r="G137" i="6"/>
  <c r="G115" i="6"/>
  <c r="G120" i="6"/>
  <c r="G44" i="6"/>
  <c r="G132" i="6"/>
  <c r="G48" i="6"/>
  <c r="G50" i="6"/>
  <c r="G52" i="6"/>
  <c r="G63" i="6"/>
  <c r="G87" i="6"/>
  <c r="G96" i="6"/>
  <c r="G97" i="6"/>
  <c r="G100" i="6"/>
  <c r="G111" i="6"/>
  <c r="G27" i="6"/>
  <c r="G30" i="6"/>
  <c r="G55" i="6"/>
  <c r="G58" i="6"/>
  <c r="G65" i="6"/>
  <c r="G69" i="6"/>
  <c r="G72" i="6"/>
  <c r="G84" i="6"/>
  <c r="G94" i="6"/>
  <c r="G102" i="6"/>
  <c r="G104" i="6"/>
  <c r="G125" i="6"/>
  <c r="G130" i="6"/>
  <c r="G139" i="6"/>
  <c r="G113" i="6"/>
  <c r="G118" i="6"/>
  <c r="G42" i="6"/>
  <c r="G60" i="6"/>
  <c r="G67" i="6"/>
  <c r="G74" i="6"/>
  <c r="G134" i="6"/>
  <c r="G32" i="6"/>
  <c r="G37" i="6"/>
  <c r="G39" i="6"/>
  <c r="G141" i="6"/>
  <c r="G34" i="6"/>
  <c r="G78" i="6"/>
  <c r="G106" i="6"/>
  <c r="G122" i="6"/>
  <c r="J142" i="6"/>
  <c r="H142" i="6"/>
  <c r="H141" i="6"/>
  <c r="J141" i="6"/>
  <c r="A9" i="16"/>
  <c r="G25" i="6"/>
  <c r="A7" i="16"/>
  <c r="D29" i="16"/>
  <c r="G8" i="16"/>
  <c r="G12" i="16"/>
  <c r="G16" i="16"/>
  <c r="A6" i="16"/>
  <c r="O8" i="19" l="1"/>
  <c r="M8" i="5" s="1"/>
  <c r="I29" i="6" s="1"/>
  <c r="G14" i="19"/>
  <c r="L14" i="19"/>
  <c r="J14" i="19"/>
  <c r="K14" i="19"/>
  <c r="E14" i="19"/>
  <c r="C14" i="19"/>
  <c r="D14" i="19"/>
  <c r="I14" i="19"/>
  <c r="H14" i="19"/>
  <c r="F14" i="19"/>
  <c r="I20" i="19"/>
  <c r="K20" i="19"/>
  <c r="C20" i="19"/>
  <c r="J20" i="19"/>
  <c r="H20" i="19"/>
  <c r="G20" i="19"/>
  <c r="D20" i="19"/>
  <c r="E20" i="19"/>
  <c r="F20" i="19"/>
  <c r="L20" i="19"/>
  <c r="E28" i="19"/>
  <c r="G28" i="19"/>
  <c r="D28" i="19"/>
  <c r="F28" i="19"/>
  <c r="H28" i="19"/>
  <c r="J28" i="19"/>
  <c r="K28" i="19"/>
  <c r="L28" i="19"/>
  <c r="C28" i="19"/>
  <c r="I28" i="19"/>
  <c r="G34" i="19"/>
  <c r="L34" i="19"/>
  <c r="J34" i="19"/>
  <c r="K34" i="19"/>
  <c r="E34" i="19"/>
  <c r="C34" i="19"/>
  <c r="D34" i="19"/>
  <c r="I34" i="19"/>
  <c r="H34" i="19"/>
  <c r="F34" i="19"/>
  <c r="E42" i="19"/>
  <c r="H42" i="19"/>
  <c r="J42" i="19"/>
  <c r="L42" i="19"/>
  <c r="G42" i="19"/>
  <c r="F42" i="19"/>
  <c r="C42" i="19"/>
  <c r="I42" i="19"/>
  <c r="D42" i="19"/>
  <c r="K42" i="19"/>
  <c r="E48" i="19"/>
  <c r="G48" i="19"/>
  <c r="H48" i="19"/>
  <c r="F48" i="19"/>
  <c r="J48" i="19"/>
  <c r="D48" i="19"/>
  <c r="C48" i="19"/>
  <c r="L48" i="19"/>
  <c r="I48" i="19"/>
  <c r="K48" i="19"/>
  <c r="E60" i="19"/>
  <c r="G60" i="19"/>
  <c r="H60" i="19"/>
  <c r="F60" i="19"/>
  <c r="C60" i="19"/>
  <c r="L60" i="19"/>
  <c r="I60" i="19"/>
  <c r="J60" i="19"/>
  <c r="K60" i="19"/>
  <c r="D60" i="19"/>
  <c r="M60" i="19" s="1"/>
  <c r="F66" i="19"/>
  <c r="D66" i="19"/>
  <c r="E66" i="19"/>
  <c r="G66" i="19"/>
  <c r="L66" i="19"/>
  <c r="I66" i="19"/>
  <c r="K66" i="19"/>
  <c r="H66" i="19"/>
  <c r="J66" i="19"/>
  <c r="C66" i="19"/>
  <c r="D72" i="19"/>
  <c r="I72" i="19"/>
  <c r="L72" i="19"/>
  <c r="J72" i="19"/>
  <c r="E72" i="19"/>
  <c r="F72" i="19"/>
  <c r="C72" i="19"/>
  <c r="G72" i="19"/>
  <c r="H72" i="19"/>
  <c r="K72" i="19"/>
  <c r="E78" i="19"/>
  <c r="J78" i="19"/>
  <c r="D78" i="19"/>
  <c r="I78" i="19"/>
  <c r="G78" i="19"/>
  <c r="L78" i="19"/>
  <c r="K78" i="19"/>
  <c r="H78" i="19"/>
  <c r="F78" i="19"/>
  <c r="C78" i="19"/>
  <c r="H84" i="19"/>
  <c r="F84" i="19"/>
  <c r="E84" i="19"/>
  <c r="C84" i="19"/>
  <c r="I84" i="19"/>
  <c r="J84" i="19"/>
  <c r="D84" i="19"/>
  <c r="L84" i="19"/>
  <c r="K84" i="19"/>
  <c r="G84" i="19"/>
  <c r="I90" i="19"/>
  <c r="J90" i="19"/>
  <c r="D90" i="19"/>
  <c r="G90" i="19"/>
  <c r="L90" i="19"/>
  <c r="K90" i="19"/>
  <c r="E90" i="19"/>
  <c r="H90" i="19"/>
  <c r="F90" i="19"/>
  <c r="C90" i="19"/>
  <c r="G96" i="19"/>
  <c r="L96" i="19"/>
  <c r="J96" i="19"/>
  <c r="E96" i="19"/>
  <c r="I96" i="19"/>
  <c r="K96" i="19"/>
  <c r="D96" i="19"/>
  <c r="F96" i="19"/>
  <c r="H96" i="19"/>
  <c r="C96" i="19"/>
  <c r="H100" i="19"/>
  <c r="F100" i="19"/>
  <c r="E100" i="19"/>
  <c r="C100" i="19"/>
  <c r="I100" i="19"/>
  <c r="J100" i="19"/>
  <c r="K100" i="19"/>
  <c r="D100" i="19"/>
  <c r="M100" i="19" s="1"/>
  <c r="L100" i="19"/>
  <c r="G100" i="19"/>
  <c r="I106" i="19"/>
  <c r="J106" i="19"/>
  <c r="D106" i="19"/>
  <c r="G106" i="19"/>
  <c r="L106" i="19"/>
  <c r="K106" i="19"/>
  <c r="E106" i="19"/>
  <c r="H106" i="19"/>
  <c r="F106" i="19"/>
  <c r="C106" i="19"/>
  <c r="E110" i="19"/>
  <c r="C110" i="19"/>
  <c r="H110" i="19"/>
  <c r="G110" i="19"/>
  <c r="I110" i="19"/>
  <c r="K110" i="19"/>
  <c r="F110" i="19"/>
  <c r="D110" i="19"/>
  <c r="M110" i="19" s="1"/>
  <c r="J110" i="19"/>
  <c r="L110" i="19"/>
  <c r="K116" i="19"/>
  <c r="L116" i="19"/>
  <c r="J116" i="19"/>
  <c r="D116" i="19"/>
  <c r="F116" i="19"/>
  <c r="H116" i="19"/>
  <c r="C116" i="19"/>
  <c r="E116" i="19"/>
  <c r="G116" i="19"/>
  <c r="I116" i="19"/>
  <c r="K4" i="19"/>
  <c r="G4" i="19"/>
  <c r="C4" i="19"/>
  <c r="H4" i="19"/>
  <c r="I4" i="19"/>
  <c r="E4" i="19"/>
  <c r="J4" i="19"/>
  <c r="L4" i="19"/>
  <c r="F4" i="19"/>
  <c r="D4" i="19"/>
  <c r="L9" i="19"/>
  <c r="J9" i="19"/>
  <c r="D9" i="19"/>
  <c r="I9" i="19"/>
  <c r="K9" i="19"/>
  <c r="F9" i="19"/>
  <c r="G9" i="19"/>
  <c r="H9" i="19"/>
  <c r="C9" i="19"/>
  <c r="E9" i="19"/>
  <c r="K15" i="19"/>
  <c r="E15" i="19"/>
  <c r="F15" i="19"/>
  <c r="D15" i="19"/>
  <c r="C15" i="19"/>
  <c r="H15" i="19"/>
  <c r="L15" i="19"/>
  <c r="J15" i="19"/>
  <c r="I15" i="19"/>
  <c r="G15" i="19"/>
  <c r="C21" i="19"/>
  <c r="D21" i="19"/>
  <c r="I21" i="19"/>
  <c r="K21" i="19"/>
  <c r="H21" i="19"/>
  <c r="J21" i="19"/>
  <c r="L21" i="19"/>
  <c r="G21" i="19"/>
  <c r="E21" i="19"/>
  <c r="F21" i="19"/>
  <c r="L29" i="19"/>
  <c r="J29" i="19"/>
  <c r="H29" i="19"/>
  <c r="G29" i="19"/>
  <c r="E29" i="19"/>
  <c r="K29" i="19"/>
  <c r="C29" i="19"/>
  <c r="I29" i="19"/>
  <c r="D29" i="19"/>
  <c r="F29" i="19"/>
  <c r="C37" i="19"/>
  <c r="E37" i="19"/>
  <c r="G37" i="19"/>
  <c r="H37" i="19"/>
  <c r="J37" i="19"/>
  <c r="L37" i="19"/>
  <c r="K37" i="19"/>
  <c r="I37" i="19"/>
  <c r="D37" i="19"/>
  <c r="F37" i="19"/>
  <c r="F45" i="19"/>
  <c r="H45" i="19"/>
  <c r="J45" i="19"/>
  <c r="G45" i="19"/>
  <c r="E45" i="19"/>
  <c r="C45" i="19"/>
  <c r="K45" i="19"/>
  <c r="I45" i="19"/>
  <c r="D45" i="19"/>
  <c r="L45" i="19"/>
  <c r="J51" i="19"/>
  <c r="H51" i="19"/>
  <c r="E51" i="19"/>
  <c r="G51" i="19"/>
  <c r="C51" i="19"/>
  <c r="K51" i="19"/>
  <c r="D51" i="19"/>
  <c r="I51" i="19"/>
  <c r="L51" i="19"/>
  <c r="F51" i="19"/>
  <c r="K57" i="19"/>
  <c r="E57" i="19"/>
  <c r="D57" i="19"/>
  <c r="I57" i="19"/>
  <c r="F57" i="19"/>
  <c r="G57" i="19"/>
  <c r="J57" i="19"/>
  <c r="H57" i="19"/>
  <c r="L57" i="19"/>
  <c r="C57" i="19"/>
  <c r="J7" i="19"/>
  <c r="H7" i="19"/>
  <c r="C7" i="19"/>
  <c r="K7" i="19"/>
  <c r="E7" i="19"/>
  <c r="D7" i="19"/>
  <c r="L7" i="19"/>
  <c r="F7" i="19"/>
  <c r="G7" i="19"/>
  <c r="I7" i="19"/>
  <c r="H13" i="19"/>
  <c r="F13" i="19"/>
  <c r="E13" i="19"/>
  <c r="G13" i="19"/>
  <c r="D13" i="19"/>
  <c r="K13" i="19"/>
  <c r="C13" i="19"/>
  <c r="L13" i="19"/>
  <c r="I13" i="19"/>
  <c r="J13" i="19"/>
  <c r="K19" i="19"/>
  <c r="I19" i="19"/>
  <c r="E19" i="19"/>
  <c r="G19" i="19"/>
  <c r="C19" i="19"/>
  <c r="D19" i="19"/>
  <c r="F19" i="19"/>
  <c r="H19" i="19"/>
  <c r="J19" i="19"/>
  <c r="L19" i="19"/>
  <c r="J27" i="19"/>
  <c r="H27" i="19"/>
  <c r="C27" i="19"/>
  <c r="K27" i="19"/>
  <c r="I27" i="19"/>
  <c r="D27" i="19"/>
  <c r="F27" i="19"/>
  <c r="L27" i="19"/>
  <c r="G27" i="19"/>
  <c r="E27" i="19"/>
  <c r="G35" i="19"/>
  <c r="L35" i="19"/>
  <c r="K35" i="19"/>
  <c r="E35" i="19"/>
  <c r="D35" i="19"/>
  <c r="C35" i="19"/>
  <c r="F35" i="19"/>
  <c r="H35" i="19"/>
  <c r="J35" i="19"/>
  <c r="I35" i="19"/>
  <c r="J43" i="19"/>
  <c r="C43" i="19"/>
  <c r="F43" i="19"/>
  <c r="D43" i="19"/>
  <c r="G43" i="19"/>
  <c r="E43" i="19"/>
  <c r="K43" i="19"/>
  <c r="H43" i="19"/>
  <c r="I43" i="19"/>
  <c r="L43" i="19"/>
  <c r="C49" i="19"/>
  <c r="K49" i="19"/>
  <c r="E49" i="19"/>
  <c r="D49" i="19"/>
  <c r="F49" i="19"/>
  <c r="H49" i="19"/>
  <c r="J49" i="19"/>
  <c r="L49" i="19"/>
  <c r="G49" i="19"/>
  <c r="I49" i="19"/>
  <c r="I55" i="19"/>
  <c r="K55" i="19"/>
  <c r="F55" i="19"/>
  <c r="D55" i="19"/>
  <c r="C55" i="19"/>
  <c r="E55" i="19"/>
  <c r="H55" i="19"/>
  <c r="J55" i="19"/>
  <c r="L55" i="19"/>
  <c r="G55" i="19"/>
  <c r="F63" i="19"/>
  <c r="H63" i="19"/>
  <c r="I63" i="19"/>
  <c r="L63" i="19"/>
  <c r="J63" i="19"/>
  <c r="C63" i="19"/>
  <c r="E63" i="19"/>
  <c r="D63" i="19"/>
  <c r="G63" i="19"/>
  <c r="K63" i="19"/>
  <c r="C69" i="19"/>
  <c r="D69" i="19"/>
  <c r="I69" i="19"/>
  <c r="H69" i="19"/>
  <c r="J69" i="19"/>
  <c r="L69" i="19"/>
  <c r="E69" i="19"/>
  <c r="F69" i="19"/>
  <c r="G69" i="19"/>
  <c r="K69" i="19"/>
  <c r="D75" i="19"/>
  <c r="J75" i="19"/>
  <c r="F75" i="19"/>
  <c r="C75" i="19"/>
  <c r="G75" i="19"/>
  <c r="K75" i="19"/>
  <c r="H75" i="19"/>
  <c r="E75" i="19"/>
  <c r="I75" i="19"/>
  <c r="L75" i="19"/>
  <c r="J81" i="19"/>
  <c r="D81" i="19"/>
  <c r="I81" i="19"/>
  <c r="G81" i="19"/>
  <c r="L81" i="19"/>
  <c r="E81" i="19"/>
  <c r="F81" i="19"/>
  <c r="K81" i="19"/>
  <c r="C81" i="19"/>
  <c r="H81" i="19"/>
  <c r="D87" i="19"/>
  <c r="H87" i="19"/>
  <c r="J87" i="19"/>
  <c r="I87" i="19"/>
  <c r="G87" i="19"/>
  <c r="F87" i="19"/>
  <c r="C87" i="19"/>
  <c r="K87" i="19"/>
  <c r="L87" i="19"/>
  <c r="E87" i="19"/>
  <c r="G93" i="19"/>
  <c r="L93" i="19"/>
  <c r="D93" i="19"/>
  <c r="I93" i="19"/>
  <c r="K93" i="19"/>
  <c r="J93" i="19"/>
  <c r="H93" i="19"/>
  <c r="C93" i="19"/>
  <c r="E93" i="19"/>
  <c r="F93" i="19"/>
  <c r="H99" i="19"/>
  <c r="L99" i="19"/>
  <c r="I99" i="19"/>
  <c r="G99" i="19"/>
  <c r="J99" i="19"/>
  <c r="C99" i="19"/>
  <c r="K99" i="19"/>
  <c r="E99" i="19"/>
  <c r="F99" i="19"/>
  <c r="D99" i="19"/>
  <c r="F105" i="19"/>
  <c r="D105" i="19"/>
  <c r="I105" i="19"/>
  <c r="G105" i="19"/>
  <c r="L105" i="19"/>
  <c r="K105" i="19"/>
  <c r="H105" i="19"/>
  <c r="E105" i="19"/>
  <c r="C105" i="19"/>
  <c r="J105" i="19"/>
  <c r="L111" i="19"/>
  <c r="J111" i="19"/>
  <c r="I111" i="19"/>
  <c r="G111" i="19"/>
  <c r="K111" i="19"/>
  <c r="E111" i="19"/>
  <c r="H111" i="19"/>
  <c r="D111" i="19"/>
  <c r="F111" i="19"/>
  <c r="C111" i="19"/>
  <c r="F117" i="19"/>
  <c r="C117" i="19"/>
  <c r="J117" i="19"/>
  <c r="G117" i="19"/>
  <c r="L117" i="19"/>
  <c r="D117" i="19"/>
  <c r="I117" i="19"/>
  <c r="H117" i="19"/>
  <c r="E117" i="19"/>
  <c r="K117" i="19"/>
  <c r="C5" i="19"/>
  <c r="E5" i="19"/>
  <c r="G5" i="19"/>
  <c r="H5" i="19"/>
  <c r="F5" i="19"/>
  <c r="L5" i="19"/>
  <c r="I5" i="19"/>
  <c r="J5" i="19"/>
  <c r="K5" i="19"/>
  <c r="D5" i="19"/>
  <c r="J12" i="19"/>
  <c r="L12" i="19"/>
  <c r="I12" i="19"/>
  <c r="H12" i="19"/>
  <c r="F12" i="19"/>
  <c r="C12" i="19"/>
  <c r="D12" i="19"/>
  <c r="M12" i="19" s="1"/>
  <c r="G12" i="19"/>
  <c r="E12" i="19"/>
  <c r="K12" i="19"/>
  <c r="F26" i="19"/>
  <c r="D26" i="19"/>
  <c r="I26" i="19"/>
  <c r="G26" i="19"/>
  <c r="L26" i="19"/>
  <c r="C26" i="19"/>
  <c r="K26" i="19"/>
  <c r="H26" i="19"/>
  <c r="E26" i="19"/>
  <c r="J26" i="19"/>
  <c r="E32" i="19"/>
  <c r="G32" i="19"/>
  <c r="L32" i="19"/>
  <c r="F32" i="19"/>
  <c r="D32" i="19"/>
  <c r="H32" i="19"/>
  <c r="I32" i="19"/>
  <c r="C32" i="19"/>
  <c r="J32" i="19"/>
  <c r="K32" i="19"/>
  <c r="F40" i="19"/>
  <c r="L40" i="19"/>
  <c r="E40" i="19"/>
  <c r="G40" i="19"/>
  <c r="C40" i="19"/>
  <c r="K40" i="19"/>
  <c r="D40" i="19"/>
  <c r="I40" i="19"/>
  <c r="J40" i="19"/>
  <c r="H40" i="19"/>
  <c r="F46" i="19"/>
  <c r="D46" i="19"/>
  <c r="E46" i="19"/>
  <c r="G46" i="19"/>
  <c r="L46" i="19"/>
  <c r="C46" i="19"/>
  <c r="J46" i="19"/>
  <c r="I46" i="19"/>
  <c r="K46" i="19"/>
  <c r="H46" i="19"/>
  <c r="J54" i="19"/>
  <c r="H54" i="19"/>
  <c r="K54" i="19"/>
  <c r="I54" i="19"/>
  <c r="E54" i="19"/>
  <c r="F54" i="19"/>
  <c r="C54" i="19"/>
  <c r="G54" i="19"/>
  <c r="D54" i="19"/>
  <c r="M54" i="19" s="1"/>
  <c r="L54" i="19"/>
  <c r="K64" i="19"/>
  <c r="L64" i="19"/>
  <c r="J64" i="19"/>
  <c r="D64" i="19"/>
  <c r="F64" i="19"/>
  <c r="H64" i="19"/>
  <c r="G64" i="19"/>
  <c r="E64" i="19"/>
  <c r="C64" i="19"/>
  <c r="I64" i="19"/>
  <c r="I70" i="19"/>
  <c r="J70" i="19"/>
  <c r="H70" i="19"/>
  <c r="C70" i="19"/>
  <c r="F70" i="19"/>
  <c r="G70" i="19"/>
  <c r="K70" i="19"/>
  <c r="L70" i="19"/>
  <c r="E70" i="19"/>
  <c r="D70" i="19"/>
  <c r="K76" i="19"/>
  <c r="G76" i="19"/>
  <c r="L76" i="19"/>
  <c r="J76" i="19"/>
  <c r="D76" i="19"/>
  <c r="F76" i="19"/>
  <c r="H76" i="19"/>
  <c r="C76" i="19"/>
  <c r="E76" i="19"/>
  <c r="I76" i="19"/>
  <c r="E82" i="19"/>
  <c r="C82" i="19"/>
  <c r="H82" i="19"/>
  <c r="G82" i="19"/>
  <c r="K82" i="19"/>
  <c r="I82" i="19"/>
  <c r="F82" i="19"/>
  <c r="D82" i="19"/>
  <c r="J82" i="19"/>
  <c r="L82" i="19"/>
  <c r="G88" i="19"/>
  <c r="L88" i="19"/>
  <c r="J88" i="19"/>
  <c r="D88" i="19"/>
  <c r="F88" i="19"/>
  <c r="H88" i="19"/>
  <c r="C88" i="19"/>
  <c r="K88" i="19"/>
  <c r="E88" i="19"/>
  <c r="I88" i="19"/>
  <c r="E94" i="19"/>
  <c r="J94" i="19"/>
  <c r="D94" i="19"/>
  <c r="G94" i="19"/>
  <c r="L94" i="19"/>
  <c r="K94" i="19"/>
  <c r="H94" i="19"/>
  <c r="I94" i="19"/>
  <c r="F94" i="19"/>
  <c r="C94" i="19"/>
  <c r="G104" i="19"/>
  <c r="L104" i="19"/>
  <c r="J104" i="19"/>
  <c r="K104" i="19"/>
  <c r="D104" i="19"/>
  <c r="F104" i="19"/>
  <c r="H104" i="19"/>
  <c r="C104" i="19"/>
  <c r="E104" i="19"/>
  <c r="I104" i="19"/>
  <c r="F11" i="19"/>
  <c r="D11" i="19"/>
  <c r="I11" i="19"/>
  <c r="G11" i="19"/>
  <c r="L11" i="19"/>
  <c r="E11" i="19"/>
  <c r="J11" i="19"/>
  <c r="C11" i="19"/>
  <c r="K11" i="19"/>
  <c r="H11" i="19"/>
  <c r="G17" i="19"/>
  <c r="C17" i="19"/>
  <c r="E17" i="19"/>
  <c r="K17" i="19"/>
  <c r="D17" i="19"/>
  <c r="I17" i="19"/>
  <c r="F17" i="19"/>
  <c r="J17" i="19"/>
  <c r="H17" i="19"/>
  <c r="L17" i="19"/>
  <c r="E25" i="19"/>
  <c r="G25" i="19"/>
  <c r="I25" i="19"/>
  <c r="D25" i="19"/>
  <c r="F25" i="19"/>
  <c r="C25" i="19"/>
  <c r="H25" i="19"/>
  <c r="J25" i="19"/>
  <c r="L25" i="19"/>
  <c r="K25" i="19"/>
  <c r="C33" i="19"/>
  <c r="G33" i="19"/>
  <c r="D33" i="19"/>
  <c r="I33" i="19"/>
  <c r="E33" i="19"/>
  <c r="F33" i="19"/>
  <c r="H33" i="19"/>
  <c r="J33" i="19"/>
  <c r="L33" i="19"/>
  <c r="K33" i="19"/>
  <c r="L41" i="19"/>
  <c r="G41" i="19"/>
  <c r="I41" i="19"/>
  <c r="C41" i="19"/>
  <c r="D41" i="19"/>
  <c r="F41" i="19"/>
  <c r="H41" i="19"/>
  <c r="J41" i="19"/>
  <c r="E41" i="19"/>
  <c r="K41" i="19"/>
  <c r="D47" i="19"/>
  <c r="E47" i="19"/>
  <c r="G47" i="19"/>
  <c r="C47" i="19"/>
  <c r="J47" i="19"/>
  <c r="K47" i="19"/>
  <c r="I47" i="19"/>
  <c r="H47" i="19"/>
  <c r="F47" i="19"/>
  <c r="L47" i="19"/>
  <c r="C53" i="19"/>
  <c r="G53" i="19"/>
  <c r="L53" i="19"/>
  <c r="J53" i="19"/>
  <c r="K53" i="19"/>
  <c r="E53" i="19"/>
  <c r="I53" i="19"/>
  <c r="F53" i="19"/>
  <c r="D53" i="19"/>
  <c r="M53" i="19" s="1"/>
  <c r="H53" i="19"/>
  <c r="F61" i="19"/>
  <c r="D61" i="19"/>
  <c r="I61" i="19"/>
  <c r="H61" i="19"/>
  <c r="J61" i="19"/>
  <c r="G61" i="19"/>
  <c r="K61" i="19"/>
  <c r="L61" i="19"/>
  <c r="E61" i="19"/>
  <c r="C61" i="19"/>
  <c r="I67" i="19"/>
  <c r="K67" i="19"/>
  <c r="L67" i="19"/>
  <c r="G67" i="19"/>
  <c r="E67" i="19"/>
  <c r="D67" i="19"/>
  <c r="H67" i="19"/>
  <c r="C67" i="19"/>
  <c r="F67" i="19"/>
  <c r="J67" i="19"/>
  <c r="F73" i="19"/>
  <c r="G73" i="19"/>
  <c r="L73" i="19"/>
  <c r="K73" i="19"/>
  <c r="I73" i="19"/>
  <c r="D73" i="19"/>
  <c r="H73" i="19"/>
  <c r="C73" i="19"/>
  <c r="J73" i="19"/>
  <c r="E73" i="19"/>
  <c r="L79" i="19"/>
  <c r="J79" i="19"/>
  <c r="I79" i="19"/>
  <c r="G79" i="19"/>
  <c r="K79" i="19"/>
  <c r="E79" i="19"/>
  <c r="H79" i="19"/>
  <c r="F79" i="19"/>
  <c r="C79" i="19"/>
  <c r="D79" i="19"/>
  <c r="F85" i="19"/>
  <c r="C85" i="19"/>
  <c r="J85" i="19"/>
  <c r="G85" i="19"/>
  <c r="L85" i="19"/>
  <c r="D85" i="19"/>
  <c r="I85" i="19"/>
  <c r="H85" i="19"/>
  <c r="E85" i="19"/>
  <c r="K85" i="19"/>
  <c r="D91" i="19"/>
  <c r="I91" i="19"/>
  <c r="G91" i="19"/>
  <c r="J91" i="19"/>
  <c r="E91" i="19"/>
  <c r="M91" i="19" s="1"/>
  <c r="F91" i="19"/>
  <c r="C91" i="19"/>
  <c r="K91" i="19"/>
  <c r="L91" i="19"/>
  <c r="H91" i="19"/>
  <c r="J97" i="19"/>
  <c r="C97" i="19"/>
  <c r="D97" i="19"/>
  <c r="I97" i="19"/>
  <c r="G97" i="19"/>
  <c r="L97" i="19"/>
  <c r="E97" i="19"/>
  <c r="F97" i="19"/>
  <c r="K97" i="19"/>
  <c r="H97" i="19"/>
  <c r="D103" i="19"/>
  <c r="H103" i="19"/>
  <c r="J103" i="19"/>
  <c r="I103" i="19"/>
  <c r="G103" i="19"/>
  <c r="F103" i="19"/>
  <c r="C103" i="19"/>
  <c r="E103" i="19"/>
  <c r="L103" i="19"/>
  <c r="K103" i="19"/>
  <c r="G109" i="19"/>
  <c r="L109" i="19"/>
  <c r="D109" i="19"/>
  <c r="I109" i="19"/>
  <c r="K109" i="19"/>
  <c r="H109" i="19"/>
  <c r="E109" i="19"/>
  <c r="C109" i="19"/>
  <c r="J109" i="19"/>
  <c r="F109" i="19"/>
  <c r="H115" i="19"/>
  <c r="L115" i="19"/>
  <c r="I115" i="19"/>
  <c r="G115" i="19"/>
  <c r="J115" i="19"/>
  <c r="C115" i="19"/>
  <c r="K115" i="19"/>
  <c r="D115" i="19"/>
  <c r="E115" i="19"/>
  <c r="F115" i="19"/>
  <c r="F121" i="19"/>
  <c r="D121" i="19"/>
  <c r="M121" i="19" s="1"/>
  <c r="I121" i="19"/>
  <c r="G121" i="19"/>
  <c r="L121" i="19"/>
  <c r="K121" i="19"/>
  <c r="H121" i="19"/>
  <c r="E121" i="19"/>
  <c r="C121" i="19"/>
  <c r="J121" i="19"/>
  <c r="K10" i="19"/>
  <c r="E10" i="19"/>
  <c r="F10" i="19"/>
  <c r="H10" i="19"/>
  <c r="J10" i="19"/>
  <c r="G10" i="19"/>
  <c r="C10" i="19"/>
  <c r="D10" i="19"/>
  <c r="L10" i="19"/>
  <c r="I10" i="19"/>
  <c r="H18" i="19"/>
  <c r="F18" i="19"/>
  <c r="K18" i="19"/>
  <c r="E18" i="19"/>
  <c r="C18" i="19"/>
  <c r="D18" i="19"/>
  <c r="L18" i="19"/>
  <c r="I18" i="19"/>
  <c r="J18" i="19"/>
  <c r="G18" i="19"/>
  <c r="I24" i="19"/>
  <c r="K24" i="19"/>
  <c r="C24" i="19"/>
  <c r="J24" i="19"/>
  <c r="D24" i="19"/>
  <c r="E24" i="19"/>
  <c r="H24" i="19"/>
  <c r="F24" i="19"/>
  <c r="G24" i="19"/>
  <c r="L24" i="19"/>
  <c r="G38" i="19"/>
  <c r="L38" i="19"/>
  <c r="C38" i="19"/>
  <c r="D38" i="19"/>
  <c r="I38" i="19"/>
  <c r="H38" i="19"/>
  <c r="E38" i="19"/>
  <c r="K38" i="19"/>
  <c r="F38" i="19"/>
  <c r="J38" i="19"/>
  <c r="L44" i="19"/>
  <c r="J44" i="19"/>
  <c r="D44" i="19"/>
  <c r="I44" i="19"/>
  <c r="K44" i="19"/>
  <c r="F44" i="19"/>
  <c r="G44" i="19"/>
  <c r="C44" i="19"/>
  <c r="H44" i="19"/>
  <c r="E44" i="19"/>
  <c r="G52" i="19"/>
  <c r="D52" i="19"/>
  <c r="I52" i="19"/>
  <c r="C52" i="19"/>
  <c r="L52" i="19"/>
  <c r="J52" i="19"/>
  <c r="K52" i="19"/>
  <c r="H52" i="19"/>
  <c r="E52" i="19"/>
  <c r="F52" i="19"/>
  <c r="G58" i="19"/>
  <c r="L58" i="19"/>
  <c r="F58" i="19"/>
  <c r="D58" i="19"/>
  <c r="C58" i="19"/>
  <c r="J58" i="19"/>
  <c r="I58" i="19"/>
  <c r="K58" i="19"/>
  <c r="H58" i="19"/>
  <c r="E58" i="19"/>
  <c r="H68" i="19"/>
  <c r="F68" i="19"/>
  <c r="E68" i="19"/>
  <c r="K68" i="19"/>
  <c r="I68" i="19"/>
  <c r="J68" i="19"/>
  <c r="C68" i="19"/>
  <c r="G68" i="19"/>
  <c r="D68" i="19"/>
  <c r="L68" i="19"/>
  <c r="I74" i="19"/>
  <c r="J74" i="19"/>
  <c r="D74" i="19"/>
  <c r="G74" i="19"/>
  <c r="L74" i="19"/>
  <c r="K74" i="19"/>
  <c r="E74" i="19"/>
  <c r="H74" i="19"/>
  <c r="F74" i="19"/>
  <c r="C74" i="19"/>
  <c r="D80" i="19"/>
  <c r="I80" i="19"/>
  <c r="L80" i="19"/>
  <c r="J80" i="19"/>
  <c r="E80" i="19"/>
  <c r="F80" i="19"/>
  <c r="G80" i="19"/>
  <c r="H80" i="19"/>
  <c r="C80" i="19"/>
  <c r="K80" i="19"/>
  <c r="F86" i="19"/>
  <c r="K86" i="19"/>
  <c r="J86" i="19"/>
  <c r="D86" i="19"/>
  <c r="C86" i="19"/>
  <c r="H86" i="19"/>
  <c r="G86" i="19"/>
  <c r="L86" i="19"/>
  <c r="I86" i="19"/>
  <c r="E86" i="19"/>
  <c r="D92" i="19"/>
  <c r="I92" i="19"/>
  <c r="H92" i="19"/>
  <c r="F92" i="19"/>
  <c r="L92" i="19"/>
  <c r="J92" i="19"/>
  <c r="G92" i="19"/>
  <c r="K92" i="19"/>
  <c r="C92" i="19"/>
  <c r="E92" i="19"/>
  <c r="F98" i="19"/>
  <c r="K98" i="19"/>
  <c r="J98" i="19"/>
  <c r="D98" i="19"/>
  <c r="C98" i="19"/>
  <c r="H98" i="19"/>
  <c r="G98" i="19"/>
  <c r="L98" i="19"/>
  <c r="E98" i="19"/>
  <c r="I98" i="19"/>
  <c r="D108" i="19"/>
  <c r="I108" i="19"/>
  <c r="G108" i="19"/>
  <c r="H108" i="19"/>
  <c r="F108" i="19"/>
  <c r="L108" i="19"/>
  <c r="J108" i="19"/>
  <c r="E108" i="19"/>
  <c r="C108" i="19"/>
  <c r="K108" i="19"/>
  <c r="F114" i="19"/>
  <c r="K114" i="19"/>
  <c r="J114" i="19"/>
  <c r="D114" i="19"/>
  <c r="C114" i="19"/>
  <c r="H114" i="19"/>
  <c r="L114" i="19"/>
  <c r="E114" i="19"/>
  <c r="G114" i="19"/>
  <c r="I114" i="19"/>
  <c r="D120" i="19"/>
  <c r="M120" i="19" s="1"/>
  <c r="I120" i="19"/>
  <c r="H120" i="19"/>
  <c r="F120" i="19"/>
  <c r="L120" i="19"/>
  <c r="J120" i="19"/>
  <c r="K120" i="19"/>
  <c r="E120" i="19"/>
  <c r="C120" i="19"/>
  <c r="G120" i="19"/>
  <c r="G23" i="19"/>
  <c r="L23" i="19"/>
  <c r="F23" i="19"/>
  <c r="H23" i="19"/>
  <c r="J23" i="19"/>
  <c r="E23" i="19"/>
  <c r="K23" i="19"/>
  <c r="I23" i="19"/>
  <c r="D23" i="19"/>
  <c r="M23" i="19" s="1"/>
  <c r="C23" i="19"/>
  <c r="F31" i="19"/>
  <c r="D31" i="19"/>
  <c r="C31" i="19"/>
  <c r="J31" i="19"/>
  <c r="L31" i="19"/>
  <c r="G31" i="19"/>
  <c r="E31" i="19"/>
  <c r="K31" i="19"/>
  <c r="I31" i="19"/>
  <c r="H31" i="19"/>
  <c r="J39" i="19"/>
  <c r="H39" i="19"/>
  <c r="C39" i="19"/>
  <c r="F39" i="19"/>
  <c r="L39" i="19"/>
  <c r="G39" i="19"/>
  <c r="E39" i="19"/>
  <c r="K39" i="19"/>
  <c r="I39" i="19"/>
  <c r="D39" i="19"/>
  <c r="H59" i="19"/>
  <c r="F59" i="19"/>
  <c r="L59" i="19"/>
  <c r="J59" i="19"/>
  <c r="C59" i="19"/>
  <c r="E59" i="19"/>
  <c r="D59" i="19"/>
  <c r="M59" i="19" s="1"/>
  <c r="I59" i="19"/>
  <c r="G59" i="19"/>
  <c r="K59" i="19"/>
  <c r="C65" i="19"/>
  <c r="H65" i="19"/>
  <c r="F65" i="19"/>
  <c r="G65" i="19"/>
  <c r="E65" i="19"/>
  <c r="K65" i="19"/>
  <c r="I65" i="19"/>
  <c r="J65" i="19"/>
  <c r="D65" i="19"/>
  <c r="M65" i="19" s="1"/>
  <c r="L65" i="19"/>
  <c r="D71" i="19"/>
  <c r="H71" i="19"/>
  <c r="I71" i="19"/>
  <c r="G71" i="19"/>
  <c r="C71" i="19"/>
  <c r="E71" i="19"/>
  <c r="K71" i="19"/>
  <c r="F71" i="19"/>
  <c r="J71" i="19"/>
  <c r="L71" i="19"/>
  <c r="D77" i="19"/>
  <c r="I77" i="19"/>
  <c r="L77" i="19"/>
  <c r="C77" i="19"/>
  <c r="G77" i="19"/>
  <c r="E77" i="19"/>
  <c r="K77" i="19"/>
  <c r="H77" i="19"/>
  <c r="J77" i="19"/>
  <c r="F77" i="19"/>
  <c r="H83" i="19"/>
  <c r="L83" i="19"/>
  <c r="I83" i="19"/>
  <c r="G83" i="19"/>
  <c r="J83" i="19"/>
  <c r="C83" i="19"/>
  <c r="K83" i="19"/>
  <c r="D83" i="19"/>
  <c r="E83" i="19"/>
  <c r="F83" i="19"/>
  <c r="F89" i="19"/>
  <c r="D89" i="19"/>
  <c r="I89" i="19"/>
  <c r="G89" i="19"/>
  <c r="L89" i="19"/>
  <c r="K89" i="19"/>
  <c r="H89" i="19"/>
  <c r="C89" i="19"/>
  <c r="J89" i="19"/>
  <c r="E89" i="19"/>
  <c r="L95" i="19"/>
  <c r="J95" i="19"/>
  <c r="I95" i="19"/>
  <c r="G95" i="19"/>
  <c r="K95" i="19"/>
  <c r="E95" i="19"/>
  <c r="F95" i="19"/>
  <c r="C95" i="19"/>
  <c r="D95" i="19"/>
  <c r="H95" i="19"/>
  <c r="F101" i="19"/>
  <c r="J101" i="19"/>
  <c r="C101" i="19"/>
  <c r="G101" i="19"/>
  <c r="L101" i="19"/>
  <c r="D101" i="19"/>
  <c r="I101" i="19"/>
  <c r="H101" i="19"/>
  <c r="E101" i="19"/>
  <c r="K101" i="19"/>
  <c r="D107" i="19"/>
  <c r="I107" i="19"/>
  <c r="G107" i="19"/>
  <c r="M107" i="19" s="1"/>
  <c r="J107" i="19"/>
  <c r="E107" i="19"/>
  <c r="F107" i="19"/>
  <c r="C107" i="19"/>
  <c r="K107" i="19"/>
  <c r="L107" i="19"/>
  <c r="H107" i="19"/>
  <c r="J113" i="19"/>
  <c r="D113" i="19"/>
  <c r="I113" i="19"/>
  <c r="G113" i="19"/>
  <c r="L113" i="19"/>
  <c r="E113" i="19"/>
  <c r="F113" i="19"/>
  <c r="C113" i="19"/>
  <c r="K113" i="19"/>
  <c r="H113" i="19"/>
  <c r="D119" i="19"/>
  <c r="H119" i="19"/>
  <c r="J119" i="19"/>
  <c r="I119" i="19"/>
  <c r="G119" i="19"/>
  <c r="F119" i="19"/>
  <c r="C119" i="19"/>
  <c r="K119" i="19"/>
  <c r="L119" i="19"/>
  <c r="E119" i="19"/>
  <c r="I16" i="19"/>
  <c r="K16" i="19"/>
  <c r="C16" i="19"/>
  <c r="J16" i="19"/>
  <c r="H16" i="19"/>
  <c r="E16" i="19"/>
  <c r="L16" i="19"/>
  <c r="F16" i="19"/>
  <c r="G16" i="19"/>
  <c r="D16" i="19"/>
  <c r="H22" i="19"/>
  <c r="F22" i="19"/>
  <c r="K22" i="19"/>
  <c r="E22" i="19"/>
  <c r="J22" i="19"/>
  <c r="I22" i="19"/>
  <c r="G22" i="19"/>
  <c r="C22" i="19"/>
  <c r="D22" i="19"/>
  <c r="L22" i="19"/>
  <c r="D30" i="19"/>
  <c r="I30" i="19"/>
  <c r="G30" i="19"/>
  <c r="L30" i="19"/>
  <c r="J30" i="19"/>
  <c r="E30" i="19"/>
  <c r="F30" i="19"/>
  <c r="K30" i="19"/>
  <c r="H30" i="19"/>
  <c r="C30" i="19"/>
  <c r="F36" i="19"/>
  <c r="D36" i="19"/>
  <c r="E36" i="19"/>
  <c r="G36" i="19"/>
  <c r="L36" i="19"/>
  <c r="I36" i="19"/>
  <c r="C36" i="19"/>
  <c r="J36" i="19"/>
  <c r="K36" i="19"/>
  <c r="H36" i="19"/>
  <c r="I50" i="19"/>
  <c r="K50" i="19"/>
  <c r="G50" i="19"/>
  <c r="C50" i="19"/>
  <c r="D50" i="19"/>
  <c r="E50" i="19"/>
  <c r="F50" i="19"/>
  <c r="H50" i="19"/>
  <c r="J50" i="19"/>
  <c r="L50" i="19"/>
  <c r="H56" i="19"/>
  <c r="F56" i="19"/>
  <c r="C56" i="19"/>
  <c r="L56" i="19"/>
  <c r="G56" i="19"/>
  <c r="E56" i="19"/>
  <c r="K56" i="19"/>
  <c r="I56" i="19"/>
  <c r="D56" i="19"/>
  <c r="J56" i="19"/>
  <c r="F62" i="19"/>
  <c r="D62" i="19"/>
  <c r="E62" i="19"/>
  <c r="G62" i="19"/>
  <c r="L62" i="19"/>
  <c r="K62" i="19"/>
  <c r="H62" i="19"/>
  <c r="J62" i="19"/>
  <c r="C62" i="19"/>
  <c r="I62" i="19"/>
  <c r="F102" i="19"/>
  <c r="K102" i="19"/>
  <c r="J102" i="19"/>
  <c r="D102" i="19"/>
  <c r="C102" i="19"/>
  <c r="H102" i="19"/>
  <c r="L102" i="19"/>
  <c r="I102" i="19"/>
  <c r="G102" i="19"/>
  <c r="E102" i="19"/>
  <c r="H112" i="19"/>
  <c r="F112" i="19"/>
  <c r="E112" i="19"/>
  <c r="C112" i="19"/>
  <c r="I112" i="19"/>
  <c r="J112" i="19"/>
  <c r="K112" i="19"/>
  <c r="D112" i="19"/>
  <c r="L112" i="19"/>
  <c r="G112" i="19"/>
  <c r="J118" i="19"/>
  <c r="D118" i="19"/>
  <c r="G118" i="19"/>
  <c r="L118" i="19"/>
  <c r="K118" i="19"/>
  <c r="H118" i="19"/>
  <c r="F118" i="19"/>
  <c r="C118" i="19"/>
  <c r="E118" i="19"/>
  <c r="I118" i="19"/>
  <c r="H6" i="19"/>
  <c r="F6" i="19"/>
  <c r="K6" i="19"/>
  <c r="E6" i="19"/>
  <c r="C6" i="19"/>
  <c r="I6" i="19"/>
  <c r="G6" i="19"/>
  <c r="J6" i="19"/>
  <c r="D6" i="19"/>
  <c r="M6" i="19" s="1"/>
  <c r="L6" i="19"/>
  <c r="F141" i="6"/>
  <c r="Y141" i="6" s="1"/>
  <c r="F142" i="6"/>
  <c r="Y142" i="6" s="1"/>
  <c r="H29" i="6" l="1"/>
  <c r="F29" i="6" s="1"/>
  <c r="Y29" i="6" s="1"/>
  <c r="J29" i="6"/>
  <c r="M77" i="19"/>
  <c r="M65" i="5"/>
  <c r="I86" i="6" s="1"/>
  <c r="O65" i="19"/>
  <c r="O59" i="19"/>
  <c r="M59" i="5" s="1"/>
  <c r="I80" i="6" s="1"/>
  <c r="M24" i="19"/>
  <c r="M97" i="19"/>
  <c r="O53" i="19"/>
  <c r="M53" i="5" s="1"/>
  <c r="I74" i="6" s="1"/>
  <c r="M41" i="19"/>
  <c r="M54" i="5"/>
  <c r="I75" i="6" s="1"/>
  <c r="O54" i="19"/>
  <c r="M75" i="19"/>
  <c r="M35" i="19"/>
  <c r="M7" i="19"/>
  <c r="M15" i="19"/>
  <c r="O110" i="19"/>
  <c r="M110" i="5" s="1"/>
  <c r="I131" i="6" s="1"/>
  <c r="M100" i="5"/>
  <c r="I121" i="6" s="1"/>
  <c r="O100" i="19"/>
  <c r="O60" i="19"/>
  <c r="M60" i="5" s="1"/>
  <c r="I81" i="6" s="1"/>
  <c r="M118" i="19"/>
  <c r="M112" i="19"/>
  <c r="M36" i="19"/>
  <c r="M119" i="19"/>
  <c r="M71" i="19"/>
  <c r="M31" i="19"/>
  <c r="M114" i="19"/>
  <c r="M98" i="19"/>
  <c r="M86" i="19"/>
  <c r="M58" i="19"/>
  <c r="M52" i="19"/>
  <c r="M18" i="19"/>
  <c r="M10" i="19"/>
  <c r="M115" i="19"/>
  <c r="M103" i="19"/>
  <c r="M85" i="19"/>
  <c r="M73" i="19"/>
  <c r="M61" i="19"/>
  <c r="M47" i="19"/>
  <c r="M25" i="19"/>
  <c r="M82" i="19"/>
  <c r="M46" i="19"/>
  <c r="M117" i="19"/>
  <c r="M111" i="19"/>
  <c r="M105" i="19"/>
  <c r="M81" i="19"/>
  <c r="M69" i="19"/>
  <c r="M63" i="19"/>
  <c r="M49" i="19"/>
  <c r="M27" i="19"/>
  <c r="M57" i="19"/>
  <c r="M37" i="19"/>
  <c r="M90" i="19"/>
  <c r="M78" i="19"/>
  <c r="M72" i="19"/>
  <c r="M42" i="19"/>
  <c r="M34" i="19"/>
  <c r="M20" i="19"/>
  <c r="O6" i="19"/>
  <c r="M6" i="5" s="1"/>
  <c r="I27" i="6" s="1"/>
  <c r="M50" i="19"/>
  <c r="M30" i="19"/>
  <c r="O107" i="19"/>
  <c r="M107" i="5" s="1"/>
  <c r="I128" i="6" s="1"/>
  <c r="M23" i="5"/>
  <c r="I44" i="6" s="1"/>
  <c r="O23" i="19"/>
  <c r="M109" i="19"/>
  <c r="M91" i="5"/>
  <c r="I112" i="6" s="1"/>
  <c r="O91" i="19"/>
  <c r="M33" i="19"/>
  <c r="O12" i="19"/>
  <c r="M12" i="5" s="1"/>
  <c r="I33" i="6" s="1"/>
  <c r="M93" i="19"/>
  <c r="M21" i="19"/>
  <c r="M56" i="19"/>
  <c r="M22" i="19"/>
  <c r="M95" i="19"/>
  <c r="M108" i="19"/>
  <c r="M92" i="19"/>
  <c r="M80" i="19"/>
  <c r="M74" i="19"/>
  <c r="M68" i="19"/>
  <c r="M44" i="19"/>
  <c r="M17" i="19"/>
  <c r="M104" i="19"/>
  <c r="M94" i="19"/>
  <c r="M76" i="19"/>
  <c r="M40" i="19"/>
  <c r="M32" i="19"/>
  <c r="M13" i="19"/>
  <c r="M4" i="19"/>
  <c r="M116" i="19"/>
  <c r="M66" i="19"/>
  <c r="M48" i="19"/>
  <c r="M102" i="19"/>
  <c r="M62" i="19"/>
  <c r="M16" i="19"/>
  <c r="M113" i="19"/>
  <c r="M101" i="19"/>
  <c r="M89" i="19"/>
  <c r="M83" i="19"/>
  <c r="M39" i="19"/>
  <c r="M38" i="19"/>
  <c r="M79" i="19"/>
  <c r="M67" i="19"/>
  <c r="M11" i="19"/>
  <c r="M88" i="19"/>
  <c r="M70" i="19"/>
  <c r="M64" i="19"/>
  <c r="M26" i="19"/>
  <c r="M5" i="19"/>
  <c r="M99" i="19"/>
  <c r="M87" i="19"/>
  <c r="M55" i="19"/>
  <c r="M43" i="19"/>
  <c r="M19" i="19"/>
  <c r="M51" i="19"/>
  <c r="M45" i="19"/>
  <c r="M29" i="19"/>
  <c r="M9" i="19"/>
  <c r="M106" i="19"/>
  <c r="M96" i="19"/>
  <c r="M84" i="19"/>
  <c r="M28" i="19"/>
  <c r="M14" i="19"/>
  <c r="AC29" i="6"/>
  <c r="E29" i="6" s="1"/>
  <c r="Q29" i="6" s="1"/>
  <c r="AC141" i="6"/>
  <c r="AA141" i="6" s="1"/>
  <c r="E141" i="6" s="1"/>
  <c r="AC142" i="6"/>
  <c r="AA142" i="6" s="1"/>
  <c r="E142" i="6" s="1"/>
  <c r="N29" i="6"/>
  <c r="M29" i="6"/>
  <c r="O29" i="6"/>
  <c r="V29" i="6"/>
  <c r="O19" i="19" l="1"/>
  <c r="M19" i="5" s="1"/>
  <c r="I40" i="6" s="1"/>
  <c r="O89" i="19"/>
  <c r="M89" i="5" s="1"/>
  <c r="I110" i="6" s="1"/>
  <c r="O116" i="19"/>
  <c r="M116" i="5" s="1"/>
  <c r="I137" i="6" s="1"/>
  <c r="O42" i="19"/>
  <c r="M42" i="5" s="1"/>
  <c r="I63" i="6" s="1"/>
  <c r="O37" i="19"/>
  <c r="M37" i="5" s="1"/>
  <c r="I58" i="6" s="1"/>
  <c r="H81" i="6"/>
  <c r="J81" i="6"/>
  <c r="O9" i="19"/>
  <c r="M9" i="5" s="1"/>
  <c r="I30" i="6" s="1"/>
  <c r="O70" i="19"/>
  <c r="M70" i="5" s="1"/>
  <c r="I91" i="6" s="1"/>
  <c r="O40" i="19"/>
  <c r="M40" i="5" s="1"/>
  <c r="I61" i="6" s="1"/>
  <c r="J27" i="6"/>
  <c r="H27" i="6"/>
  <c r="O79" i="19"/>
  <c r="M79" i="5" s="1"/>
  <c r="I100" i="6" s="1"/>
  <c r="J112" i="6"/>
  <c r="H112" i="6"/>
  <c r="J128" i="6"/>
  <c r="H128" i="6"/>
  <c r="H80" i="6"/>
  <c r="J80" i="6"/>
  <c r="O28" i="19"/>
  <c r="M28" i="5" s="1"/>
  <c r="I49" i="6" s="1"/>
  <c r="O99" i="19"/>
  <c r="M99" i="5" s="1"/>
  <c r="I120" i="6" s="1"/>
  <c r="O62" i="19"/>
  <c r="M62" i="5" s="1"/>
  <c r="I83" i="6" s="1"/>
  <c r="O17" i="19"/>
  <c r="M17" i="5" s="1"/>
  <c r="I38" i="6" s="1"/>
  <c r="O80" i="19"/>
  <c r="M80" i="5" s="1"/>
  <c r="I101" i="6" s="1"/>
  <c r="O22" i="19"/>
  <c r="M22" i="5" s="1"/>
  <c r="I43" i="6" s="1"/>
  <c r="J33" i="6"/>
  <c r="H33" i="6"/>
  <c r="H131" i="6"/>
  <c r="J131" i="6"/>
  <c r="H74" i="6"/>
  <c r="J74" i="6"/>
  <c r="O63" i="19"/>
  <c r="M63" i="5" s="1"/>
  <c r="I84" i="6" s="1"/>
  <c r="O111" i="19"/>
  <c r="M111" i="5" s="1"/>
  <c r="I132" i="6" s="1"/>
  <c r="O25" i="19"/>
  <c r="M25" i="5" s="1"/>
  <c r="I46" i="6" s="1"/>
  <c r="O85" i="19"/>
  <c r="M85" i="5" s="1"/>
  <c r="I106" i="6" s="1"/>
  <c r="O18" i="19"/>
  <c r="M18" i="5" s="1"/>
  <c r="I39" i="6" s="1"/>
  <c r="O98" i="19"/>
  <c r="M98" i="5" s="1"/>
  <c r="I119" i="6" s="1"/>
  <c r="O119" i="19"/>
  <c r="M119" i="5" s="1"/>
  <c r="I140" i="6" s="1"/>
  <c r="O35" i="19"/>
  <c r="M35" i="5" s="1"/>
  <c r="I56" i="6" s="1"/>
  <c r="O41" i="19"/>
  <c r="M41" i="5" s="1"/>
  <c r="I62" i="6" s="1"/>
  <c r="O24" i="19"/>
  <c r="M24" i="5" s="1"/>
  <c r="I45" i="6" s="1"/>
  <c r="J86" i="6"/>
  <c r="H86" i="6"/>
  <c r="O29" i="19"/>
  <c r="M29" i="5" s="1"/>
  <c r="I50" i="6" s="1"/>
  <c r="O88" i="19"/>
  <c r="M88" i="5" s="1"/>
  <c r="I109" i="6" s="1"/>
  <c r="O102" i="19"/>
  <c r="M102" i="5" s="1"/>
  <c r="I123" i="6" s="1"/>
  <c r="O92" i="19"/>
  <c r="M92" i="5" s="1"/>
  <c r="I113" i="6" s="1"/>
  <c r="O57" i="19"/>
  <c r="M57" i="5" s="1"/>
  <c r="I78" i="6" s="1"/>
  <c r="O117" i="19"/>
  <c r="M117" i="5" s="1"/>
  <c r="I138" i="6" s="1"/>
  <c r="O103" i="19"/>
  <c r="M103" i="5" s="1"/>
  <c r="I124" i="6" s="1"/>
  <c r="O52" i="19"/>
  <c r="M52" i="5" s="1"/>
  <c r="I73" i="6" s="1"/>
  <c r="O114" i="19"/>
  <c r="M114" i="5" s="1"/>
  <c r="I135" i="6" s="1"/>
  <c r="O36" i="19"/>
  <c r="M36" i="5" s="1"/>
  <c r="I57" i="6" s="1"/>
  <c r="O75" i="19"/>
  <c r="M75" i="5" s="1"/>
  <c r="I96" i="6" s="1"/>
  <c r="O77" i="19"/>
  <c r="M77" i="5" s="1"/>
  <c r="I98" i="6" s="1"/>
  <c r="O84" i="19"/>
  <c r="M84" i="5" s="1"/>
  <c r="I105" i="6" s="1"/>
  <c r="O43" i="19"/>
  <c r="M43" i="5" s="1"/>
  <c r="I64" i="6" s="1"/>
  <c r="O38" i="19"/>
  <c r="M38" i="5" s="1"/>
  <c r="I59" i="6" s="1"/>
  <c r="O4" i="19"/>
  <c r="O44" i="19"/>
  <c r="M44" i="5" s="1"/>
  <c r="I65" i="6" s="1"/>
  <c r="O109" i="19"/>
  <c r="M109" i="5" s="1"/>
  <c r="I130" i="6" s="1"/>
  <c r="O47" i="19"/>
  <c r="M47" i="5" s="1"/>
  <c r="I68" i="6" s="1"/>
  <c r="O96" i="19"/>
  <c r="M96" i="5" s="1"/>
  <c r="I117" i="6" s="1"/>
  <c r="O45" i="19"/>
  <c r="M45" i="5" s="1"/>
  <c r="I66" i="6" s="1"/>
  <c r="O55" i="19"/>
  <c r="M55" i="5" s="1"/>
  <c r="I76" i="6" s="1"/>
  <c r="O26" i="19"/>
  <c r="M26" i="5" s="1"/>
  <c r="I47" i="6" s="1"/>
  <c r="O11" i="19"/>
  <c r="M11" i="5" s="1"/>
  <c r="I32" i="6" s="1"/>
  <c r="O39" i="19"/>
  <c r="M39" i="5" s="1"/>
  <c r="I60" i="6" s="1"/>
  <c r="O113" i="19"/>
  <c r="M113" i="5" s="1"/>
  <c r="I134" i="6" s="1"/>
  <c r="O48" i="19"/>
  <c r="M48" i="5" s="1"/>
  <c r="I69" i="6" s="1"/>
  <c r="O13" i="19"/>
  <c r="M13" i="5" s="1"/>
  <c r="I34" i="6" s="1"/>
  <c r="O94" i="19"/>
  <c r="M94" i="5" s="1"/>
  <c r="I115" i="6" s="1"/>
  <c r="O68" i="19"/>
  <c r="M68" i="5" s="1"/>
  <c r="I89" i="6" s="1"/>
  <c r="O108" i="19"/>
  <c r="M108" i="5" s="1"/>
  <c r="I129" i="6" s="1"/>
  <c r="O21" i="19"/>
  <c r="M21" i="5" s="1"/>
  <c r="I42" i="6" s="1"/>
  <c r="O33" i="19"/>
  <c r="M33" i="5" s="1"/>
  <c r="I54" i="6" s="1"/>
  <c r="O30" i="19"/>
  <c r="M30" i="5" s="1"/>
  <c r="I51" i="6" s="1"/>
  <c r="O20" i="19"/>
  <c r="M20" i="5" s="1"/>
  <c r="I41" i="6" s="1"/>
  <c r="O78" i="19"/>
  <c r="M78" i="5" s="1"/>
  <c r="I99" i="6" s="1"/>
  <c r="O27" i="19"/>
  <c r="M27" i="5" s="1"/>
  <c r="I48" i="6" s="1"/>
  <c r="O81" i="19"/>
  <c r="M81" i="5" s="1"/>
  <c r="I102" i="6" s="1"/>
  <c r="O46" i="19"/>
  <c r="M46" i="5" s="1"/>
  <c r="I67" i="6" s="1"/>
  <c r="O61" i="19"/>
  <c r="M61" i="5" s="1"/>
  <c r="I82" i="6" s="1"/>
  <c r="O115" i="19"/>
  <c r="M115" i="5" s="1"/>
  <c r="I136" i="6" s="1"/>
  <c r="O58" i="19"/>
  <c r="M58" i="5" s="1"/>
  <c r="I79" i="6" s="1"/>
  <c r="O31" i="19"/>
  <c r="M31" i="5" s="1"/>
  <c r="I52" i="6" s="1"/>
  <c r="O112" i="19"/>
  <c r="M112" i="5" s="1"/>
  <c r="I133" i="6" s="1"/>
  <c r="O15" i="19"/>
  <c r="M15" i="5" s="1"/>
  <c r="I36" i="6" s="1"/>
  <c r="O5" i="19"/>
  <c r="M5" i="5" s="1"/>
  <c r="I26" i="6" s="1"/>
  <c r="O101" i="19"/>
  <c r="M101" i="5" s="1"/>
  <c r="I122" i="6" s="1"/>
  <c r="O76" i="19"/>
  <c r="M76" i="5" s="1"/>
  <c r="I97" i="6" s="1"/>
  <c r="O56" i="19"/>
  <c r="M56" i="5" s="1"/>
  <c r="I77" i="6" s="1"/>
  <c r="O72" i="19"/>
  <c r="M72" i="5" s="1"/>
  <c r="I93" i="6" s="1"/>
  <c r="O69" i="19"/>
  <c r="M69" i="5" s="1"/>
  <c r="I90" i="6" s="1"/>
  <c r="O14" i="19"/>
  <c r="M14" i="5" s="1"/>
  <c r="I35" i="6" s="1"/>
  <c r="O106" i="19"/>
  <c r="M106" i="5" s="1"/>
  <c r="I127" i="6" s="1"/>
  <c r="O51" i="19"/>
  <c r="M51" i="5" s="1"/>
  <c r="I72" i="6" s="1"/>
  <c r="O87" i="19"/>
  <c r="M87" i="5" s="1"/>
  <c r="I108" i="6" s="1"/>
  <c r="O64" i="19"/>
  <c r="M64" i="5" s="1"/>
  <c r="I85" i="6" s="1"/>
  <c r="O67" i="19"/>
  <c r="M67" i="5" s="1"/>
  <c r="I88" i="6" s="1"/>
  <c r="O83" i="19"/>
  <c r="M83" i="5" s="1"/>
  <c r="I104" i="6" s="1"/>
  <c r="O16" i="19"/>
  <c r="M16" i="5" s="1"/>
  <c r="I37" i="6" s="1"/>
  <c r="O66" i="19"/>
  <c r="M66" i="5" s="1"/>
  <c r="I87" i="6" s="1"/>
  <c r="O32" i="19"/>
  <c r="M32" i="5" s="1"/>
  <c r="I53" i="6" s="1"/>
  <c r="O104" i="19"/>
  <c r="M104" i="5" s="1"/>
  <c r="I125" i="6" s="1"/>
  <c r="O74" i="19"/>
  <c r="M74" i="5" s="1"/>
  <c r="I95" i="6" s="1"/>
  <c r="O95" i="19"/>
  <c r="M95" i="5" s="1"/>
  <c r="I116" i="6" s="1"/>
  <c r="O93" i="19"/>
  <c r="M93" i="5" s="1"/>
  <c r="I114" i="6" s="1"/>
  <c r="H44" i="6"/>
  <c r="J44" i="6"/>
  <c r="O50" i="19"/>
  <c r="M50" i="5" s="1"/>
  <c r="I71" i="6" s="1"/>
  <c r="O34" i="19"/>
  <c r="M34" i="5" s="1"/>
  <c r="I55" i="6" s="1"/>
  <c r="O90" i="19"/>
  <c r="M90" i="5" s="1"/>
  <c r="I111" i="6" s="1"/>
  <c r="O49" i="19"/>
  <c r="M49" i="5" s="1"/>
  <c r="I70" i="6" s="1"/>
  <c r="O105" i="19"/>
  <c r="M105" i="5" s="1"/>
  <c r="I126" i="6" s="1"/>
  <c r="O82" i="19"/>
  <c r="M82" i="5" s="1"/>
  <c r="I103" i="6" s="1"/>
  <c r="O73" i="19"/>
  <c r="M73" i="5" s="1"/>
  <c r="I94" i="6" s="1"/>
  <c r="O10" i="19"/>
  <c r="M10" i="5" s="1"/>
  <c r="I31" i="6" s="1"/>
  <c r="O86" i="19"/>
  <c r="M86" i="5" s="1"/>
  <c r="I107" i="6" s="1"/>
  <c r="O71" i="19"/>
  <c r="M71" i="5" s="1"/>
  <c r="I92" i="6" s="1"/>
  <c r="O118" i="19"/>
  <c r="M118" i="5" s="1"/>
  <c r="I139" i="6" s="1"/>
  <c r="H121" i="6"/>
  <c r="J121" i="6"/>
  <c r="O7" i="19"/>
  <c r="M7" i="5" s="1"/>
  <c r="I28" i="6" s="1"/>
  <c r="H75" i="6"/>
  <c r="J75" i="6"/>
  <c r="O97" i="19"/>
  <c r="M97" i="5" s="1"/>
  <c r="I118" i="6" s="1"/>
  <c r="K29" i="6"/>
  <c r="S29" i="6"/>
  <c r="U29" i="6"/>
  <c r="P29" i="6"/>
  <c r="R29" i="6"/>
  <c r="W29" i="6"/>
  <c r="T29" i="6"/>
  <c r="L29" i="6"/>
  <c r="V142" i="6"/>
  <c r="M142" i="6"/>
  <c r="P142" i="6"/>
  <c r="U142" i="6"/>
  <c r="Q142" i="6"/>
  <c r="L142" i="6"/>
  <c r="K142" i="6"/>
  <c r="S142" i="6"/>
  <c r="B49" i="16"/>
  <c r="W142" i="6"/>
  <c r="R142" i="6"/>
  <c r="O142" i="6"/>
  <c r="N142" i="6"/>
  <c r="T142" i="6"/>
  <c r="P141" i="6"/>
  <c r="W141" i="6"/>
  <c r="K141" i="6"/>
  <c r="T141" i="6"/>
  <c r="B48" i="16"/>
  <c r="O141" i="6"/>
  <c r="U141" i="6"/>
  <c r="M141" i="6"/>
  <c r="L141" i="6"/>
  <c r="Q141" i="6"/>
  <c r="N141" i="6"/>
  <c r="S141" i="6"/>
  <c r="R141" i="6"/>
  <c r="V141" i="6"/>
  <c r="AA25" i="6"/>
  <c r="B9" i="16"/>
  <c r="J28" i="6" l="1"/>
  <c r="H28" i="6"/>
  <c r="H92" i="6"/>
  <c r="J92" i="6"/>
  <c r="H103" i="6"/>
  <c r="J103" i="6"/>
  <c r="H55" i="6"/>
  <c r="J55" i="6"/>
  <c r="J114" i="6"/>
  <c r="H114" i="6"/>
  <c r="H53" i="6"/>
  <c r="J53" i="6"/>
  <c r="J88" i="6"/>
  <c r="H88" i="6"/>
  <c r="J127" i="6"/>
  <c r="H127" i="6"/>
  <c r="J77" i="6"/>
  <c r="H77" i="6"/>
  <c r="J36" i="6"/>
  <c r="H36" i="6"/>
  <c r="H136" i="6"/>
  <c r="J136" i="6"/>
  <c r="J48" i="6"/>
  <c r="H48" i="6"/>
  <c r="H54" i="6"/>
  <c r="J54" i="6"/>
  <c r="H115" i="6"/>
  <c r="J115" i="6"/>
  <c r="H60" i="6"/>
  <c r="J60" i="6"/>
  <c r="J66" i="6"/>
  <c r="H66" i="6"/>
  <c r="J65" i="6"/>
  <c r="H65" i="6"/>
  <c r="J105" i="6"/>
  <c r="H105" i="6"/>
  <c r="J135" i="6"/>
  <c r="H135" i="6"/>
  <c r="J78" i="6"/>
  <c r="H78" i="6"/>
  <c r="H50" i="6"/>
  <c r="J50" i="6"/>
  <c r="J62" i="6"/>
  <c r="H62" i="6"/>
  <c r="J39" i="6"/>
  <c r="H39" i="6"/>
  <c r="H84" i="6"/>
  <c r="J84" i="6"/>
  <c r="H101" i="6"/>
  <c r="J101" i="6"/>
  <c r="J49" i="6"/>
  <c r="H49" i="6"/>
  <c r="H30" i="6"/>
  <c r="J30" i="6"/>
  <c r="H63" i="6"/>
  <c r="J63" i="6"/>
  <c r="H118" i="6"/>
  <c r="J118" i="6"/>
  <c r="H107" i="6"/>
  <c r="J107" i="6"/>
  <c r="H126" i="6"/>
  <c r="J126" i="6"/>
  <c r="H71" i="6"/>
  <c r="J71" i="6"/>
  <c r="J116" i="6"/>
  <c r="H116" i="6"/>
  <c r="H87" i="6"/>
  <c r="J87" i="6"/>
  <c r="H85" i="6"/>
  <c r="J85" i="6"/>
  <c r="H35" i="6"/>
  <c r="J35" i="6"/>
  <c r="H97" i="6"/>
  <c r="J97" i="6"/>
  <c r="H133" i="6"/>
  <c r="J133" i="6"/>
  <c r="J82" i="6"/>
  <c r="H82" i="6"/>
  <c r="H99" i="6"/>
  <c r="J99" i="6"/>
  <c r="J42" i="6"/>
  <c r="H42" i="6"/>
  <c r="H34" i="6"/>
  <c r="J34" i="6"/>
  <c r="H32" i="6"/>
  <c r="J32" i="6"/>
  <c r="H117" i="6"/>
  <c r="J117" i="6"/>
  <c r="H98" i="6"/>
  <c r="J98" i="6"/>
  <c r="H73" i="6"/>
  <c r="J73" i="6"/>
  <c r="H113" i="6"/>
  <c r="J113" i="6"/>
  <c r="H56" i="6"/>
  <c r="J56" i="6"/>
  <c r="H106" i="6"/>
  <c r="J106" i="6"/>
  <c r="H38" i="6"/>
  <c r="J38" i="6"/>
  <c r="J137" i="6"/>
  <c r="H137" i="6"/>
  <c r="H31" i="6"/>
  <c r="J31" i="6"/>
  <c r="J70" i="6"/>
  <c r="H70" i="6"/>
  <c r="J95" i="6"/>
  <c r="H95" i="6"/>
  <c r="H37" i="6"/>
  <c r="J37" i="6"/>
  <c r="H108" i="6"/>
  <c r="J108" i="6"/>
  <c r="H90" i="6"/>
  <c r="J90" i="6"/>
  <c r="J122" i="6"/>
  <c r="H122" i="6"/>
  <c r="H52" i="6"/>
  <c r="J52" i="6"/>
  <c r="H67" i="6"/>
  <c r="J67" i="6"/>
  <c r="H41" i="6"/>
  <c r="J41" i="6"/>
  <c r="J129" i="6"/>
  <c r="H129" i="6"/>
  <c r="H69" i="6"/>
  <c r="J69" i="6"/>
  <c r="H47" i="6"/>
  <c r="J47" i="6"/>
  <c r="H68" i="6"/>
  <c r="J68" i="6"/>
  <c r="H59" i="6"/>
  <c r="J59" i="6"/>
  <c r="J96" i="6"/>
  <c r="H96" i="6"/>
  <c r="J124" i="6"/>
  <c r="H124" i="6"/>
  <c r="H123" i="6"/>
  <c r="J123" i="6"/>
  <c r="H140" i="6"/>
  <c r="J140" i="6"/>
  <c r="J46" i="6"/>
  <c r="H46" i="6"/>
  <c r="H83" i="6"/>
  <c r="J83" i="6"/>
  <c r="H61" i="6"/>
  <c r="J61" i="6"/>
  <c r="H110" i="6"/>
  <c r="J110" i="6"/>
  <c r="H139" i="6"/>
  <c r="J139" i="6"/>
  <c r="J94" i="6"/>
  <c r="H94" i="6"/>
  <c r="H111" i="6"/>
  <c r="J111" i="6"/>
  <c r="H125" i="6"/>
  <c r="J125" i="6"/>
  <c r="J104" i="6"/>
  <c r="H104" i="6"/>
  <c r="J72" i="6"/>
  <c r="H72" i="6"/>
  <c r="H93" i="6"/>
  <c r="J93" i="6"/>
  <c r="H26" i="6"/>
  <c r="J26" i="6"/>
  <c r="J79" i="6"/>
  <c r="H79" i="6"/>
  <c r="J102" i="6"/>
  <c r="H102" i="6"/>
  <c r="J51" i="6"/>
  <c r="H51" i="6"/>
  <c r="H89" i="6"/>
  <c r="J89" i="6"/>
  <c r="J134" i="6"/>
  <c r="H134" i="6"/>
  <c r="J76" i="6"/>
  <c r="H76" i="6"/>
  <c r="H130" i="6"/>
  <c r="J130" i="6"/>
  <c r="H64" i="6"/>
  <c r="J64" i="6"/>
  <c r="J57" i="6"/>
  <c r="H57" i="6"/>
  <c r="J138" i="6"/>
  <c r="H138" i="6"/>
  <c r="H109" i="6"/>
  <c r="J109" i="6"/>
  <c r="H45" i="6"/>
  <c r="J45" i="6"/>
  <c r="H119" i="6"/>
  <c r="J119" i="6"/>
  <c r="J132" i="6"/>
  <c r="H132" i="6"/>
  <c r="H43" i="6"/>
  <c r="J43" i="6"/>
  <c r="J120" i="6"/>
  <c r="H120" i="6"/>
  <c r="H100" i="6"/>
  <c r="J100" i="6"/>
  <c r="H91" i="6"/>
  <c r="J91" i="6"/>
  <c r="J58" i="6"/>
  <c r="H58" i="6"/>
  <c r="H40" i="6"/>
  <c r="J40" i="6"/>
  <c r="O122" i="19"/>
  <c r="F86" i="6"/>
  <c r="Y86" i="6" s="1"/>
  <c r="AC86" i="6"/>
  <c r="E86" i="6" s="1"/>
  <c r="F112" i="6"/>
  <c r="Y112" i="6" s="1"/>
  <c r="AC112" i="6"/>
  <c r="E112" i="6" s="1"/>
  <c r="F27" i="6"/>
  <c r="Y27" i="6" s="1"/>
  <c r="AC27" i="6"/>
  <c r="E27" i="6" s="1"/>
  <c r="F75" i="6"/>
  <c r="Y75" i="6" s="1"/>
  <c r="AC75" i="6"/>
  <c r="E75" i="6" s="1"/>
  <c r="F121" i="6"/>
  <c r="Y121" i="6" s="1"/>
  <c r="AC121" i="6"/>
  <c r="E121" i="6" s="1"/>
  <c r="F44" i="6"/>
  <c r="Y44" i="6" s="1"/>
  <c r="AC44" i="6"/>
  <c r="E44" i="6" s="1"/>
  <c r="M4" i="5"/>
  <c r="I25" i="6" s="1"/>
  <c r="F131" i="6"/>
  <c r="Y131" i="6" s="1"/>
  <c r="F80" i="6"/>
  <c r="Y80" i="6" s="1"/>
  <c r="F81" i="6"/>
  <c r="Y81" i="6" s="1"/>
  <c r="F33" i="6"/>
  <c r="Y33" i="6" s="1"/>
  <c r="F128" i="6"/>
  <c r="Y128" i="6" s="1"/>
  <c r="F74" i="6"/>
  <c r="Y74" i="6" s="1"/>
  <c r="W27" i="6" l="1"/>
  <c r="S27" i="6"/>
  <c r="T27" i="6"/>
  <c r="O27" i="6"/>
  <c r="Q27" i="6"/>
  <c r="V27" i="6"/>
  <c r="P27" i="6"/>
  <c r="R27" i="6"/>
  <c r="M27" i="6"/>
  <c r="K27" i="6"/>
  <c r="N27" i="6"/>
  <c r="U27" i="6"/>
  <c r="L27" i="6"/>
  <c r="Q86" i="6"/>
  <c r="W86" i="6"/>
  <c r="R86" i="6"/>
  <c r="S86" i="6"/>
  <c r="M86" i="6"/>
  <c r="K86" i="6"/>
  <c r="T86" i="6"/>
  <c r="V86" i="6"/>
  <c r="L86" i="6"/>
  <c r="U86" i="6"/>
  <c r="P86" i="6"/>
  <c r="O86" i="6"/>
  <c r="N86" i="6"/>
  <c r="H16" i="16"/>
  <c r="F40" i="6"/>
  <c r="Y40" i="6" s="1"/>
  <c r="AC40" i="6"/>
  <c r="E40" i="6" s="1"/>
  <c r="F91" i="6"/>
  <c r="Y91" i="6" s="1"/>
  <c r="F45" i="6"/>
  <c r="Y45" i="6" s="1"/>
  <c r="AC45" i="6"/>
  <c r="E45" i="6" s="1"/>
  <c r="F64" i="6"/>
  <c r="Y64" i="6" s="1"/>
  <c r="F89" i="6"/>
  <c r="Y89" i="6" s="1"/>
  <c r="AC89" i="6"/>
  <c r="E89" i="6" s="1"/>
  <c r="F26" i="6"/>
  <c r="Y26" i="6" s="1"/>
  <c r="F125" i="6"/>
  <c r="Y125" i="6" s="1"/>
  <c r="AC125" i="6"/>
  <c r="E125" i="6" s="1"/>
  <c r="F110" i="6"/>
  <c r="Y110" i="6" s="1"/>
  <c r="F83" i="6"/>
  <c r="Y83" i="6" s="1"/>
  <c r="AC83" i="6"/>
  <c r="E83" i="6" s="1"/>
  <c r="F140" i="6"/>
  <c r="Y140" i="6" s="1"/>
  <c r="F59" i="6"/>
  <c r="Y59" i="6" s="1"/>
  <c r="AC59" i="6"/>
  <c r="E59" i="6" s="1"/>
  <c r="F47" i="6"/>
  <c r="Y47" i="6" s="1"/>
  <c r="F67" i="6"/>
  <c r="Y67" i="6" s="1"/>
  <c r="AC67" i="6"/>
  <c r="E67" i="6" s="1"/>
  <c r="F108" i="6"/>
  <c r="Y108" i="6" s="1"/>
  <c r="F31" i="6"/>
  <c r="Y31" i="6" s="1"/>
  <c r="AC31" i="6"/>
  <c r="E31" i="6" s="1"/>
  <c r="F38" i="6"/>
  <c r="Y38" i="6" s="1"/>
  <c r="F56" i="6"/>
  <c r="Y56" i="6" s="1"/>
  <c r="AC56" i="6"/>
  <c r="E56" i="6" s="1"/>
  <c r="F73" i="6"/>
  <c r="Y73" i="6" s="1"/>
  <c r="F117" i="6"/>
  <c r="Y117" i="6" s="1"/>
  <c r="AC117" i="6"/>
  <c r="E117" i="6" s="1"/>
  <c r="F34" i="6"/>
  <c r="Y34" i="6" s="1"/>
  <c r="F99" i="6"/>
  <c r="Y99" i="6" s="1"/>
  <c r="AC99" i="6"/>
  <c r="E99" i="6" s="1"/>
  <c r="AC133" i="6"/>
  <c r="E133" i="6" s="1"/>
  <c r="F133" i="6"/>
  <c r="Y133" i="6" s="1"/>
  <c r="F35" i="6"/>
  <c r="Y35" i="6" s="1"/>
  <c r="AC35" i="6"/>
  <c r="E35" i="6" s="1"/>
  <c r="AC87" i="6"/>
  <c r="E87" i="6" s="1"/>
  <c r="F87" i="6"/>
  <c r="Y87" i="6" s="1"/>
  <c r="F71" i="6"/>
  <c r="Y71" i="6" s="1"/>
  <c r="AC71" i="6"/>
  <c r="E71" i="6" s="1"/>
  <c r="F107" i="6"/>
  <c r="Y107" i="6" s="1"/>
  <c r="AC107" i="6"/>
  <c r="E107" i="6" s="1"/>
  <c r="F63" i="6"/>
  <c r="Y63" i="6" s="1"/>
  <c r="AC63" i="6"/>
  <c r="E63" i="6" s="1"/>
  <c r="F84" i="6"/>
  <c r="Y84" i="6" s="1"/>
  <c r="F115" i="6"/>
  <c r="Y115" i="6" s="1"/>
  <c r="AC115" i="6"/>
  <c r="E115" i="6" s="1"/>
  <c r="F53" i="6"/>
  <c r="Y53" i="6" s="1"/>
  <c r="F55" i="6"/>
  <c r="Y55" i="6" s="1"/>
  <c r="AC55" i="6"/>
  <c r="E55" i="6" s="1"/>
  <c r="F92" i="6"/>
  <c r="Y92" i="6" s="1"/>
  <c r="R121" i="6"/>
  <c r="Q121" i="6"/>
  <c r="M121" i="6"/>
  <c r="V121" i="6"/>
  <c r="K121" i="6"/>
  <c r="L121" i="6"/>
  <c r="K26" i="16"/>
  <c r="S121" i="6"/>
  <c r="N121" i="6"/>
  <c r="T121" i="6"/>
  <c r="U121" i="6"/>
  <c r="W121" i="6"/>
  <c r="P121" i="6"/>
  <c r="O121" i="6"/>
  <c r="B7" i="16"/>
  <c r="AC74" i="6"/>
  <c r="E74" i="6" s="1"/>
  <c r="AC33" i="6"/>
  <c r="E33" i="6" s="1"/>
  <c r="AC80" i="6"/>
  <c r="E80" i="6" s="1"/>
  <c r="H25" i="6"/>
  <c r="J25" i="6"/>
  <c r="E20" i="6" s="1"/>
  <c r="F58" i="6"/>
  <c r="Y58" i="6" s="1"/>
  <c r="AC58" i="6"/>
  <c r="E58" i="6" s="1"/>
  <c r="F57" i="6"/>
  <c r="Y57" i="6" s="1"/>
  <c r="F134" i="6"/>
  <c r="Y134" i="6" s="1"/>
  <c r="AC134" i="6"/>
  <c r="E134" i="6" s="1"/>
  <c r="F51" i="6"/>
  <c r="Y51" i="6" s="1"/>
  <c r="F79" i="6"/>
  <c r="Y79" i="6" s="1"/>
  <c r="AC79" i="6"/>
  <c r="E79" i="6" s="1"/>
  <c r="F104" i="6"/>
  <c r="Y104" i="6" s="1"/>
  <c r="F46" i="6"/>
  <c r="Y46" i="6" s="1"/>
  <c r="AC46" i="6"/>
  <c r="E46" i="6" s="1"/>
  <c r="F96" i="6"/>
  <c r="Y96" i="6" s="1"/>
  <c r="F70" i="6"/>
  <c r="Y70" i="6" s="1"/>
  <c r="AC70" i="6"/>
  <c r="E70" i="6" s="1"/>
  <c r="F137" i="6"/>
  <c r="Y137" i="6" s="1"/>
  <c r="F42" i="6"/>
  <c r="Y42" i="6" s="1"/>
  <c r="AC42" i="6"/>
  <c r="E42" i="6" s="1"/>
  <c r="F82" i="6"/>
  <c r="Y82" i="6" s="1"/>
  <c r="F116" i="6"/>
  <c r="Y116" i="6" s="1"/>
  <c r="AC116" i="6"/>
  <c r="E116" i="6" s="1"/>
  <c r="F39" i="6"/>
  <c r="Y39" i="6" s="1"/>
  <c r="F135" i="6"/>
  <c r="Y135" i="6" s="1"/>
  <c r="AC135" i="6"/>
  <c r="E135" i="6" s="1"/>
  <c r="F65" i="6"/>
  <c r="Y65" i="6" s="1"/>
  <c r="F77" i="6"/>
  <c r="Y77" i="6" s="1"/>
  <c r="AC77" i="6"/>
  <c r="E77" i="6" s="1"/>
  <c r="AC88" i="6"/>
  <c r="E88" i="6" s="1"/>
  <c r="F88" i="6"/>
  <c r="Y88" i="6" s="1"/>
  <c r="F114" i="6"/>
  <c r="Y114" i="6" s="1"/>
  <c r="AC114" i="6"/>
  <c r="E114" i="6" s="1"/>
  <c r="F28" i="6"/>
  <c r="Y28" i="6" s="1"/>
  <c r="Q44" i="6"/>
  <c r="R44" i="6"/>
  <c r="S44" i="6"/>
  <c r="U44" i="6"/>
  <c r="P44" i="6"/>
  <c r="O44" i="6"/>
  <c r="W44" i="6"/>
  <c r="M44" i="6"/>
  <c r="L44" i="6"/>
  <c r="V44" i="6"/>
  <c r="N44" i="6"/>
  <c r="B24" i="16"/>
  <c r="T44" i="6"/>
  <c r="K44" i="6"/>
  <c r="Q112" i="6"/>
  <c r="V112" i="6"/>
  <c r="U112" i="6"/>
  <c r="K17" i="16"/>
  <c r="K112" i="6"/>
  <c r="M112" i="6"/>
  <c r="N112" i="6"/>
  <c r="T112" i="6"/>
  <c r="S112" i="6"/>
  <c r="L112" i="6"/>
  <c r="O112" i="6"/>
  <c r="R112" i="6"/>
  <c r="P112" i="6"/>
  <c r="W112" i="6"/>
  <c r="F100" i="6"/>
  <c r="Y100" i="6" s="1"/>
  <c r="AC100" i="6"/>
  <c r="E100" i="6" s="1"/>
  <c r="F43" i="6"/>
  <c r="Y43" i="6" s="1"/>
  <c r="F119" i="6"/>
  <c r="Y119" i="6" s="1"/>
  <c r="AC119" i="6"/>
  <c r="E119" i="6" s="1"/>
  <c r="F109" i="6"/>
  <c r="Y109" i="6" s="1"/>
  <c r="F130" i="6"/>
  <c r="Y130" i="6" s="1"/>
  <c r="AC130" i="6"/>
  <c r="E130" i="6" s="1"/>
  <c r="F93" i="6"/>
  <c r="Y93" i="6" s="1"/>
  <c r="F111" i="6"/>
  <c r="Y111" i="6" s="1"/>
  <c r="AC111" i="6"/>
  <c r="E111" i="6" s="1"/>
  <c r="F139" i="6"/>
  <c r="Y139" i="6" s="1"/>
  <c r="F61" i="6"/>
  <c r="Y61" i="6" s="1"/>
  <c r="AC61" i="6"/>
  <c r="E61" i="6" s="1"/>
  <c r="F123" i="6"/>
  <c r="Y123" i="6" s="1"/>
  <c r="F68" i="6"/>
  <c r="Y68" i="6" s="1"/>
  <c r="AC68" i="6"/>
  <c r="E68" i="6" s="1"/>
  <c r="F69" i="6"/>
  <c r="Y69" i="6" s="1"/>
  <c r="F41" i="6"/>
  <c r="Y41" i="6" s="1"/>
  <c r="AC41" i="6"/>
  <c r="E41" i="6" s="1"/>
  <c r="F52" i="6"/>
  <c r="Y52" i="6" s="1"/>
  <c r="F90" i="6"/>
  <c r="Y90" i="6" s="1"/>
  <c r="AC90" i="6"/>
  <c r="E90" i="6" s="1"/>
  <c r="F37" i="6"/>
  <c r="Y37" i="6" s="1"/>
  <c r="F106" i="6"/>
  <c r="Y106" i="6" s="1"/>
  <c r="AC106" i="6"/>
  <c r="E106" i="6" s="1"/>
  <c r="F113" i="6"/>
  <c r="Y113" i="6" s="1"/>
  <c r="F98" i="6"/>
  <c r="Y98" i="6" s="1"/>
  <c r="AC98" i="6"/>
  <c r="E98" i="6" s="1"/>
  <c r="F32" i="6"/>
  <c r="Y32" i="6" s="1"/>
  <c r="F97" i="6"/>
  <c r="Y97" i="6" s="1"/>
  <c r="AC97" i="6"/>
  <c r="E97" i="6" s="1"/>
  <c r="F85" i="6"/>
  <c r="Y85" i="6" s="1"/>
  <c r="F126" i="6"/>
  <c r="Y126" i="6" s="1"/>
  <c r="AC126" i="6"/>
  <c r="E126" i="6" s="1"/>
  <c r="F118" i="6"/>
  <c r="Y118" i="6" s="1"/>
  <c r="F30" i="6"/>
  <c r="Y30" i="6" s="1"/>
  <c r="AC30" i="6"/>
  <c r="E30" i="6" s="1"/>
  <c r="F101" i="6"/>
  <c r="Y101" i="6" s="1"/>
  <c r="F50" i="6"/>
  <c r="Y50" i="6" s="1"/>
  <c r="AC50" i="6"/>
  <c r="E50" i="6" s="1"/>
  <c r="AC60" i="6"/>
  <c r="E60" i="6" s="1"/>
  <c r="F60" i="6"/>
  <c r="Y60" i="6" s="1"/>
  <c r="F54" i="6"/>
  <c r="Y54" i="6" s="1"/>
  <c r="AC54" i="6"/>
  <c r="E54" i="6" s="1"/>
  <c r="F136" i="6"/>
  <c r="Y136" i="6" s="1"/>
  <c r="F103" i="6"/>
  <c r="Y103" i="6" s="1"/>
  <c r="AC103" i="6"/>
  <c r="E103" i="6" s="1"/>
  <c r="W75" i="6"/>
  <c r="O75" i="6"/>
  <c r="P75" i="6"/>
  <c r="H5" i="16"/>
  <c r="M75" i="6"/>
  <c r="R75" i="6"/>
  <c r="U75" i="6"/>
  <c r="S75" i="6"/>
  <c r="T75" i="6"/>
  <c r="Q75" i="6"/>
  <c r="L75" i="6"/>
  <c r="K75" i="6"/>
  <c r="N75" i="6"/>
  <c r="V75" i="6"/>
  <c r="AC128" i="6"/>
  <c r="E128" i="6" s="1"/>
  <c r="AC81" i="6"/>
  <c r="E81" i="6" s="1"/>
  <c r="AC131" i="6"/>
  <c r="E131" i="6" s="1"/>
  <c r="F120" i="6"/>
  <c r="Y120" i="6" s="1"/>
  <c r="F132" i="6"/>
  <c r="Y132" i="6" s="1"/>
  <c r="AC132" i="6"/>
  <c r="E132" i="6" s="1"/>
  <c r="F138" i="6"/>
  <c r="Y138" i="6" s="1"/>
  <c r="F76" i="6"/>
  <c r="Y76" i="6" s="1"/>
  <c r="AC76" i="6"/>
  <c r="E76" i="6" s="1"/>
  <c r="F102" i="6"/>
  <c r="Y102" i="6" s="1"/>
  <c r="F72" i="6"/>
  <c r="Y72" i="6" s="1"/>
  <c r="AC72" i="6"/>
  <c r="E72" i="6" s="1"/>
  <c r="F94" i="6"/>
  <c r="Y94" i="6" s="1"/>
  <c r="F124" i="6"/>
  <c r="Y124" i="6" s="1"/>
  <c r="AC124" i="6"/>
  <c r="E124" i="6" s="1"/>
  <c r="F129" i="6"/>
  <c r="Y129" i="6" s="1"/>
  <c r="F122" i="6"/>
  <c r="Y122" i="6" s="1"/>
  <c r="AC122" i="6"/>
  <c r="E122" i="6" s="1"/>
  <c r="F95" i="6"/>
  <c r="Y95" i="6" s="1"/>
  <c r="F49" i="6"/>
  <c r="Y49" i="6" s="1"/>
  <c r="AC49" i="6"/>
  <c r="E49" i="6" s="1"/>
  <c r="F62" i="6"/>
  <c r="Y62" i="6" s="1"/>
  <c r="F78" i="6"/>
  <c r="Y78" i="6" s="1"/>
  <c r="AC78" i="6"/>
  <c r="E78" i="6" s="1"/>
  <c r="F105" i="6"/>
  <c r="Y105" i="6" s="1"/>
  <c r="F66" i="6"/>
  <c r="Y66" i="6" s="1"/>
  <c r="AC66" i="6"/>
  <c r="E66" i="6" s="1"/>
  <c r="F48" i="6"/>
  <c r="Y48" i="6" s="1"/>
  <c r="F36" i="6"/>
  <c r="Y36" i="6" s="1"/>
  <c r="AC36" i="6"/>
  <c r="E36" i="6" s="1"/>
  <c r="F127" i="6"/>
  <c r="Y127" i="6" s="1"/>
  <c r="V66" i="6" l="1"/>
  <c r="T66" i="6"/>
  <c r="P66" i="6"/>
  <c r="Q66" i="6"/>
  <c r="K66" i="6"/>
  <c r="U66" i="6"/>
  <c r="S66" i="6"/>
  <c r="N66" i="6"/>
  <c r="O66" i="6"/>
  <c r="W66" i="6"/>
  <c r="R66" i="6"/>
  <c r="L66" i="6"/>
  <c r="M66" i="6"/>
  <c r="E21" i="16"/>
  <c r="K27" i="16"/>
  <c r="V122" i="6"/>
  <c r="Q122" i="6"/>
  <c r="T122" i="6"/>
  <c r="N122" i="6"/>
  <c r="W122" i="6"/>
  <c r="L122" i="6"/>
  <c r="M122" i="6"/>
  <c r="U122" i="6"/>
  <c r="O122" i="6"/>
  <c r="R122" i="6"/>
  <c r="K122" i="6"/>
  <c r="S122" i="6"/>
  <c r="P122" i="6"/>
  <c r="H6" i="16"/>
  <c r="K76" i="6"/>
  <c r="R76" i="6"/>
  <c r="V76" i="6"/>
  <c r="U76" i="6"/>
  <c r="S76" i="6"/>
  <c r="N76" i="6"/>
  <c r="W76" i="6"/>
  <c r="L76" i="6"/>
  <c r="O76" i="6"/>
  <c r="P76" i="6"/>
  <c r="M76" i="6"/>
  <c r="Q76" i="6"/>
  <c r="T76" i="6"/>
  <c r="E15" i="16"/>
  <c r="R60" i="6"/>
  <c r="L60" i="6"/>
  <c r="W60" i="6"/>
  <c r="M60" i="6"/>
  <c r="U60" i="6"/>
  <c r="S60" i="6"/>
  <c r="T60" i="6"/>
  <c r="N60" i="6"/>
  <c r="K60" i="6"/>
  <c r="O60" i="6"/>
  <c r="Q60" i="6"/>
  <c r="V60" i="6"/>
  <c r="P60" i="6"/>
  <c r="U87" i="6"/>
  <c r="R87" i="6"/>
  <c r="M87" i="6"/>
  <c r="N87" i="6"/>
  <c r="H17" i="16"/>
  <c r="T87" i="6"/>
  <c r="V87" i="6"/>
  <c r="K87" i="6"/>
  <c r="O87" i="6"/>
  <c r="W87" i="6"/>
  <c r="S87" i="6"/>
  <c r="Q87" i="6"/>
  <c r="P87" i="6"/>
  <c r="L87" i="6"/>
  <c r="R103" i="6"/>
  <c r="Q103" i="6"/>
  <c r="K103" i="6"/>
  <c r="M103" i="6"/>
  <c r="P103" i="6"/>
  <c r="V103" i="6"/>
  <c r="U103" i="6"/>
  <c r="O103" i="6"/>
  <c r="S103" i="6"/>
  <c r="T103" i="6"/>
  <c r="L103" i="6"/>
  <c r="N103" i="6"/>
  <c r="K8" i="16"/>
  <c r="W103" i="6"/>
  <c r="B10" i="16"/>
  <c r="M30" i="6"/>
  <c r="U30" i="6"/>
  <c r="Q30" i="6"/>
  <c r="T30" i="6"/>
  <c r="W30" i="6"/>
  <c r="L30" i="6"/>
  <c r="K30" i="6"/>
  <c r="S30" i="6"/>
  <c r="V30" i="6"/>
  <c r="O30" i="6"/>
  <c r="R30" i="6"/>
  <c r="P30" i="6"/>
  <c r="N30" i="6"/>
  <c r="V98" i="6"/>
  <c r="W98" i="6"/>
  <c r="Q98" i="6"/>
  <c r="R98" i="6"/>
  <c r="L98" i="6"/>
  <c r="P98" i="6"/>
  <c r="N98" i="6"/>
  <c r="K98" i="6"/>
  <c r="S98" i="6"/>
  <c r="U98" i="6"/>
  <c r="T98" i="6"/>
  <c r="M98" i="6"/>
  <c r="O98" i="6"/>
  <c r="H28" i="16"/>
  <c r="W41" i="6"/>
  <c r="N41" i="6"/>
  <c r="O41" i="6"/>
  <c r="K41" i="6"/>
  <c r="S41" i="6"/>
  <c r="Q41" i="6"/>
  <c r="P41" i="6"/>
  <c r="R41" i="6"/>
  <c r="B21" i="16"/>
  <c r="U41" i="6"/>
  <c r="V41" i="6"/>
  <c r="L41" i="6"/>
  <c r="T41" i="6"/>
  <c r="M41" i="6"/>
  <c r="L111" i="6"/>
  <c r="M111" i="6"/>
  <c r="T111" i="6"/>
  <c r="P111" i="6"/>
  <c r="N111" i="6"/>
  <c r="W111" i="6"/>
  <c r="S111" i="6"/>
  <c r="Q111" i="6"/>
  <c r="O111" i="6"/>
  <c r="V111" i="6"/>
  <c r="R111" i="6"/>
  <c r="K111" i="6"/>
  <c r="U111" i="6"/>
  <c r="K16" i="16"/>
  <c r="K5" i="16"/>
  <c r="T100" i="6"/>
  <c r="V100" i="6"/>
  <c r="O100" i="6"/>
  <c r="U100" i="6"/>
  <c r="L100" i="6"/>
  <c r="R100" i="6"/>
  <c r="M100" i="6"/>
  <c r="Q100" i="6"/>
  <c r="S100" i="6"/>
  <c r="K100" i="6"/>
  <c r="P100" i="6"/>
  <c r="W100" i="6"/>
  <c r="N100" i="6"/>
  <c r="O77" i="6"/>
  <c r="Q77" i="6"/>
  <c r="T77" i="6"/>
  <c r="P77" i="6"/>
  <c r="V77" i="6"/>
  <c r="K77" i="6"/>
  <c r="M77" i="6"/>
  <c r="W77" i="6"/>
  <c r="U77" i="6"/>
  <c r="N77" i="6"/>
  <c r="L77" i="6"/>
  <c r="R77" i="6"/>
  <c r="H7" i="16"/>
  <c r="S77" i="6"/>
  <c r="K135" i="6"/>
  <c r="L135" i="6"/>
  <c r="S135" i="6"/>
  <c r="T135" i="6"/>
  <c r="N135" i="6"/>
  <c r="R135" i="6"/>
  <c r="M135" i="6"/>
  <c r="P135" i="6"/>
  <c r="O135" i="6"/>
  <c r="V135" i="6"/>
  <c r="U135" i="6"/>
  <c r="W135" i="6"/>
  <c r="B42" i="16"/>
  <c r="Q135" i="6"/>
  <c r="K21" i="16"/>
  <c r="R116" i="6"/>
  <c r="M116" i="6"/>
  <c r="L116" i="6"/>
  <c r="T116" i="6"/>
  <c r="Q116" i="6"/>
  <c r="P116" i="6"/>
  <c r="K116" i="6"/>
  <c r="U116" i="6"/>
  <c r="W116" i="6"/>
  <c r="V116" i="6"/>
  <c r="O116" i="6"/>
  <c r="S116" i="6"/>
  <c r="N116" i="6"/>
  <c r="K42" i="6"/>
  <c r="R42" i="6"/>
  <c r="N42" i="6"/>
  <c r="S42" i="6"/>
  <c r="M42" i="6"/>
  <c r="V42" i="6"/>
  <c r="L42" i="6"/>
  <c r="U42" i="6"/>
  <c r="T42" i="6"/>
  <c r="Q42" i="6"/>
  <c r="P42" i="6"/>
  <c r="W42" i="6"/>
  <c r="B22" i="16"/>
  <c r="O42" i="6"/>
  <c r="O70" i="6"/>
  <c r="U70" i="6"/>
  <c r="M70" i="6"/>
  <c r="Q70" i="6"/>
  <c r="T70" i="6"/>
  <c r="S70" i="6"/>
  <c r="V70" i="6"/>
  <c r="R70" i="6"/>
  <c r="L70" i="6"/>
  <c r="K70" i="6"/>
  <c r="N70" i="6"/>
  <c r="P70" i="6"/>
  <c r="W70" i="6"/>
  <c r="E25" i="16"/>
  <c r="B26" i="16"/>
  <c r="K46" i="6"/>
  <c r="N46" i="6"/>
  <c r="W46" i="6"/>
  <c r="M46" i="6"/>
  <c r="P46" i="6"/>
  <c r="Q46" i="6"/>
  <c r="O46" i="6"/>
  <c r="T46" i="6"/>
  <c r="L46" i="6"/>
  <c r="U46" i="6"/>
  <c r="S46" i="6"/>
  <c r="V46" i="6"/>
  <c r="R46" i="6"/>
  <c r="U79" i="6"/>
  <c r="K79" i="6"/>
  <c r="N79" i="6"/>
  <c r="S79" i="6"/>
  <c r="P79" i="6"/>
  <c r="H9" i="16"/>
  <c r="V79" i="6"/>
  <c r="Q79" i="6"/>
  <c r="T79" i="6"/>
  <c r="W79" i="6"/>
  <c r="O79" i="6"/>
  <c r="L79" i="6"/>
  <c r="M79" i="6"/>
  <c r="R79" i="6"/>
  <c r="K134" i="6"/>
  <c r="M134" i="6"/>
  <c r="U134" i="6"/>
  <c r="W134" i="6"/>
  <c r="P134" i="6"/>
  <c r="N134" i="6"/>
  <c r="L134" i="6"/>
  <c r="S134" i="6"/>
  <c r="B41" i="16"/>
  <c r="O134" i="6"/>
  <c r="R134" i="6"/>
  <c r="T134" i="6"/>
  <c r="Q134" i="6"/>
  <c r="V134" i="6"/>
  <c r="K58" i="6"/>
  <c r="L58" i="6"/>
  <c r="M58" i="6"/>
  <c r="E13" i="16"/>
  <c r="O58" i="6"/>
  <c r="P58" i="6"/>
  <c r="W58" i="6"/>
  <c r="Q58" i="6"/>
  <c r="U58" i="6"/>
  <c r="V58" i="6"/>
  <c r="S58" i="6"/>
  <c r="T58" i="6"/>
  <c r="N58" i="6"/>
  <c r="R58" i="6"/>
  <c r="H10" i="16"/>
  <c r="K80" i="6"/>
  <c r="N80" i="6"/>
  <c r="U80" i="6"/>
  <c r="V80" i="6"/>
  <c r="T80" i="6"/>
  <c r="W80" i="6"/>
  <c r="M80" i="6"/>
  <c r="O80" i="6"/>
  <c r="L80" i="6"/>
  <c r="S80" i="6"/>
  <c r="Q80" i="6"/>
  <c r="R80" i="6"/>
  <c r="P80" i="6"/>
  <c r="E10" i="16"/>
  <c r="P55" i="6"/>
  <c r="S55" i="6"/>
  <c r="V55" i="6"/>
  <c r="O55" i="6"/>
  <c r="W55" i="6"/>
  <c r="K55" i="6"/>
  <c r="U55" i="6"/>
  <c r="M55" i="6"/>
  <c r="L55" i="6"/>
  <c r="N55" i="6"/>
  <c r="T55" i="6"/>
  <c r="Q55" i="6"/>
  <c r="R55" i="6"/>
  <c r="T115" i="6"/>
  <c r="K115" i="6"/>
  <c r="L115" i="6"/>
  <c r="K20" i="16"/>
  <c r="M115" i="6"/>
  <c r="V115" i="6"/>
  <c r="R115" i="6"/>
  <c r="U115" i="6"/>
  <c r="Q115" i="6"/>
  <c r="W115" i="6"/>
  <c r="P115" i="6"/>
  <c r="O115" i="6"/>
  <c r="S115" i="6"/>
  <c r="N115" i="6"/>
  <c r="U63" i="6"/>
  <c r="N63" i="6"/>
  <c r="R63" i="6"/>
  <c r="S63" i="6"/>
  <c r="K63" i="6"/>
  <c r="T63" i="6"/>
  <c r="P63" i="6"/>
  <c r="V63" i="6"/>
  <c r="L63" i="6"/>
  <c r="M63" i="6"/>
  <c r="O63" i="6"/>
  <c r="E18" i="16"/>
  <c r="Q63" i="6"/>
  <c r="W63" i="6"/>
  <c r="P71" i="6"/>
  <c r="N71" i="6"/>
  <c r="M71" i="6"/>
  <c r="W71" i="6"/>
  <c r="T71" i="6"/>
  <c r="E26" i="16"/>
  <c r="Q71" i="6"/>
  <c r="L71" i="6"/>
  <c r="R71" i="6"/>
  <c r="V71" i="6"/>
  <c r="O71" i="6"/>
  <c r="K71" i="6"/>
  <c r="U71" i="6"/>
  <c r="S71" i="6"/>
  <c r="B15" i="16"/>
  <c r="L35" i="6"/>
  <c r="M35" i="6"/>
  <c r="P35" i="6"/>
  <c r="O35" i="6"/>
  <c r="S35" i="6"/>
  <c r="Q35" i="6"/>
  <c r="N35" i="6"/>
  <c r="U35" i="6"/>
  <c r="T35" i="6"/>
  <c r="K35" i="6"/>
  <c r="R35" i="6"/>
  <c r="V35" i="6"/>
  <c r="W35" i="6"/>
  <c r="H29" i="16"/>
  <c r="V99" i="6"/>
  <c r="O99" i="6"/>
  <c r="L99" i="6"/>
  <c r="T99" i="6"/>
  <c r="R99" i="6"/>
  <c r="W99" i="6"/>
  <c r="K99" i="6"/>
  <c r="P99" i="6"/>
  <c r="S99" i="6"/>
  <c r="U99" i="6"/>
  <c r="M99" i="6"/>
  <c r="N99" i="6"/>
  <c r="Q99" i="6"/>
  <c r="M117" i="6"/>
  <c r="L117" i="6"/>
  <c r="N117" i="6"/>
  <c r="T117" i="6"/>
  <c r="V117" i="6"/>
  <c r="O117" i="6"/>
  <c r="U117" i="6"/>
  <c r="Q117" i="6"/>
  <c r="R117" i="6"/>
  <c r="K22" i="16"/>
  <c r="W117" i="6"/>
  <c r="S117" i="6"/>
  <c r="K117" i="6"/>
  <c r="P117" i="6"/>
  <c r="Q56" i="6"/>
  <c r="K56" i="6"/>
  <c r="O56" i="6"/>
  <c r="W56" i="6"/>
  <c r="M56" i="6"/>
  <c r="R56" i="6"/>
  <c r="U56" i="6"/>
  <c r="L56" i="6"/>
  <c r="V56" i="6"/>
  <c r="E11" i="16"/>
  <c r="P56" i="6"/>
  <c r="T56" i="6"/>
  <c r="N56" i="6"/>
  <c r="S56" i="6"/>
  <c r="B11" i="16"/>
  <c r="W31" i="6"/>
  <c r="O31" i="6"/>
  <c r="N31" i="6"/>
  <c r="P31" i="6"/>
  <c r="V31" i="6"/>
  <c r="S31" i="6"/>
  <c r="M31" i="6"/>
  <c r="R31" i="6"/>
  <c r="L31" i="6"/>
  <c r="U31" i="6"/>
  <c r="K31" i="6"/>
  <c r="Q31" i="6"/>
  <c r="T31" i="6"/>
  <c r="L67" i="6"/>
  <c r="U67" i="6"/>
  <c r="O67" i="6"/>
  <c r="N67" i="6"/>
  <c r="M67" i="6"/>
  <c r="P67" i="6"/>
  <c r="K67" i="6"/>
  <c r="V67" i="6"/>
  <c r="Q67" i="6"/>
  <c r="E22" i="16"/>
  <c r="S67" i="6"/>
  <c r="R67" i="6"/>
  <c r="W67" i="6"/>
  <c r="T67" i="6"/>
  <c r="E14" i="16"/>
  <c r="P59" i="6"/>
  <c r="K59" i="6"/>
  <c r="W59" i="6"/>
  <c r="V59" i="6"/>
  <c r="Q59" i="6"/>
  <c r="L59" i="6"/>
  <c r="S59" i="6"/>
  <c r="R59" i="6"/>
  <c r="O59" i="6"/>
  <c r="N59" i="6"/>
  <c r="M59" i="6"/>
  <c r="T59" i="6"/>
  <c r="U59" i="6"/>
  <c r="AC127" i="6"/>
  <c r="E127" i="6" s="1"/>
  <c r="AC48" i="6"/>
  <c r="E48" i="6" s="1"/>
  <c r="AC105" i="6"/>
  <c r="E105" i="6" s="1"/>
  <c r="AC62" i="6"/>
  <c r="E62" i="6" s="1"/>
  <c r="AC95" i="6"/>
  <c r="E95" i="6" s="1"/>
  <c r="AC129" i="6"/>
  <c r="E129" i="6" s="1"/>
  <c r="AC94" i="6"/>
  <c r="E94" i="6" s="1"/>
  <c r="AC102" i="6"/>
  <c r="E102" i="6" s="1"/>
  <c r="AC138" i="6"/>
  <c r="E138" i="6" s="1"/>
  <c r="AC120" i="6"/>
  <c r="E120" i="6" s="1"/>
  <c r="U128" i="6"/>
  <c r="M128" i="6"/>
  <c r="Q128" i="6"/>
  <c r="B35" i="16"/>
  <c r="O128" i="6"/>
  <c r="W128" i="6"/>
  <c r="N128" i="6"/>
  <c r="V128" i="6"/>
  <c r="T128" i="6"/>
  <c r="S128" i="6"/>
  <c r="L128" i="6"/>
  <c r="K128" i="6"/>
  <c r="R128" i="6"/>
  <c r="P128" i="6"/>
  <c r="T33" i="6"/>
  <c r="V33" i="6"/>
  <c r="S33" i="6"/>
  <c r="K33" i="6"/>
  <c r="P33" i="6"/>
  <c r="M33" i="6"/>
  <c r="R33" i="6"/>
  <c r="Q33" i="6"/>
  <c r="W33" i="6"/>
  <c r="U33" i="6"/>
  <c r="N33" i="6"/>
  <c r="O33" i="6"/>
  <c r="L33" i="6"/>
  <c r="B13" i="16"/>
  <c r="B16" i="16"/>
  <c r="S36" i="6"/>
  <c r="P36" i="6"/>
  <c r="Q36" i="6"/>
  <c r="L36" i="6"/>
  <c r="N36" i="6"/>
  <c r="K36" i="6"/>
  <c r="U36" i="6"/>
  <c r="V36" i="6"/>
  <c r="M36" i="6"/>
  <c r="W36" i="6"/>
  <c r="T36" i="6"/>
  <c r="R36" i="6"/>
  <c r="O36" i="6"/>
  <c r="M49" i="6"/>
  <c r="S49" i="6"/>
  <c r="P49" i="6"/>
  <c r="Q49" i="6"/>
  <c r="R49" i="6"/>
  <c r="K49" i="6"/>
  <c r="V49" i="6"/>
  <c r="O49" i="6"/>
  <c r="U49" i="6"/>
  <c r="L49" i="6"/>
  <c r="B29" i="16"/>
  <c r="T49" i="6"/>
  <c r="N49" i="6"/>
  <c r="W49" i="6"/>
  <c r="E27" i="16"/>
  <c r="V72" i="6"/>
  <c r="O72" i="6"/>
  <c r="N72" i="6"/>
  <c r="T72" i="6"/>
  <c r="S72" i="6"/>
  <c r="P72" i="6"/>
  <c r="R72" i="6"/>
  <c r="L72" i="6"/>
  <c r="U72" i="6"/>
  <c r="K72" i="6"/>
  <c r="M72" i="6"/>
  <c r="W72" i="6"/>
  <c r="Q72" i="6"/>
  <c r="M131" i="6"/>
  <c r="O131" i="6"/>
  <c r="R131" i="6"/>
  <c r="T131" i="6"/>
  <c r="S131" i="6"/>
  <c r="V131" i="6"/>
  <c r="L131" i="6"/>
  <c r="P131" i="6"/>
  <c r="U131" i="6"/>
  <c r="Q131" i="6"/>
  <c r="N131" i="6"/>
  <c r="W131" i="6"/>
  <c r="K131" i="6"/>
  <c r="B38" i="16"/>
  <c r="E5" i="16"/>
  <c r="M50" i="6"/>
  <c r="R50" i="6"/>
  <c r="S50" i="6"/>
  <c r="P50" i="6"/>
  <c r="O50" i="6"/>
  <c r="W50" i="6"/>
  <c r="Q50" i="6"/>
  <c r="V50" i="6"/>
  <c r="L50" i="6"/>
  <c r="N50" i="6"/>
  <c r="K50" i="6"/>
  <c r="T50" i="6"/>
  <c r="U50" i="6"/>
  <c r="H27" i="16"/>
  <c r="O97" i="6"/>
  <c r="R97" i="6"/>
  <c r="T97" i="6"/>
  <c r="P97" i="6"/>
  <c r="W97" i="6"/>
  <c r="S97" i="6"/>
  <c r="U97" i="6"/>
  <c r="N97" i="6"/>
  <c r="L97" i="6"/>
  <c r="K97" i="6"/>
  <c r="Q97" i="6"/>
  <c r="M97" i="6"/>
  <c r="V97" i="6"/>
  <c r="M90" i="6"/>
  <c r="P90" i="6"/>
  <c r="N90" i="6"/>
  <c r="L90" i="6"/>
  <c r="R90" i="6"/>
  <c r="K90" i="6"/>
  <c r="W90" i="6"/>
  <c r="O90" i="6"/>
  <c r="H20" i="16"/>
  <c r="V90" i="6"/>
  <c r="S90" i="6"/>
  <c r="U90" i="6"/>
  <c r="Q90" i="6"/>
  <c r="T90" i="6"/>
  <c r="U61" i="6"/>
  <c r="V61" i="6"/>
  <c r="W61" i="6"/>
  <c r="L61" i="6"/>
  <c r="R61" i="6"/>
  <c r="O61" i="6"/>
  <c r="P61" i="6"/>
  <c r="T61" i="6"/>
  <c r="N61" i="6"/>
  <c r="M61" i="6"/>
  <c r="Q61" i="6"/>
  <c r="E16" i="16"/>
  <c r="K61" i="6"/>
  <c r="S61" i="6"/>
  <c r="N119" i="6"/>
  <c r="P119" i="6"/>
  <c r="M119" i="6"/>
  <c r="O119" i="6"/>
  <c r="V119" i="6"/>
  <c r="W119" i="6"/>
  <c r="S119" i="6"/>
  <c r="L119" i="6"/>
  <c r="T119" i="6"/>
  <c r="Q119" i="6"/>
  <c r="U119" i="6"/>
  <c r="K119" i="6"/>
  <c r="R119" i="6"/>
  <c r="K24" i="16"/>
  <c r="Q114" i="6"/>
  <c r="K114" i="6"/>
  <c r="P114" i="6"/>
  <c r="W114" i="6"/>
  <c r="O114" i="6"/>
  <c r="M114" i="6"/>
  <c r="N114" i="6"/>
  <c r="L114" i="6"/>
  <c r="V114" i="6"/>
  <c r="S114" i="6"/>
  <c r="R114" i="6"/>
  <c r="T114" i="6"/>
  <c r="U114" i="6"/>
  <c r="K19" i="16"/>
  <c r="AC136" i="6"/>
  <c r="E136" i="6" s="1"/>
  <c r="AC101" i="6"/>
  <c r="E101" i="6" s="1"/>
  <c r="AC118" i="6"/>
  <c r="E118" i="6" s="1"/>
  <c r="AC85" i="6"/>
  <c r="E85" i="6" s="1"/>
  <c r="AC32" i="6"/>
  <c r="E32" i="6" s="1"/>
  <c r="AC113" i="6"/>
  <c r="E113" i="6" s="1"/>
  <c r="AC37" i="6"/>
  <c r="E37" i="6" s="1"/>
  <c r="AC52" i="6"/>
  <c r="E52" i="6" s="1"/>
  <c r="AC69" i="6"/>
  <c r="E69" i="6" s="1"/>
  <c r="AC123" i="6"/>
  <c r="E123" i="6" s="1"/>
  <c r="AC139" i="6"/>
  <c r="E139" i="6" s="1"/>
  <c r="AC93" i="6"/>
  <c r="E93" i="6" s="1"/>
  <c r="AC109" i="6"/>
  <c r="E109" i="6" s="1"/>
  <c r="AC43" i="6"/>
  <c r="E43" i="6" s="1"/>
  <c r="AC28" i="6"/>
  <c r="E28" i="6" s="1"/>
  <c r="AC65" i="6"/>
  <c r="E65" i="6" s="1"/>
  <c r="AC39" i="6"/>
  <c r="E39" i="6" s="1"/>
  <c r="AC82" i="6"/>
  <c r="E82" i="6" s="1"/>
  <c r="AC137" i="6"/>
  <c r="E137" i="6" s="1"/>
  <c r="AC96" i="6"/>
  <c r="E96" i="6" s="1"/>
  <c r="AC104" i="6"/>
  <c r="E104" i="6" s="1"/>
  <c r="AC51" i="6"/>
  <c r="E51" i="6" s="1"/>
  <c r="AC57" i="6"/>
  <c r="E57" i="6" s="1"/>
  <c r="Q74" i="6"/>
  <c r="O74" i="6"/>
  <c r="R74" i="6"/>
  <c r="U74" i="6"/>
  <c r="E29" i="16"/>
  <c r="L74" i="6"/>
  <c r="K74" i="6"/>
  <c r="V74" i="6"/>
  <c r="P74" i="6"/>
  <c r="W74" i="6"/>
  <c r="M74" i="6"/>
  <c r="T74" i="6"/>
  <c r="N74" i="6"/>
  <c r="S74" i="6"/>
  <c r="AC92" i="6"/>
  <c r="E92" i="6" s="1"/>
  <c r="AC53" i="6"/>
  <c r="E53" i="6" s="1"/>
  <c r="AC84" i="6"/>
  <c r="E84" i="6" s="1"/>
  <c r="K12" i="16"/>
  <c r="N107" i="6"/>
  <c r="R107" i="6"/>
  <c r="W107" i="6"/>
  <c r="L107" i="6"/>
  <c r="U107" i="6"/>
  <c r="P107" i="6"/>
  <c r="V107" i="6"/>
  <c r="S107" i="6"/>
  <c r="T107" i="6"/>
  <c r="K107" i="6"/>
  <c r="O107" i="6"/>
  <c r="Q107" i="6"/>
  <c r="M107" i="6"/>
  <c r="AC34" i="6"/>
  <c r="E34" i="6" s="1"/>
  <c r="AC73" i="6"/>
  <c r="E73" i="6" s="1"/>
  <c r="AC38" i="6"/>
  <c r="E38" i="6" s="1"/>
  <c r="AC108" i="6"/>
  <c r="E108" i="6" s="1"/>
  <c r="AC47" i="6"/>
  <c r="E47" i="6" s="1"/>
  <c r="AC140" i="6"/>
  <c r="E140" i="6" s="1"/>
  <c r="AC110" i="6"/>
  <c r="E110" i="6" s="1"/>
  <c r="AC26" i="6"/>
  <c r="E26" i="6" s="1"/>
  <c r="AC64" i="6"/>
  <c r="E64" i="6" s="1"/>
  <c r="AC91" i="6"/>
  <c r="E91" i="6" s="1"/>
  <c r="N78" i="6"/>
  <c r="V78" i="6"/>
  <c r="O78" i="6"/>
  <c r="M78" i="6"/>
  <c r="W78" i="6"/>
  <c r="P78" i="6"/>
  <c r="H8" i="16"/>
  <c r="L78" i="6"/>
  <c r="Q78" i="6"/>
  <c r="T78" i="6"/>
  <c r="R78" i="6"/>
  <c r="U78" i="6"/>
  <c r="K78" i="6"/>
  <c r="S78" i="6"/>
  <c r="K29" i="16"/>
  <c r="O124" i="6"/>
  <c r="V124" i="6"/>
  <c r="P124" i="6"/>
  <c r="L124" i="6"/>
  <c r="M124" i="6"/>
  <c r="R124" i="6"/>
  <c r="N124" i="6"/>
  <c r="T124" i="6"/>
  <c r="K124" i="6"/>
  <c r="S124" i="6"/>
  <c r="Q124" i="6"/>
  <c r="W124" i="6"/>
  <c r="U124" i="6"/>
  <c r="L132" i="6"/>
  <c r="N132" i="6"/>
  <c r="Q132" i="6"/>
  <c r="R132" i="6"/>
  <c r="B39" i="16"/>
  <c r="U132" i="6"/>
  <c r="K132" i="6"/>
  <c r="M132" i="6"/>
  <c r="V132" i="6"/>
  <c r="S132" i="6"/>
  <c r="O132" i="6"/>
  <c r="T132" i="6"/>
  <c r="W132" i="6"/>
  <c r="P132" i="6"/>
  <c r="V88" i="6"/>
  <c r="N88" i="6"/>
  <c r="O88" i="6"/>
  <c r="T88" i="6"/>
  <c r="M88" i="6"/>
  <c r="Q88" i="6"/>
  <c r="P88" i="6"/>
  <c r="H18" i="16"/>
  <c r="K88" i="6"/>
  <c r="L88" i="6"/>
  <c r="U88" i="6"/>
  <c r="S88" i="6"/>
  <c r="R88" i="6"/>
  <c r="W88" i="6"/>
  <c r="F25" i="6"/>
  <c r="Y25" i="6" s="1"/>
  <c r="AC25" i="6"/>
  <c r="E25" i="6" s="1"/>
  <c r="B40" i="16"/>
  <c r="Q133" i="6"/>
  <c r="O133" i="6"/>
  <c r="L133" i="6"/>
  <c r="V133" i="6"/>
  <c r="U133" i="6"/>
  <c r="W133" i="6"/>
  <c r="M133" i="6"/>
  <c r="N133" i="6"/>
  <c r="R133" i="6"/>
  <c r="K133" i="6"/>
  <c r="T133" i="6"/>
  <c r="P133" i="6"/>
  <c r="S133" i="6"/>
  <c r="Q81" i="6"/>
  <c r="V81" i="6"/>
  <c r="O81" i="6"/>
  <c r="P81" i="6"/>
  <c r="R81" i="6"/>
  <c r="S81" i="6"/>
  <c r="T81" i="6"/>
  <c r="L81" i="6"/>
  <c r="U81" i="6"/>
  <c r="N81" i="6"/>
  <c r="M81" i="6"/>
  <c r="K81" i="6"/>
  <c r="W81" i="6"/>
  <c r="H11" i="16"/>
  <c r="E9" i="16"/>
  <c r="S54" i="6"/>
  <c r="R54" i="6"/>
  <c r="M54" i="6"/>
  <c r="U54" i="6"/>
  <c r="V54" i="6"/>
  <c r="N54" i="6"/>
  <c r="P54" i="6"/>
  <c r="T54" i="6"/>
  <c r="L54" i="6"/>
  <c r="K54" i="6"/>
  <c r="Q54" i="6"/>
  <c r="W54" i="6"/>
  <c r="O54" i="6"/>
  <c r="U126" i="6"/>
  <c r="M126" i="6"/>
  <c r="Q126" i="6"/>
  <c r="S126" i="6"/>
  <c r="K126" i="6"/>
  <c r="B33" i="16"/>
  <c r="R126" i="6"/>
  <c r="W126" i="6"/>
  <c r="P126" i="6"/>
  <c r="T126" i="6"/>
  <c r="V126" i="6"/>
  <c r="O126" i="6"/>
  <c r="L126" i="6"/>
  <c r="N126" i="6"/>
  <c r="K106" i="6"/>
  <c r="U106" i="6"/>
  <c r="L106" i="6"/>
  <c r="K11" i="16"/>
  <c r="R106" i="6"/>
  <c r="W106" i="6"/>
  <c r="O106" i="6"/>
  <c r="V106" i="6"/>
  <c r="N106" i="6"/>
  <c r="M106" i="6"/>
  <c r="S106" i="6"/>
  <c r="T106" i="6"/>
  <c r="Q106" i="6"/>
  <c r="P106" i="6"/>
  <c r="Q68" i="6"/>
  <c r="K68" i="6"/>
  <c r="S68" i="6"/>
  <c r="N68" i="6"/>
  <c r="V68" i="6"/>
  <c r="O68" i="6"/>
  <c r="M68" i="6"/>
  <c r="U68" i="6"/>
  <c r="W68" i="6"/>
  <c r="P68" i="6"/>
  <c r="T68" i="6"/>
  <c r="R68" i="6"/>
  <c r="L68" i="6"/>
  <c r="E23" i="16"/>
  <c r="K130" i="6"/>
  <c r="O130" i="6"/>
  <c r="P130" i="6"/>
  <c r="S130" i="6"/>
  <c r="V130" i="6"/>
  <c r="R130" i="6"/>
  <c r="N130" i="6"/>
  <c r="L130" i="6"/>
  <c r="W130" i="6"/>
  <c r="M130" i="6"/>
  <c r="Q130" i="6"/>
  <c r="U130" i="6"/>
  <c r="T130" i="6"/>
  <c r="B37" i="16"/>
  <c r="S83" i="6"/>
  <c r="R83" i="6"/>
  <c r="T83" i="6"/>
  <c r="P83" i="6"/>
  <c r="W83" i="6"/>
  <c r="M83" i="6"/>
  <c r="N83" i="6"/>
  <c r="L83" i="6"/>
  <c r="H13" i="16"/>
  <c r="K83" i="6"/>
  <c r="U83" i="6"/>
  <c r="O83" i="6"/>
  <c r="Q83" i="6"/>
  <c r="V83" i="6"/>
  <c r="B32" i="16"/>
  <c r="M125" i="6"/>
  <c r="O125" i="6"/>
  <c r="K125" i="6"/>
  <c r="R125" i="6"/>
  <c r="S125" i="6"/>
  <c r="P125" i="6"/>
  <c r="N125" i="6"/>
  <c r="W125" i="6"/>
  <c r="U125" i="6"/>
  <c r="V125" i="6"/>
  <c r="T125" i="6"/>
  <c r="L125" i="6"/>
  <c r="Q125" i="6"/>
  <c r="M89" i="6"/>
  <c r="S89" i="6"/>
  <c r="U89" i="6"/>
  <c r="N89" i="6"/>
  <c r="O89" i="6"/>
  <c r="K89" i="6"/>
  <c r="R89" i="6"/>
  <c r="T89" i="6"/>
  <c r="P89" i="6"/>
  <c r="W89" i="6"/>
  <c r="Q89" i="6"/>
  <c r="V89" i="6"/>
  <c r="L89" i="6"/>
  <c r="H19" i="16"/>
  <c r="B25" i="16"/>
  <c r="O45" i="6"/>
  <c r="T45" i="6"/>
  <c r="V45" i="6"/>
  <c r="K45" i="6"/>
  <c r="R45" i="6"/>
  <c r="M45" i="6"/>
  <c r="L45" i="6"/>
  <c r="S45" i="6"/>
  <c r="W45" i="6"/>
  <c r="Q45" i="6"/>
  <c r="N45" i="6"/>
  <c r="U45" i="6"/>
  <c r="P45" i="6"/>
  <c r="B20" i="16"/>
  <c r="R40" i="6"/>
  <c r="T40" i="6"/>
  <c r="L40" i="6"/>
  <c r="S40" i="6"/>
  <c r="U40" i="6"/>
  <c r="Q40" i="6"/>
  <c r="M40" i="6"/>
  <c r="O40" i="6"/>
  <c r="W40" i="6"/>
  <c r="P40" i="6"/>
  <c r="N40" i="6"/>
  <c r="K40" i="6"/>
  <c r="V40" i="6"/>
  <c r="T26" i="6" l="1"/>
  <c r="P26" i="6"/>
  <c r="L26" i="6"/>
  <c r="K26" i="6"/>
  <c r="V26" i="6"/>
  <c r="U26" i="6"/>
  <c r="R26" i="6"/>
  <c r="N26" i="6"/>
  <c r="S26" i="6"/>
  <c r="Q26" i="6"/>
  <c r="W26" i="6"/>
  <c r="M26" i="6"/>
  <c r="O26" i="6"/>
  <c r="B6" i="16"/>
  <c r="P51" i="6"/>
  <c r="M51" i="6"/>
  <c r="V51" i="6"/>
  <c r="T51" i="6"/>
  <c r="R51" i="6"/>
  <c r="U51" i="6"/>
  <c r="S51" i="6"/>
  <c r="Q51" i="6"/>
  <c r="L51" i="6"/>
  <c r="N51" i="6"/>
  <c r="K51" i="6"/>
  <c r="E6" i="16"/>
  <c r="W51" i="6"/>
  <c r="O51" i="6"/>
  <c r="R123" i="6"/>
  <c r="V123" i="6"/>
  <c r="O123" i="6"/>
  <c r="K123" i="6"/>
  <c r="M123" i="6"/>
  <c r="K28" i="16"/>
  <c r="S123" i="6"/>
  <c r="U123" i="6"/>
  <c r="P123" i="6"/>
  <c r="L123" i="6"/>
  <c r="Q123" i="6"/>
  <c r="N123" i="6"/>
  <c r="W123" i="6"/>
  <c r="T123" i="6"/>
  <c r="O110" i="6"/>
  <c r="V110" i="6"/>
  <c r="K110" i="6"/>
  <c r="S110" i="6"/>
  <c r="K15" i="16"/>
  <c r="N110" i="6"/>
  <c r="Q110" i="6"/>
  <c r="L110" i="6"/>
  <c r="P110" i="6"/>
  <c r="R110" i="6"/>
  <c r="M110" i="6"/>
  <c r="W110" i="6"/>
  <c r="T110" i="6"/>
  <c r="U110" i="6"/>
  <c r="R38" i="6"/>
  <c r="L38" i="6"/>
  <c r="U38" i="6"/>
  <c r="O38" i="6"/>
  <c r="Q38" i="6"/>
  <c r="M38" i="6"/>
  <c r="N38" i="6"/>
  <c r="P38" i="6"/>
  <c r="V38" i="6"/>
  <c r="T38" i="6"/>
  <c r="W38" i="6"/>
  <c r="S38" i="6"/>
  <c r="K38" i="6"/>
  <c r="B18" i="16"/>
  <c r="K9" i="16"/>
  <c r="U104" i="6"/>
  <c r="S104" i="6"/>
  <c r="O104" i="6"/>
  <c r="M104" i="6"/>
  <c r="V104" i="6"/>
  <c r="L104" i="6"/>
  <c r="Q104" i="6"/>
  <c r="T104" i="6"/>
  <c r="R104" i="6"/>
  <c r="N104" i="6"/>
  <c r="W104" i="6"/>
  <c r="K104" i="6"/>
  <c r="P104" i="6"/>
  <c r="S39" i="6"/>
  <c r="T39" i="6"/>
  <c r="P39" i="6"/>
  <c r="L39" i="6"/>
  <c r="V39" i="6"/>
  <c r="N39" i="6"/>
  <c r="Q39" i="6"/>
  <c r="R39" i="6"/>
  <c r="O39" i="6"/>
  <c r="B19" i="16"/>
  <c r="K39" i="6"/>
  <c r="M39" i="6"/>
  <c r="U39" i="6"/>
  <c r="W39" i="6"/>
  <c r="T109" i="6"/>
  <c r="S109" i="6"/>
  <c r="L109" i="6"/>
  <c r="V109" i="6"/>
  <c r="K109" i="6"/>
  <c r="U109" i="6"/>
  <c r="W109" i="6"/>
  <c r="R109" i="6"/>
  <c r="N109" i="6"/>
  <c r="Q109" i="6"/>
  <c r="P109" i="6"/>
  <c r="M109" i="6"/>
  <c r="O109" i="6"/>
  <c r="K14" i="16"/>
  <c r="E24" i="16"/>
  <c r="L69" i="6"/>
  <c r="R69" i="6"/>
  <c r="T69" i="6"/>
  <c r="V69" i="6"/>
  <c r="K69" i="6"/>
  <c r="Q69" i="6"/>
  <c r="U69" i="6"/>
  <c r="M69" i="6"/>
  <c r="S69" i="6"/>
  <c r="O69" i="6"/>
  <c r="N69" i="6"/>
  <c r="P69" i="6"/>
  <c r="W69" i="6"/>
  <c r="T32" i="6"/>
  <c r="V32" i="6"/>
  <c r="M32" i="6"/>
  <c r="L32" i="6"/>
  <c r="R32" i="6"/>
  <c r="W32" i="6"/>
  <c r="N32" i="6"/>
  <c r="P32" i="6"/>
  <c r="S32" i="6"/>
  <c r="O32" i="6"/>
  <c r="U32" i="6"/>
  <c r="K32" i="6"/>
  <c r="Q32" i="6"/>
  <c r="B12" i="16"/>
  <c r="O136" i="6"/>
  <c r="R136" i="6"/>
  <c r="L136" i="6"/>
  <c r="N136" i="6"/>
  <c r="P136" i="6"/>
  <c r="K136" i="6"/>
  <c r="B43" i="16"/>
  <c r="S136" i="6"/>
  <c r="V136" i="6"/>
  <c r="Q136" i="6"/>
  <c r="M136" i="6"/>
  <c r="T136" i="6"/>
  <c r="W136" i="6"/>
  <c r="U136" i="6"/>
  <c r="V94" i="6"/>
  <c r="M94" i="6"/>
  <c r="P94" i="6"/>
  <c r="K94" i="6"/>
  <c r="Q94" i="6"/>
  <c r="H24" i="16"/>
  <c r="R94" i="6"/>
  <c r="T94" i="6"/>
  <c r="W94" i="6"/>
  <c r="S94" i="6"/>
  <c r="U94" i="6"/>
  <c r="L94" i="6"/>
  <c r="N94" i="6"/>
  <c r="O94" i="6"/>
  <c r="K10" i="16"/>
  <c r="M105" i="6"/>
  <c r="P105" i="6"/>
  <c r="K105" i="6"/>
  <c r="T105" i="6"/>
  <c r="L105" i="6"/>
  <c r="R105" i="6"/>
  <c r="Q105" i="6"/>
  <c r="W105" i="6"/>
  <c r="N105" i="6"/>
  <c r="O105" i="6"/>
  <c r="U105" i="6"/>
  <c r="S105" i="6"/>
  <c r="V105" i="6"/>
  <c r="K25" i="6"/>
  <c r="T25" i="6"/>
  <c r="L25" i="6"/>
  <c r="O25" i="6"/>
  <c r="V25" i="6"/>
  <c r="W25" i="6"/>
  <c r="M25" i="6"/>
  <c r="N25" i="6"/>
  <c r="R25" i="6"/>
  <c r="U17" i="6" s="1"/>
  <c r="S25" i="6"/>
  <c r="P25" i="6"/>
  <c r="Q25" i="6"/>
  <c r="U25" i="6"/>
  <c r="B5" i="16"/>
  <c r="H22" i="16"/>
  <c r="N92" i="6"/>
  <c r="S92" i="6"/>
  <c r="L92" i="6"/>
  <c r="Q92" i="6"/>
  <c r="U92" i="6"/>
  <c r="P92" i="6"/>
  <c r="M92" i="6"/>
  <c r="K92" i="6"/>
  <c r="O92" i="6"/>
  <c r="V92" i="6"/>
  <c r="R92" i="6"/>
  <c r="T92" i="6"/>
  <c r="W92" i="6"/>
  <c r="H12" i="16"/>
  <c r="V82" i="6"/>
  <c r="L82" i="6"/>
  <c r="O82" i="6"/>
  <c r="W82" i="6"/>
  <c r="Q82" i="6"/>
  <c r="U82" i="6"/>
  <c r="K82" i="6"/>
  <c r="T82" i="6"/>
  <c r="P82" i="6"/>
  <c r="N82" i="6"/>
  <c r="S82" i="6"/>
  <c r="R82" i="6"/>
  <c r="M82" i="6"/>
  <c r="L113" i="6"/>
  <c r="V113" i="6"/>
  <c r="Q113" i="6"/>
  <c r="W113" i="6"/>
  <c r="R113" i="6"/>
  <c r="M113" i="6"/>
  <c r="O113" i="6"/>
  <c r="S113" i="6"/>
  <c r="K18" i="16"/>
  <c r="K113" i="6"/>
  <c r="P113" i="6"/>
  <c r="T113" i="6"/>
  <c r="N113" i="6"/>
  <c r="U113" i="6"/>
  <c r="K7" i="16"/>
  <c r="S102" i="6"/>
  <c r="N102" i="6"/>
  <c r="W102" i="6"/>
  <c r="V102" i="6"/>
  <c r="U102" i="6"/>
  <c r="O102" i="6"/>
  <c r="K102" i="6"/>
  <c r="Q102" i="6"/>
  <c r="L102" i="6"/>
  <c r="P102" i="6"/>
  <c r="R102" i="6"/>
  <c r="T102" i="6"/>
  <c r="M102" i="6"/>
  <c r="H21" i="16"/>
  <c r="P91" i="6"/>
  <c r="K91" i="6"/>
  <c r="M91" i="6"/>
  <c r="S91" i="6"/>
  <c r="Q91" i="6"/>
  <c r="N91" i="6"/>
  <c r="O91" i="6"/>
  <c r="U91" i="6"/>
  <c r="V91" i="6"/>
  <c r="R91" i="6"/>
  <c r="L91" i="6"/>
  <c r="T91" i="6"/>
  <c r="W91" i="6"/>
  <c r="Q140" i="6"/>
  <c r="W140" i="6"/>
  <c r="L140" i="6"/>
  <c r="B47" i="16"/>
  <c r="T140" i="6"/>
  <c r="P140" i="6"/>
  <c r="U140" i="6"/>
  <c r="M140" i="6"/>
  <c r="O140" i="6"/>
  <c r="N140" i="6"/>
  <c r="V140" i="6"/>
  <c r="S140" i="6"/>
  <c r="R140" i="6"/>
  <c r="K140" i="6"/>
  <c r="E28" i="16"/>
  <c r="M73" i="6"/>
  <c r="W73" i="6"/>
  <c r="L73" i="6"/>
  <c r="V73" i="6"/>
  <c r="S73" i="6"/>
  <c r="R73" i="6"/>
  <c r="N73" i="6"/>
  <c r="U73" i="6"/>
  <c r="Q73" i="6"/>
  <c r="T73" i="6"/>
  <c r="P73" i="6"/>
  <c r="K73" i="6"/>
  <c r="O73" i="6"/>
  <c r="W84" i="6"/>
  <c r="V84" i="6"/>
  <c r="P84" i="6"/>
  <c r="T84" i="6"/>
  <c r="M84" i="6"/>
  <c r="Q84" i="6"/>
  <c r="R84" i="6"/>
  <c r="L84" i="6"/>
  <c r="O84" i="6"/>
  <c r="N84" i="6"/>
  <c r="H14" i="16"/>
  <c r="U84" i="6"/>
  <c r="K84" i="6"/>
  <c r="S84" i="6"/>
  <c r="M96" i="6"/>
  <c r="S96" i="6"/>
  <c r="R96" i="6"/>
  <c r="L96" i="6"/>
  <c r="N96" i="6"/>
  <c r="K96" i="6"/>
  <c r="T96" i="6"/>
  <c r="U96" i="6"/>
  <c r="H26" i="16"/>
  <c r="W96" i="6"/>
  <c r="P96" i="6"/>
  <c r="V96" i="6"/>
  <c r="Q96" i="6"/>
  <c r="O96" i="6"/>
  <c r="O65" i="6"/>
  <c r="K65" i="6"/>
  <c r="N65" i="6"/>
  <c r="R65" i="6"/>
  <c r="M65" i="6"/>
  <c r="P65" i="6"/>
  <c r="E20" i="16"/>
  <c r="W65" i="6"/>
  <c r="S65" i="6"/>
  <c r="L65" i="6"/>
  <c r="T65" i="6"/>
  <c r="V65" i="6"/>
  <c r="Q65" i="6"/>
  <c r="U65" i="6"/>
  <c r="H23" i="16"/>
  <c r="O93" i="6"/>
  <c r="R93" i="6"/>
  <c r="U93" i="6"/>
  <c r="N93" i="6"/>
  <c r="S93" i="6"/>
  <c r="L93" i="6"/>
  <c r="V93" i="6"/>
  <c r="Q93" i="6"/>
  <c r="W93" i="6"/>
  <c r="K93" i="6"/>
  <c r="M93" i="6"/>
  <c r="P93" i="6"/>
  <c r="T93" i="6"/>
  <c r="E7" i="16"/>
  <c r="R52" i="6"/>
  <c r="V52" i="6"/>
  <c r="S52" i="6"/>
  <c r="U52" i="6"/>
  <c r="N52" i="6"/>
  <c r="L52" i="6"/>
  <c r="T52" i="6"/>
  <c r="W52" i="6"/>
  <c r="M52" i="6"/>
  <c r="O52" i="6"/>
  <c r="P52" i="6"/>
  <c r="Q52" i="6"/>
  <c r="K52" i="6"/>
  <c r="P85" i="6"/>
  <c r="S85" i="6"/>
  <c r="O85" i="6"/>
  <c r="R85" i="6"/>
  <c r="V85" i="6"/>
  <c r="Q85" i="6"/>
  <c r="N85" i="6"/>
  <c r="K85" i="6"/>
  <c r="T85" i="6"/>
  <c r="H15" i="16"/>
  <c r="L85" i="6"/>
  <c r="W85" i="6"/>
  <c r="U85" i="6"/>
  <c r="M85" i="6"/>
  <c r="N120" i="6"/>
  <c r="M120" i="6"/>
  <c r="K120" i="6"/>
  <c r="K25" i="16"/>
  <c r="W120" i="6"/>
  <c r="P120" i="6"/>
  <c r="U120" i="6"/>
  <c r="R120" i="6"/>
  <c r="Q120" i="6"/>
  <c r="V120" i="6"/>
  <c r="S120" i="6"/>
  <c r="T120" i="6"/>
  <c r="L120" i="6"/>
  <c r="O120" i="6"/>
  <c r="N129" i="6"/>
  <c r="O129" i="6"/>
  <c r="R129" i="6"/>
  <c r="B36" i="16"/>
  <c r="S129" i="6"/>
  <c r="M129" i="6"/>
  <c r="T129" i="6"/>
  <c r="K129" i="6"/>
  <c r="U129" i="6"/>
  <c r="L129" i="6"/>
  <c r="P129" i="6"/>
  <c r="Q129" i="6"/>
  <c r="V129" i="6"/>
  <c r="W129" i="6"/>
  <c r="K48" i="6"/>
  <c r="Q48" i="6"/>
  <c r="N48" i="6"/>
  <c r="L48" i="6"/>
  <c r="T48" i="6"/>
  <c r="P48" i="6"/>
  <c r="R48" i="6"/>
  <c r="S48" i="6"/>
  <c r="O48" i="6"/>
  <c r="M48" i="6"/>
  <c r="V48" i="6"/>
  <c r="W48" i="6"/>
  <c r="B28" i="16"/>
  <c r="U48" i="6"/>
  <c r="K13" i="16"/>
  <c r="N108" i="6"/>
  <c r="R108" i="6"/>
  <c r="Q108" i="6"/>
  <c r="T108" i="6"/>
  <c r="M108" i="6"/>
  <c r="U108" i="6"/>
  <c r="S108" i="6"/>
  <c r="V108" i="6"/>
  <c r="P108" i="6"/>
  <c r="L108" i="6"/>
  <c r="W108" i="6"/>
  <c r="O108" i="6"/>
  <c r="K108" i="6"/>
  <c r="O43" i="6"/>
  <c r="N43" i="6"/>
  <c r="B23" i="16"/>
  <c r="Q43" i="6"/>
  <c r="K43" i="6"/>
  <c r="P43" i="6"/>
  <c r="S43" i="6"/>
  <c r="V43" i="6"/>
  <c r="R43" i="6"/>
  <c r="L43" i="6"/>
  <c r="W43" i="6"/>
  <c r="U43" i="6"/>
  <c r="M43" i="6"/>
  <c r="T43" i="6"/>
  <c r="W101" i="6"/>
  <c r="M101" i="6"/>
  <c r="L101" i="6"/>
  <c r="O101" i="6"/>
  <c r="T101" i="6"/>
  <c r="K101" i="6"/>
  <c r="R101" i="6"/>
  <c r="N101" i="6"/>
  <c r="K6" i="16"/>
  <c r="P101" i="6"/>
  <c r="V101" i="6"/>
  <c r="Q101" i="6"/>
  <c r="U101" i="6"/>
  <c r="S101" i="6"/>
  <c r="S62" i="6"/>
  <c r="L62" i="6"/>
  <c r="M62" i="6"/>
  <c r="N62" i="6"/>
  <c r="W62" i="6"/>
  <c r="P62" i="6"/>
  <c r="O62" i="6"/>
  <c r="K62" i="6"/>
  <c r="T62" i="6"/>
  <c r="R62" i="6"/>
  <c r="U62" i="6"/>
  <c r="Q62" i="6"/>
  <c r="V62" i="6"/>
  <c r="E17" i="16"/>
  <c r="E19" i="16"/>
  <c r="R64" i="6"/>
  <c r="V64" i="6"/>
  <c r="P64" i="6"/>
  <c r="M64" i="6"/>
  <c r="L64" i="6"/>
  <c r="W64" i="6"/>
  <c r="Q64" i="6"/>
  <c r="N64" i="6"/>
  <c r="U64" i="6"/>
  <c r="S64" i="6"/>
  <c r="T64" i="6"/>
  <c r="K64" i="6"/>
  <c r="O64" i="6"/>
  <c r="B27" i="16"/>
  <c r="Q47" i="6"/>
  <c r="S47" i="6"/>
  <c r="T47" i="6"/>
  <c r="P47" i="6"/>
  <c r="N47" i="6"/>
  <c r="M47" i="6"/>
  <c r="O47" i="6"/>
  <c r="V47" i="6"/>
  <c r="K47" i="6"/>
  <c r="U47" i="6"/>
  <c r="R47" i="6"/>
  <c r="L47" i="6"/>
  <c r="W47" i="6"/>
  <c r="B14" i="16"/>
  <c r="U34" i="6"/>
  <c r="O34" i="6"/>
  <c r="Q34" i="6"/>
  <c r="W34" i="6"/>
  <c r="L34" i="6"/>
  <c r="S34" i="6"/>
  <c r="N34" i="6"/>
  <c r="T34" i="6"/>
  <c r="K34" i="6"/>
  <c r="V34" i="6"/>
  <c r="P34" i="6"/>
  <c r="R34" i="6"/>
  <c r="M34" i="6"/>
  <c r="O53" i="6"/>
  <c r="P53" i="6"/>
  <c r="M53" i="6"/>
  <c r="E8" i="16"/>
  <c r="R53" i="6"/>
  <c r="K53" i="6"/>
  <c r="V53" i="6"/>
  <c r="N53" i="6"/>
  <c r="Q53" i="6"/>
  <c r="W53" i="6"/>
  <c r="S53" i="6"/>
  <c r="L53" i="6"/>
  <c r="U53" i="6"/>
  <c r="T53" i="6"/>
  <c r="E12" i="16"/>
  <c r="L57" i="6"/>
  <c r="R57" i="6"/>
  <c r="M57" i="6"/>
  <c r="P57" i="6"/>
  <c r="K57" i="6"/>
  <c r="Q57" i="6"/>
  <c r="U57" i="6"/>
  <c r="T57" i="6"/>
  <c r="S57" i="6"/>
  <c r="N57" i="6"/>
  <c r="W57" i="6"/>
  <c r="V57" i="6"/>
  <c r="O57" i="6"/>
  <c r="V137" i="6"/>
  <c r="S137" i="6"/>
  <c r="O137" i="6"/>
  <c r="B44" i="16"/>
  <c r="L137" i="6"/>
  <c r="U137" i="6"/>
  <c r="R137" i="6"/>
  <c r="M137" i="6"/>
  <c r="K137" i="6"/>
  <c r="Q137" i="6"/>
  <c r="N137" i="6"/>
  <c r="T137" i="6"/>
  <c r="P137" i="6"/>
  <c r="W137" i="6"/>
  <c r="B8" i="16"/>
  <c r="P28" i="6"/>
  <c r="L28" i="6"/>
  <c r="N28" i="6"/>
  <c r="W28" i="6"/>
  <c r="K28" i="6"/>
  <c r="O28" i="6"/>
  <c r="V28" i="6"/>
  <c r="S28" i="6"/>
  <c r="R28" i="6"/>
  <c r="M28" i="6"/>
  <c r="U28" i="6"/>
  <c r="T28" i="6"/>
  <c r="Q28" i="6"/>
  <c r="B46" i="16"/>
  <c r="Q139" i="6"/>
  <c r="K139" i="6"/>
  <c r="S139" i="6"/>
  <c r="L139" i="6"/>
  <c r="T139" i="6"/>
  <c r="M139" i="6"/>
  <c r="U139" i="6"/>
  <c r="V139" i="6"/>
  <c r="W139" i="6"/>
  <c r="R139" i="6"/>
  <c r="P139" i="6"/>
  <c r="O139" i="6"/>
  <c r="N139" i="6"/>
  <c r="O37" i="6"/>
  <c r="Q37" i="6"/>
  <c r="N37" i="6"/>
  <c r="K37" i="6"/>
  <c r="W37" i="6"/>
  <c r="V37" i="6"/>
  <c r="T37" i="6"/>
  <c r="P37" i="6"/>
  <c r="M37" i="6"/>
  <c r="S37" i="6"/>
  <c r="U37" i="6"/>
  <c r="R37" i="6"/>
  <c r="L37" i="6"/>
  <c r="B17" i="16"/>
  <c r="K23" i="16"/>
  <c r="V118" i="6"/>
  <c r="K118" i="6"/>
  <c r="O118" i="6"/>
  <c r="Q118" i="6"/>
  <c r="P118" i="6"/>
  <c r="U118" i="6"/>
  <c r="T118" i="6"/>
  <c r="N118" i="6"/>
  <c r="S118" i="6"/>
  <c r="W118" i="6"/>
  <c r="R118" i="6"/>
  <c r="M118" i="6"/>
  <c r="L118" i="6"/>
  <c r="W138" i="6"/>
  <c r="U138" i="6"/>
  <c r="Q138" i="6"/>
  <c r="K138" i="6"/>
  <c r="V138" i="6"/>
  <c r="P138" i="6"/>
  <c r="S138" i="6"/>
  <c r="M138" i="6"/>
  <c r="B45" i="16"/>
  <c r="T138" i="6"/>
  <c r="L138" i="6"/>
  <c r="R138" i="6"/>
  <c r="O138" i="6"/>
  <c r="N138" i="6"/>
  <c r="V95" i="6"/>
  <c r="M95" i="6"/>
  <c r="R95" i="6"/>
  <c r="L95" i="6"/>
  <c r="O95" i="6"/>
  <c r="N95" i="6"/>
  <c r="H25" i="16"/>
  <c r="T95" i="6"/>
  <c r="Q95" i="6"/>
  <c r="U95" i="6"/>
  <c r="S95" i="6"/>
  <c r="K95" i="6"/>
  <c r="P95" i="6"/>
  <c r="W95" i="6"/>
  <c r="V127" i="6"/>
  <c r="M127" i="6"/>
  <c r="N127" i="6"/>
  <c r="Q127" i="6"/>
  <c r="T127" i="6"/>
  <c r="L127" i="6"/>
  <c r="S127" i="6"/>
  <c r="O127" i="6"/>
  <c r="R127" i="6"/>
  <c r="B34" i="16"/>
  <c r="P127" i="6"/>
  <c r="U127" i="6"/>
  <c r="W127" i="6"/>
  <c r="K127" i="6"/>
  <c r="V22" i="6" l="1"/>
  <c r="E17" i="6" s="1"/>
  <c r="Q22" i="6"/>
  <c r="E12" i="6" s="1"/>
  <c r="N22" i="6"/>
  <c r="E9" i="6" s="1"/>
  <c r="O22" i="6"/>
  <c r="E10" i="6" s="1"/>
  <c r="R22" i="6"/>
  <c r="E13" i="6" s="1"/>
  <c r="P22" i="6"/>
  <c r="E11" i="6" s="1"/>
  <c r="M22" i="6"/>
  <c r="E8" i="6" s="1"/>
  <c r="L22" i="6"/>
  <c r="E7" i="6" s="1"/>
  <c r="U22" i="6"/>
  <c r="E16" i="6" s="1"/>
  <c r="K22" i="6"/>
  <c r="E6" i="6" s="1"/>
  <c r="S22" i="6"/>
  <c r="E14" i="6" s="1"/>
  <c r="W22" i="6"/>
  <c r="E18" i="6" s="1"/>
  <c r="T22" i="6"/>
  <c r="E15" i="6" s="1"/>
  <c r="E19" i="6" l="1"/>
  <c r="F17" i="6" l="1"/>
  <c r="F11" i="6"/>
  <c r="F7" i="6"/>
  <c r="F12" i="6"/>
  <c r="F13" i="6"/>
  <c r="F9" i="6"/>
  <c r="F14" i="6"/>
  <c r="F20" i="6"/>
  <c r="F18" i="6"/>
  <c r="F15" i="6"/>
  <c r="F8" i="6"/>
  <c r="F6" i="6"/>
  <c r="F10" i="6"/>
  <c r="F16" i="6"/>
</calcChain>
</file>

<file path=xl/sharedStrings.xml><?xml version="1.0" encoding="utf-8"?>
<sst xmlns="http://schemas.openxmlformats.org/spreadsheetml/2006/main" count="1095" uniqueCount="655">
  <si>
    <t>Index No</t>
  </si>
  <si>
    <t>Name</t>
  </si>
  <si>
    <t>Grade</t>
  </si>
  <si>
    <t>Exam</t>
  </si>
  <si>
    <t>%</t>
  </si>
  <si>
    <t>A+</t>
  </si>
  <si>
    <t>A-</t>
  </si>
  <si>
    <t>A</t>
  </si>
  <si>
    <t>B+</t>
  </si>
  <si>
    <t>B-</t>
  </si>
  <si>
    <t>B</t>
  </si>
  <si>
    <t>C+</t>
  </si>
  <si>
    <t>C-</t>
  </si>
  <si>
    <t>C</t>
  </si>
  <si>
    <t>D</t>
  </si>
  <si>
    <t>I</t>
  </si>
  <si>
    <t>F</t>
  </si>
  <si>
    <t>Total</t>
  </si>
  <si>
    <t>N</t>
  </si>
  <si>
    <t>Continuous     Assesment</t>
  </si>
  <si>
    <t>85 and Above</t>
  </si>
  <si>
    <t>75 to 84</t>
  </si>
  <si>
    <t>70 to 74</t>
  </si>
  <si>
    <t>65 to 69</t>
  </si>
  <si>
    <t>60 to 64</t>
  </si>
  <si>
    <t>55 to 59</t>
  </si>
  <si>
    <t>50 to 54</t>
  </si>
  <si>
    <t>45 to 49</t>
  </si>
  <si>
    <t>40 to 44</t>
  </si>
  <si>
    <t>35 to 39</t>
  </si>
  <si>
    <t>Summary</t>
  </si>
  <si>
    <t>Final Marks</t>
  </si>
  <si>
    <t>No.</t>
  </si>
  <si>
    <t>Normal Range</t>
  </si>
  <si>
    <r>
      <t xml:space="preserve"> </t>
    </r>
    <r>
      <rPr>
        <b/>
        <u/>
        <sz val="10"/>
        <rFont val="Arial"/>
        <family val="2"/>
      </rPr>
      <t>Examiner's Comments</t>
    </r>
  </si>
  <si>
    <r>
      <t xml:space="preserve"> </t>
    </r>
    <r>
      <rPr>
        <b/>
        <u/>
        <sz val="10"/>
        <rFont val="Arial"/>
        <family val="2"/>
      </rPr>
      <t>Moderator's Comments</t>
    </r>
  </si>
  <si>
    <t>Continuous Assesment</t>
  </si>
  <si>
    <t>&gt;=75%</t>
  </si>
  <si>
    <t>Exam Total</t>
  </si>
  <si>
    <t>Detail Marks of Exam</t>
  </si>
  <si>
    <t>Continous Assessment</t>
  </si>
  <si>
    <t>Continuous Assessment &gt;=75%</t>
  </si>
  <si>
    <t>Calculated</t>
  </si>
  <si>
    <t>Moderated</t>
  </si>
  <si>
    <t>[Only light yellow areas may be filled]</t>
  </si>
  <si>
    <t>Minimum Actual</t>
  </si>
  <si>
    <t>*</t>
  </si>
  <si>
    <t>Academic consession</t>
  </si>
  <si>
    <t>Upgrade</t>
  </si>
  <si>
    <t>Previous attempt - Fail</t>
  </si>
  <si>
    <t>Previous attempt - Incomplete</t>
  </si>
  <si>
    <r>
      <t>Status</t>
    </r>
    <r>
      <rPr>
        <b/>
        <vertAlign val="superscript"/>
        <sz val="10"/>
        <rFont val="Arial"/>
        <family val="2"/>
      </rPr>
      <t>*</t>
    </r>
  </si>
  <si>
    <t>Repeat Grade</t>
  </si>
  <si>
    <t>Upgrade student, check the previous result</t>
  </si>
  <si>
    <t>Status</t>
  </si>
  <si>
    <t>Signature and Date</t>
  </si>
  <si>
    <t>………………………….</t>
  </si>
  <si>
    <t xml:space="preserve">N - </t>
  </si>
  <si>
    <t xml:space="preserve">PF - </t>
  </si>
  <si>
    <t xml:space="preserve">PI - </t>
  </si>
  <si>
    <t xml:space="preserve">U - </t>
  </si>
  <si>
    <t xml:space="preserve">** - </t>
  </si>
  <si>
    <t>Index 
No</t>
  </si>
  <si>
    <t>Final</t>
  </si>
  <si>
    <t>Below 34 for both WE and CA</t>
  </si>
  <si>
    <t>34 and Below for either WE or CA</t>
  </si>
  <si>
    <t>Credit:</t>
  </si>
  <si>
    <t>Module Code :EN1060</t>
  </si>
  <si>
    <t>Module : Signals and Systems</t>
  </si>
  <si>
    <t>180019P</t>
  </si>
  <si>
    <t>AHAMED M.R.R.</t>
  </si>
  <si>
    <t>180020K</t>
  </si>
  <si>
    <t>AHAMED S.A.S.</t>
  </si>
  <si>
    <t>180039C</t>
  </si>
  <si>
    <t>AQEEL T.M.</t>
  </si>
  <si>
    <t>180042E</t>
  </si>
  <si>
    <t>ARACHCHI Y.C.W.</t>
  </si>
  <si>
    <t>180045P</t>
  </si>
  <si>
    <t>ARIYARATHNE H.D.M.P.</t>
  </si>
  <si>
    <t>180051F</t>
  </si>
  <si>
    <t>ATHUKORALA A.U.P.H.</t>
  </si>
  <si>
    <t>180060G</t>
  </si>
  <si>
    <t>BANDARA H.M.A.M.</t>
  </si>
  <si>
    <t>180063T</t>
  </si>
  <si>
    <t>BANDARA H.T.G.K.S.R.</t>
  </si>
  <si>
    <t>180065C</t>
  </si>
  <si>
    <t>BANDARA M.M.C.J.</t>
  </si>
  <si>
    <t>180066F</t>
  </si>
  <si>
    <t>BANDARA P.M.N.S.</t>
  </si>
  <si>
    <t>180079X</t>
  </si>
  <si>
    <t>CALDERA H.D.J.</t>
  </si>
  <si>
    <t>180085L</t>
  </si>
  <si>
    <t>CHANDANAYAKA S.M.</t>
  </si>
  <si>
    <t>180087U</t>
  </si>
  <si>
    <t>CHANDRASEKARA C.H.W.M.R.A.T.</t>
  </si>
  <si>
    <t>180089D</t>
  </si>
  <si>
    <t>CHANDRASEKERA C.M.D.S.</t>
  </si>
  <si>
    <t>180092F</t>
  </si>
  <si>
    <t>CHANDULA K.L.G.J.</t>
  </si>
  <si>
    <t>180101K</t>
  </si>
  <si>
    <t>COSTA A.M.J.V.</t>
  </si>
  <si>
    <t>180112U</t>
  </si>
  <si>
    <t>DAYASEKARA N.G.K.M.</t>
  </si>
  <si>
    <t>180134M</t>
  </si>
  <si>
    <t>DHAMMIKA P.S.M.R.</t>
  </si>
  <si>
    <t>180140D</t>
  </si>
  <si>
    <t>DILAGSHAN G.</t>
  </si>
  <si>
    <t>180153U</t>
  </si>
  <si>
    <t>DISSANAYAKE D.N.R.</t>
  </si>
  <si>
    <t>180164E</t>
  </si>
  <si>
    <t>EKANAYAKE E.M.C.S.</t>
  </si>
  <si>
    <t>180172C</t>
  </si>
  <si>
    <t>FERNANDO H.I.S.</t>
  </si>
  <si>
    <t>180173F</t>
  </si>
  <si>
    <t>FERNANDO K.N.S.</t>
  </si>
  <si>
    <t>180191H</t>
  </si>
  <si>
    <t>GAMLATH G.R.U.Y.</t>
  </si>
  <si>
    <t>180195A</t>
  </si>
  <si>
    <t>GINIGE Y.S.</t>
  </si>
  <si>
    <t>180200M</t>
  </si>
  <si>
    <t>GUNARATHNA K.A.C.N.W.</t>
  </si>
  <si>
    <t>180205H</t>
  </si>
  <si>
    <t>GUNASEKARA H.K.R.L.</t>
  </si>
  <si>
    <t>180220A</t>
  </si>
  <si>
    <t>HANSANGANIE K.H.</t>
  </si>
  <si>
    <t>180230E</t>
  </si>
  <si>
    <t>HEETHANJAN K.</t>
  </si>
  <si>
    <t>180236D</t>
  </si>
  <si>
    <t>HETTIARACHCHI H.A.D.G.</t>
  </si>
  <si>
    <t>180237G</t>
  </si>
  <si>
    <t>HETTIARACHCHI S.S.</t>
  </si>
  <si>
    <t>180241M</t>
  </si>
  <si>
    <t>HEWAVITHARANA D.R</t>
  </si>
  <si>
    <t>180245E</t>
  </si>
  <si>
    <t>HIROSHAN H.H.R.</t>
  </si>
  <si>
    <t>180260U</t>
  </si>
  <si>
    <t>JAYALATH M.W.K.S.</t>
  </si>
  <si>
    <t>180261A</t>
  </si>
  <si>
    <t>JAYAMUNI N.P.</t>
  </si>
  <si>
    <t>180263G</t>
  </si>
  <si>
    <t>JAYANGA A.G.C.</t>
  </si>
  <si>
    <t>180265N</t>
  </si>
  <si>
    <t>JAYAPALA P.S.C.</t>
  </si>
  <si>
    <t>180285B</t>
  </si>
  <si>
    <t>JAYAWARDENA W.A.S.N.</t>
  </si>
  <si>
    <t>180288L</t>
  </si>
  <si>
    <t>JAYAWEERA D.S.B.C.L.</t>
  </si>
  <si>
    <t>180292T</t>
  </si>
  <si>
    <t>JEYANTHAN K.R.</t>
  </si>
  <si>
    <t>180293X</t>
  </si>
  <si>
    <t>JEYATHARANI J.</t>
  </si>
  <si>
    <t>180301A</t>
  </si>
  <si>
    <t>KANNANGARA D.N.</t>
  </si>
  <si>
    <t>180302D</t>
  </si>
  <si>
    <t>KANNANGARA K.K.D.R.P.</t>
  </si>
  <si>
    <t>180308C</t>
  </si>
  <si>
    <t>KARUNARATHNA B.M.D.S.</t>
  </si>
  <si>
    <t>180310B</t>
  </si>
  <si>
    <t>KARUNARATHNA H.D.V.E.</t>
  </si>
  <si>
    <t>180316A</t>
  </si>
  <si>
    <t>KARUNATHILAKA U.W.R.A.L.</t>
  </si>
  <si>
    <t>180320F</t>
  </si>
  <si>
    <t>KAUSHALYA P.A.S.</t>
  </si>
  <si>
    <t>180326E</t>
  </si>
  <si>
    <t>KODITUWAKKU S.C.</t>
  </si>
  <si>
    <t>180330K</t>
  </si>
  <si>
    <t>KULARATNE K.R.H.M.D.M.</t>
  </si>
  <si>
    <t>180333X</t>
  </si>
  <si>
    <t>KUMARA E.D.A.</t>
  </si>
  <si>
    <t>180337M</t>
  </si>
  <si>
    <t>KUMARASINGHE H.A.N.H.</t>
  </si>
  <si>
    <t>180359G</t>
  </si>
  <si>
    <t>LOKUGAMA V.Y.N.</t>
  </si>
  <si>
    <t>180378M</t>
  </si>
  <si>
    <t>MAHAWELA P.D.</t>
  </si>
  <si>
    <t>180379R</t>
  </si>
  <si>
    <t>MAHEEKUMARA K.A.G.D.</t>
  </si>
  <si>
    <t>180391V</t>
  </si>
  <si>
    <t>MAYOORAN T.</t>
  </si>
  <si>
    <t>180398A</t>
  </si>
  <si>
    <t>MENDIS N.P.A.</t>
  </si>
  <si>
    <t>180402J</t>
  </si>
  <si>
    <t>MISHANTH P.</t>
  </si>
  <si>
    <t>180403M</t>
  </si>
  <si>
    <t>MOHANRAS A.S.A.</t>
  </si>
  <si>
    <t>180405V</t>
  </si>
  <si>
    <t>MUGUNTHAN S.</t>
  </si>
  <si>
    <t>180408H</t>
  </si>
  <si>
    <t>MUNASINGHE H.M.H.T.</t>
  </si>
  <si>
    <t>180409L</t>
  </si>
  <si>
    <t>MUNASINGHE M.A.I.L.</t>
  </si>
  <si>
    <t>180410G</t>
  </si>
  <si>
    <t>NADEESHAN G.K.H.</t>
  </si>
  <si>
    <t>180411K</t>
  </si>
  <si>
    <t>NAGASINGHE K.R.Y.</t>
  </si>
  <si>
    <t>180415C</t>
  </si>
  <si>
    <t>NAVANEETHAN K.</t>
  </si>
  <si>
    <t>180417J</t>
  </si>
  <si>
    <t>NAYANAJITH T.M.S.</t>
  </si>
  <si>
    <t>180418M</t>
  </si>
  <si>
    <t>NEMINATHAN N.</t>
  </si>
  <si>
    <t>180422U</t>
  </si>
  <si>
    <t>NILAKSHANA D.M.L.</t>
  </si>
  <si>
    <t>180427N</t>
  </si>
  <si>
    <t>NIRAJKANTH R.</t>
  </si>
  <si>
    <t>180428T</t>
  </si>
  <si>
    <t>NIRHOSHAN S.</t>
  </si>
  <si>
    <t>180433E</t>
  </si>
  <si>
    <t>NIWARTHANA D.S.P.A.</t>
  </si>
  <si>
    <t>180437U</t>
  </si>
  <si>
    <t>OSHAN J.W.P.</t>
  </si>
  <si>
    <t>180441C</t>
  </si>
  <si>
    <t>PALLIKKONDA C.S.</t>
  </si>
  <si>
    <t>180453N</t>
  </si>
  <si>
    <t>PATHIRANA T.P.W.</t>
  </si>
  <si>
    <t>180454T</t>
  </si>
  <si>
    <t>PATHIRATNA W.P.S.N.</t>
  </si>
  <si>
    <t>180467K</t>
  </si>
  <si>
    <t>PERERA P.P.B.</t>
  </si>
  <si>
    <t>180468N</t>
  </si>
  <si>
    <t>PERERA T.D.R.V.</t>
  </si>
  <si>
    <t>180472V</t>
  </si>
  <si>
    <t>PETHANGODA R.M.</t>
  </si>
  <si>
    <t>180489E</t>
  </si>
  <si>
    <t>PRARTHTHANAN S.</t>
  </si>
  <si>
    <t>180497C</t>
  </si>
  <si>
    <t>PREMATHILAKA H.D.M.</t>
  </si>
  <si>
    <t>180506G</t>
  </si>
  <si>
    <t>RAGAVAN R.</t>
  </si>
  <si>
    <t>180508N</t>
  </si>
  <si>
    <t>RAJAKARUNA Y.A.A.W.</t>
  </si>
  <si>
    <t>180520T</t>
  </si>
  <si>
    <t>RANDIKA J.T.H.</t>
  </si>
  <si>
    <t>180522C</t>
  </si>
  <si>
    <t>RASADARA K.P.W.G.</t>
  </si>
  <si>
    <t>180523F</t>
  </si>
  <si>
    <t>RASANJI R.V.</t>
  </si>
  <si>
    <t>180529E</t>
  </si>
  <si>
    <t>RATHNAYAKA R.G.H.V.</t>
  </si>
  <si>
    <t>180534N</t>
  </si>
  <si>
    <t>RATHNAYAKE R.M.A.S.</t>
  </si>
  <si>
    <t>180538F</t>
  </si>
  <si>
    <t>RATHNAYAKE R.T.N.</t>
  </si>
  <si>
    <t>180544U</t>
  </si>
  <si>
    <t>RAVIHANSA W.A.V.</t>
  </si>
  <si>
    <t>180554B</t>
  </si>
  <si>
    <t>SAMARASINGHE P.</t>
  </si>
  <si>
    <t>180564F</t>
  </si>
  <si>
    <t>SANDEEPA H.K.C.A.</t>
  </si>
  <si>
    <t>180574K</t>
  </si>
  <si>
    <t>SAURANGA H.W.C.</t>
  </si>
  <si>
    <t>180588G</t>
  </si>
  <si>
    <t>VITHURABIMAN S.</t>
  </si>
  <si>
    <t>180589K</t>
  </si>
  <si>
    <t>SEWWANDI B.L.P.N.</t>
  </si>
  <si>
    <t>180604F</t>
  </si>
  <si>
    <t>SILVA P.H.D.S.</t>
  </si>
  <si>
    <t>180609B</t>
  </si>
  <si>
    <t>SIRITHUNGA M.R.A.</t>
  </si>
  <si>
    <t>180616T</t>
  </si>
  <si>
    <t>SOMARATHNE P.M.P.H.</t>
  </si>
  <si>
    <t>180631J</t>
  </si>
  <si>
    <t>THALAGALA B.P.</t>
  </si>
  <si>
    <t>180634V</t>
  </si>
  <si>
    <t>THANUJAYA M.G.S.</t>
  </si>
  <si>
    <t>180639P</t>
  </si>
  <si>
    <t>THENNAKOON T.A.D.S.</t>
  </si>
  <si>
    <t>180640K</t>
  </si>
  <si>
    <t>THENUKAN P.</t>
  </si>
  <si>
    <t>180641N</t>
  </si>
  <si>
    <t>THIESHANTHAN A.</t>
  </si>
  <si>
    <t>180642T</t>
  </si>
  <si>
    <t>THILAKARATHNA G.D.O.L.</t>
  </si>
  <si>
    <t>180646J</t>
  </si>
  <si>
    <t>THIVAKARAN S.</t>
  </si>
  <si>
    <t>180647M</t>
  </si>
  <si>
    <t>THUVAARAGAN T.</t>
  </si>
  <si>
    <t>180650P</t>
  </si>
  <si>
    <t>UDARA A.W.T.</t>
  </si>
  <si>
    <t>180655K</t>
  </si>
  <si>
    <t>UDUGAMAKORALA G.D.</t>
  </si>
  <si>
    <t>180663H</t>
  </si>
  <si>
    <t>VIDURANGA T.D.S.</t>
  </si>
  <si>
    <t>180665P</t>
  </si>
  <si>
    <t>VIJENAYAKE P.V.O.D.</t>
  </si>
  <si>
    <t>180672J</t>
  </si>
  <si>
    <t>VITHARANA N.</t>
  </si>
  <si>
    <t>180675V</t>
  </si>
  <si>
    <t>WASALA W.M.H.M.</t>
  </si>
  <si>
    <t>180677E</t>
  </si>
  <si>
    <t>WATAWANA H.S.</t>
  </si>
  <si>
    <t>180685C</t>
  </si>
  <si>
    <t>WEERAPPERUMA D.S.</t>
  </si>
  <si>
    <t>180701B</t>
  </si>
  <si>
    <t>WICKREMASINGHE L.T.N.</t>
  </si>
  <si>
    <t>180715V</t>
  </si>
  <si>
    <t>WIJETHUNGA U.I.D.</t>
  </si>
  <si>
    <t>180717E</t>
  </si>
  <si>
    <t>WIJITHARATHNA K.M.R.</t>
  </si>
  <si>
    <t>180720G</t>
  </si>
  <si>
    <t>YALEGAMA M.M.K.A.B.</t>
  </si>
  <si>
    <t>160468V</t>
  </si>
  <si>
    <t>PERERA G.S.M.</t>
  </si>
  <si>
    <t>U</t>
  </si>
  <si>
    <t>170130M</t>
  </si>
  <si>
    <t>DHARMARATNE A.D.V.D.R.</t>
  </si>
  <si>
    <t>PI-we</t>
  </si>
  <si>
    <t>GPA 3.0</t>
  </si>
  <si>
    <t>Academic concession</t>
  </si>
  <si>
    <t>First name</t>
  </si>
  <si>
    <t>Surname</t>
  </si>
  <si>
    <t>ID number</t>
  </si>
  <si>
    <t>Institution</t>
  </si>
  <si>
    <t>Department</t>
  </si>
  <si>
    <t>Email address</t>
  </si>
  <si>
    <t>Course total (Real)</t>
  </si>
  <si>
    <t>Last downloaded from this course</t>
  </si>
  <si>
    <t>Bandara</t>
  </si>
  <si>
    <t>Sahan</t>
  </si>
  <si>
    <t>HETTIARACHCHI</t>
  </si>
  <si>
    <t>Assignment: Quiz01 (Real)</t>
  </si>
  <si>
    <t>Assignment: Quiz02 (Real)</t>
  </si>
  <si>
    <t>Assignment: Quiz03 (Real)</t>
  </si>
  <si>
    <t>Assignment: Quiz04 (Real)</t>
  </si>
  <si>
    <t>Assignment: Quiz05 (Real)</t>
  </si>
  <si>
    <t>Assignment: Quiz06 (Real)</t>
  </si>
  <si>
    <t>Assignment: Quiz07 (Real)</t>
  </si>
  <si>
    <t>Assignment: Quiz09 (Real)</t>
  </si>
  <si>
    <t>Assignment: Mid Semester Exam (Real)</t>
  </si>
  <si>
    <t>27970</t>
  </si>
  <si>
    <t>180019p@uom.lk</t>
  </si>
  <si>
    <t>1592372819</t>
  </si>
  <si>
    <t>27971</t>
  </si>
  <si>
    <t>180020k@uom.lk</t>
  </si>
  <si>
    <t>THAJUDEEN MUHAMMAD</t>
  </si>
  <si>
    <t>AQEEL</t>
  </si>
  <si>
    <t>27990</t>
  </si>
  <si>
    <t>180039c@uom.lk</t>
  </si>
  <si>
    <t>27996</t>
  </si>
  <si>
    <t>180045p@uom.lk</t>
  </si>
  <si>
    <t>THIESHANTHAN</t>
  </si>
  <si>
    <t>ARULMOLIVARMAN</t>
  </si>
  <si>
    <t>28592</t>
  </si>
  <si>
    <t>180641n@uom.lk</t>
  </si>
  <si>
    <t>28002</t>
  </si>
  <si>
    <t>180051f@uom.lk</t>
  </si>
  <si>
    <t>H.M.A.M.</t>
  </si>
  <si>
    <t>28011</t>
  </si>
  <si>
    <t>180060g@uom.lk</t>
  </si>
  <si>
    <t>NUWAN</t>
  </si>
  <si>
    <t>BANDARA</t>
  </si>
  <si>
    <t>28017</t>
  </si>
  <si>
    <t>180066f@uom.lk</t>
  </si>
  <si>
    <t>28014</t>
  </si>
  <si>
    <t>180063t@uom.lk</t>
  </si>
  <si>
    <t>28030</t>
  </si>
  <si>
    <t>180079x@uom.lk</t>
  </si>
  <si>
    <t>28036</t>
  </si>
  <si>
    <t>180085l@uom.lk</t>
  </si>
  <si>
    <t>28038</t>
  </si>
  <si>
    <t>180087u@uom.lk</t>
  </si>
  <si>
    <t>DAKSITH</t>
  </si>
  <si>
    <t>CHANDRASEKERA</t>
  </si>
  <si>
    <t>28040</t>
  </si>
  <si>
    <t>180089d@uom.lk</t>
  </si>
  <si>
    <t>28043</t>
  </si>
  <si>
    <t>180092f@uom.lk</t>
  </si>
  <si>
    <t>28052</t>
  </si>
  <si>
    <t>180101k@uom.lk</t>
  </si>
  <si>
    <t>28063</t>
  </si>
  <si>
    <t>180112u@uom.lk</t>
  </si>
  <si>
    <t>28085</t>
  </si>
  <si>
    <t>180134m@uom.lk</t>
  </si>
  <si>
    <t>GUNASEKARAN</t>
  </si>
  <si>
    <t>DILAGSHAN</t>
  </si>
  <si>
    <t>28091</t>
  </si>
  <si>
    <t>180140d@uom.lk</t>
  </si>
  <si>
    <t>28104</t>
  </si>
  <si>
    <t>180153u@uom.lk</t>
  </si>
  <si>
    <t>28115</t>
  </si>
  <si>
    <t>180164e@uom.lk</t>
  </si>
  <si>
    <t>28123</t>
  </si>
  <si>
    <t>180172c@uom.lk</t>
  </si>
  <si>
    <t>28124</t>
  </si>
  <si>
    <t>180173f@uom.lk</t>
  </si>
  <si>
    <t>GAMLATH RALALAGE UDANI YASHODHA</t>
  </si>
  <si>
    <t>GAMLATH</t>
  </si>
  <si>
    <t>28142</t>
  </si>
  <si>
    <t>180191h@uom.lk</t>
  </si>
  <si>
    <t>28146</t>
  </si>
  <si>
    <t>180195a@uom.lk</t>
  </si>
  <si>
    <t>28151</t>
  </si>
  <si>
    <t>180200m@uom.lk</t>
  </si>
  <si>
    <t>28156</t>
  </si>
  <si>
    <t>180205h@uom.lk</t>
  </si>
  <si>
    <t>28171</t>
  </si>
  <si>
    <t>180220a@uom.lk</t>
  </si>
  <si>
    <t>28181</t>
  </si>
  <si>
    <t>180230e@uom.lk</t>
  </si>
  <si>
    <t>DULSARA GIMHANA</t>
  </si>
  <si>
    <t>28187</t>
  </si>
  <si>
    <t>180236d@uom.lk</t>
  </si>
  <si>
    <t>Hettiarachchi</t>
  </si>
  <si>
    <t>28188</t>
  </si>
  <si>
    <t>180237g@uom.lk</t>
  </si>
  <si>
    <t>Ravindu</t>
  </si>
  <si>
    <t>Hiroshan</t>
  </si>
  <si>
    <t>28196</t>
  </si>
  <si>
    <t>180245e@uom.lk</t>
  </si>
  <si>
    <t>Charith</t>
  </si>
  <si>
    <t>Janaka</t>
  </si>
  <si>
    <t>28016</t>
  </si>
  <si>
    <t>180065c@uom.lk</t>
  </si>
  <si>
    <t>28211</t>
  </si>
  <si>
    <t>180260u@uom.lk</t>
  </si>
  <si>
    <t>NISAL PRAMUDITHA</t>
  </si>
  <si>
    <t>JAYAMUNI</t>
  </si>
  <si>
    <t>28212</t>
  </si>
  <si>
    <t>180261a@uom.lk</t>
  </si>
  <si>
    <t>28214</t>
  </si>
  <si>
    <t>180263g@uom.lk</t>
  </si>
  <si>
    <t>28216</t>
  </si>
  <si>
    <t>180265n@uom.lk</t>
  </si>
  <si>
    <t>28236</t>
  </si>
  <si>
    <t>180285b@uom.lk</t>
  </si>
  <si>
    <t>28239</t>
  </si>
  <si>
    <t>180288l@uom.lk</t>
  </si>
  <si>
    <t>Rahul</t>
  </si>
  <si>
    <t>Jeyanthan</t>
  </si>
  <si>
    <t>28243</t>
  </si>
  <si>
    <t>180292t@uom.lk</t>
  </si>
  <si>
    <t>28244</t>
  </si>
  <si>
    <t>180293x@uom.lk</t>
  </si>
  <si>
    <t>D.N.</t>
  </si>
  <si>
    <t>KANNANGARA</t>
  </si>
  <si>
    <t>28252</t>
  </si>
  <si>
    <t>180301a@uom.lk</t>
  </si>
  <si>
    <t>Pabasara</t>
  </si>
  <si>
    <t>Kannangara</t>
  </si>
  <si>
    <t>28253</t>
  </si>
  <si>
    <t>180302d@uom.lk</t>
  </si>
  <si>
    <t>DINESHIKA</t>
  </si>
  <si>
    <t>KARUNARATHNA</t>
  </si>
  <si>
    <t>28259</t>
  </si>
  <si>
    <t>180308c@uom.lk</t>
  </si>
  <si>
    <t>28261</t>
  </si>
  <si>
    <t>180310b@uom.lk</t>
  </si>
  <si>
    <t>28267</t>
  </si>
  <si>
    <t>180316a@uom.lk</t>
  </si>
  <si>
    <t>28271</t>
  </si>
  <si>
    <t>180320f@uom.lk</t>
  </si>
  <si>
    <t>NAVANEETHAN</t>
  </si>
  <si>
    <t>KETHEESWARN</t>
  </si>
  <si>
    <t>28366</t>
  </si>
  <si>
    <t>180415c@uom.lk</t>
  </si>
  <si>
    <t>28277</t>
  </si>
  <si>
    <t>180326e@uom.lk</t>
  </si>
  <si>
    <t>28281</t>
  </si>
  <si>
    <t>180330k@uom.lk</t>
  </si>
  <si>
    <t>28284</t>
  </si>
  <si>
    <t>180333x@uom.lk</t>
  </si>
  <si>
    <t>28288</t>
  </si>
  <si>
    <t>180337m@uom.lk</t>
  </si>
  <si>
    <t>28310</t>
  </si>
  <si>
    <t>180359g@uom.lk</t>
  </si>
  <si>
    <t>28329</t>
  </si>
  <si>
    <t>180378m@uom.lk</t>
  </si>
  <si>
    <t>28330</t>
  </si>
  <si>
    <t>180379r@uom.lk</t>
  </si>
  <si>
    <t>28342</t>
  </si>
  <si>
    <t>180391v@uom.lk</t>
  </si>
  <si>
    <t>PAHAN</t>
  </si>
  <si>
    <t>MENDIS</t>
  </si>
  <si>
    <t>28349</t>
  </si>
  <si>
    <t>180398a@uom.lk</t>
  </si>
  <si>
    <t>28353</t>
  </si>
  <si>
    <t>180402j@uom.lk</t>
  </si>
  <si>
    <t>28354</t>
  </si>
  <si>
    <t>180403m@uom.lk</t>
  </si>
  <si>
    <t>HESHANI</t>
  </si>
  <si>
    <t>MUNASINGHE</t>
  </si>
  <si>
    <t>28359</t>
  </si>
  <si>
    <t>180408h@uom.lk</t>
  </si>
  <si>
    <t>28360</t>
  </si>
  <si>
    <t>180409l@uom.lk</t>
  </si>
  <si>
    <t>28361</t>
  </si>
  <si>
    <t>180410g@uom.lk</t>
  </si>
  <si>
    <t>RAVINDU</t>
  </si>
  <si>
    <t>NAGASINGHE</t>
  </si>
  <si>
    <t>28362</t>
  </si>
  <si>
    <t>180411k@uom.lk</t>
  </si>
  <si>
    <t>28368</t>
  </si>
  <si>
    <t>180417j@uom.lk</t>
  </si>
  <si>
    <t>28369</t>
  </si>
  <si>
    <t>180418m@uom.lk</t>
  </si>
  <si>
    <t>28373</t>
  </si>
  <si>
    <t>180422u@uom.lk</t>
  </si>
  <si>
    <t>28378</t>
  </si>
  <si>
    <t>180427n@uom.lk</t>
  </si>
  <si>
    <t>Amashi</t>
  </si>
  <si>
    <t>Niwarthana</t>
  </si>
  <si>
    <t>28384</t>
  </si>
  <si>
    <t>180433e@uom.lk</t>
  </si>
  <si>
    <t>28388</t>
  </si>
  <si>
    <t>180437u@uom.lk</t>
  </si>
  <si>
    <t>28404</t>
  </si>
  <si>
    <t>180453n@uom.lk</t>
  </si>
  <si>
    <t>Samudika</t>
  </si>
  <si>
    <t>Pathiratna</t>
  </si>
  <si>
    <t>28405</t>
  </si>
  <si>
    <t>180454t@uom.lk</t>
  </si>
  <si>
    <t>Rahal</t>
  </si>
  <si>
    <t>Perera</t>
  </si>
  <si>
    <t>28419</t>
  </si>
  <si>
    <t>180468n@uom.lk</t>
  </si>
  <si>
    <t>28418</t>
  </si>
  <si>
    <t>180467k@uom.lk</t>
  </si>
  <si>
    <t>28423</t>
  </si>
  <si>
    <t>180472v@uom.lk</t>
  </si>
  <si>
    <t>28440</t>
  </si>
  <si>
    <t>180489e@uom.lk</t>
  </si>
  <si>
    <t>Dasun Madhava</t>
  </si>
  <si>
    <t>Premathilaka</t>
  </si>
  <si>
    <t>28448</t>
  </si>
  <si>
    <t>180497c@uom.lk</t>
  </si>
  <si>
    <t>28457</t>
  </si>
  <si>
    <t>180506g@uom.lk</t>
  </si>
  <si>
    <t>28459</t>
  </si>
  <si>
    <t>180508n@uom.lk</t>
  </si>
  <si>
    <t>28471</t>
  </si>
  <si>
    <t>180520t@uom.lk</t>
  </si>
  <si>
    <t>Darsha</t>
  </si>
  <si>
    <t>Randitha</t>
  </si>
  <si>
    <t>28192</t>
  </si>
  <si>
    <t>180241m@uom.lk</t>
  </si>
  <si>
    <t>28473</t>
  </si>
  <si>
    <t>180522c@uom.lk</t>
  </si>
  <si>
    <t>28474</t>
  </si>
  <si>
    <t>180523f@uom.lk</t>
  </si>
  <si>
    <t>28485</t>
  </si>
  <si>
    <t>180534n@uom.lk</t>
  </si>
  <si>
    <t>28489</t>
  </si>
  <si>
    <t>180538f@uom.lk</t>
  </si>
  <si>
    <t>28495</t>
  </si>
  <si>
    <t>180544u@uom.lk</t>
  </si>
  <si>
    <t>28505</t>
  </si>
  <si>
    <t>180554b@uom.lk</t>
  </si>
  <si>
    <t>28515</t>
  </si>
  <si>
    <t>180564f@uom.lk</t>
  </si>
  <si>
    <t>Chamindu</t>
  </si>
  <si>
    <t>Sauranga</t>
  </si>
  <si>
    <t>28525</t>
  </si>
  <si>
    <t>180574k@uom.lk</t>
  </si>
  <si>
    <t>VITHURABIMAN</t>
  </si>
  <si>
    <t>SENTHURAN</t>
  </si>
  <si>
    <t>28539</t>
  </si>
  <si>
    <t>180588g@uom.lk</t>
  </si>
  <si>
    <t>28540</t>
  </si>
  <si>
    <t>180589k@uom.lk</t>
  </si>
  <si>
    <t>Chamath</t>
  </si>
  <si>
    <t>Shamal</t>
  </si>
  <si>
    <t>28392</t>
  </si>
  <si>
    <t>180441c@uom.lk</t>
  </si>
  <si>
    <t>SHANDIRASEGARAN</t>
  </si>
  <si>
    <t>28356</t>
  </si>
  <si>
    <t>180405v@uom.lk</t>
  </si>
  <si>
    <t>28555</t>
  </si>
  <si>
    <t>180604f@uom.lk</t>
  </si>
  <si>
    <t>M.R.A.</t>
  </si>
  <si>
    <t>SIRITHUNGA</t>
  </si>
  <si>
    <t>28560</t>
  </si>
  <si>
    <t>180609b@uom.lk</t>
  </si>
  <si>
    <t>NIRHOSHAN</t>
  </si>
  <si>
    <t>SIVAROOPAN</t>
  </si>
  <si>
    <t>28379</t>
  </si>
  <si>
    <t>180428t@uom.lk</t>
  </si>
  <si>
    <t>P.M.P.H.</t>
  </si>
  <si>
    <t>SOMARATHNE</t>
  </si>
  <si>
    <t>28567</t>
  </si>
  <si>
    <t>180616t@uom.lk</t>
  </si>
  <si>
    <t>28582</t>
  </si>
  <si>
    <t>180631j@uom.lk</t>
  </si>
  <si>
    <t>28585</t>
  </si>
  <si>
    <t>180634v@uom.lk</t>
  </si>
  <si>
    <t>28590</t>
  </si>
  <si>
    <t>180639p@uom.lk</t>
  </si>
  <si>
    <t>28591</t>
  </si>
  <si>
    <t>180640k@uom.lk</t>
  </si>
  <si>
    <t>28593</t>
  </si>
  <si>
    <t>180642t@uom.lk</t>
  </si>
  <si>
    <t>28597</t>
  </si>
  <si>
    <t>180646j@uom.lk</t>
  </si>
  <si>
    <t>28598</t>
  </si>
  <si>
    <t>180647m@uom.lk</t>
  </si>
  <si>
    <t>28601</t>
  </si>
  <si>
    <t>180650p@uom.lk</t>
  </si>
  <si>
    <t>28606</t>
  </si>
  <si>
    <t>180655k@uom.lk</t>
  </si>
  <si>
    <t>Hiruna</t>
  </si>
  <si>
    <t>Vidumina</t>
  </si>
  <si>
    <t>28480</t>
  </si>
  <si>
    <t>Department of Electronic &amp; Telecommunication Engineering</t>
  </si>
  <si>
    <t>180529e@uom.lk</t>
  </si>
  <si>
    <t>28614</t>
  </si>
  <si>
    <t>180663h@uom.lk</t>
  </si>
  <si>
    <t>28616</t>
  </si>
  <si>
    <t>180665p@uom.lk</t>
  </si>
  <si>
    <t>28623</t>
  </si>
  <si>
    <t>180672j@uom.lk</t>
  </si>
  <si>
    <t>W.M.H.M.</t>
  </si>
  <si>
    <t>WASALA</t>
  </si>
  <si>
    <t>28626</t>
  </si>
  <si>
    <t>180675v@uom.lk</t>
  </si>
  <si>
    <t>28628</t>
  </si>
  <si>
    <t>180677e@uom.lk</t>
  </si>
  <si>
    <t>28636</t>
  </si>
  <si>
    <t>180685c@uom.lk</t>
  </si>
  <si>
    <t>Chandima</t>
  </si>
  <si>
    <t>Weeratunga</t>
  </si>
  <si>
    <t>27993</t>
  </si>
  <si>
    <t>180042e@uom.lk</t>
  </si>
  <si>
    <t>28652</t>
  </si>
  <si>
    <t>180701b@uom.lk</t>
  </si>
  <si>
    <t>28666</t>
  </si>
  <si>
    <t>180715v@uom.lk</t>
  </si>
  <si>
    <t>RANSARA</t>
  </si>
  <si>
    <t>WIJITHARATHNA</t>
  </si>
  <si>
    <t>28668</t>
  </si>
  <si>
    <t>180717e@uom.lk</t>
  </si>
  <si>
    <t>28671</t>
  </si>
  <si>
    <t>180720g@uom.lk</t>
  </si>
  <si>
    <t>Quiz 1</t>
  </si>
  <si>
    <t>Quiz 2</t>
  </si>
  <si>
    <t>Quiz 3</t>
  </si>
  <si>
    <t>Quiz 4</t>
  </si>
  <si>
    <t>Quiz 5</t>
  </si>
  <si>
    <t>Quiz 6</t>
  </si>
  <si>
    <t>Quiz 7</t>
  </si>
  <si>
    <t>Quiz 9</t>
  </si>
  <si>
    <t>Mid-Semester Exam</t>
  </si>
  <si>
    <t>Quiz Total</t>
  </si>
  <si>
    <t>Total Asessments</t>
  </si>
  <si>
    <t>Raw Q1</t>
  </si>
  <si>
    <t>Raw Q2</t>
  </si>
  <si>
    <t>Raw Q3</t>
  </si>
  <si>
    <t>Raw Q4</t>
  </si>
  <si>
    <t>Adj Q1</t>
  </si>
  <si>
    <t>Adj Q2</t>
  </si>
  <si>
    <t>Adj Q3</t>
  </si>
  <si>
    <t>Adj Q4</t>
  </si>
  <si>
    <t>Q1</t>
  </si>
  <si>
    <t>Q2</t>
  </si>
  <si>
    <t>Q3</t>
  </si>
  <si>
    <t>Q4</t>
  </si>
  <si>
    <t>Adj Assess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</si>
</sst>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0"/>
    <numFmt numFmtId="165" formatCode="0.0%"/>
    <numFmt numFmtId="166" formatCode="0.0"/>
  </numFmts>
  <fonts count="1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b/>
      <vertAlign val="superscript"/>
      <sz val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22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 applyBorder="0"/>
    <xf numFmtId="0" fontId="4" fillId="0" borderId="0" applyBorder="0"/>
    <xf numFmtId="0" fontId="1" fillId="0" borderId="0"/>
    <xf numFmtId="0" fontId="1" fillId="0" borderId="0"/>
    <xf numFmtId="0" fontId="4" fillId="0" borderId="0"/>
    <xf numFmtId="0" fontId="15" fillId="0" borderId="0"/>
  </cellStyleXfs>
  <cellXfs count="139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 vertical="center"/>
    </xf>
    <xf numFmtId="0" fontId="1" fillId="0" borderId="3" xfId="3" applyBorder="1" applyAlignment="1">
      <alignment horizontal="center"/>
    </xf>
    <xf numFmtId="0" fontId="1" fillId="0" borderId="3" xfId="3" applyBorder="1"/>
    <xf numFmtId="165" fontId="1" fillId="0" borderId="3" xfId="3" applyNumberFormat="1" applyBorder="1"/>
    <xf numFmtId="0" fontId="1" fillId="0" borderId="4" xfId="3" applyBorder="1" applyAlignment="1">
      <alignment horizontal="center"/>
    </xf>
    <xf numFmtId="0" fontId="5" fillId="2" borderId="4" xfId="3" applyFont="1" applyFill="1" applyBorder="1" applyAlignment="1">
      <alignment horizontal="center"/>
    </xf>
    <xf numFmtId="0" fontId="1" fillId="0" borderId="0" xfId="3"/>
    <xf numFmtId="0" fontId="1" fillId="0" borderId="0" xfId="3" applyBorder="1" applyAlignment="1">
      <alignment horizontal="center"/>
    </xf>
    <xf numFmtId="0" fontId="5" fillId="0" borderId="0" xfId="3" applyFont="1" applyBorder="1" applyAlignment="1">
      <alignment horizontal="center"/>
    </xf>
    <xf numFmtId="0" fontId="1" fillId="0" borderId="0" xfId="3" applyBorder="1"/>
    <xf numFmtId="0" fontId="2" fillId="0" borderId="3" xfId="3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3" fillId="0" borderId="0" xfId="0" applyFont="1"/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4" fillId="0" borderId="0" xfId="0" applyFont="1"/>
    <xf numFmtId="0" fontId="3" fillId="2" borderId="6" xfId="0" applyFont="1" applyFill="1" applyBorder="1" applyAlignment="1">
      <alignment horizontal="center"/>
    </xf>
    <xf numFmtId="0" fontId="1" fillId="0" borderId="0" xfId="3" applyNumberFormat="1" applyFill="1" applyBorder="1" applyAlignment="1"/>
    <xf numFmtId="0" fontId="2" fillId="0" borderId="0" xfId="3" applyNumberFormat="1" applyFont="1" applyFill="1" applyBorder="1" applyAlignment="1"/>
    <xf numFmtId="0" fontId="2" fillId="0" borderId="0" xfId="3" applyNumberFormat="1" applyFont="1"/>
    <xf numFmtId="0" fontId="2" fillId="0" borderId="0" xfId="3" applyNumberFormat="1" applyFont="1" applyFill="1" applyBorder="1"/>
    <xf numFmtId="0" fontId="1" fillId="0" borderId="0" xfId="3" applyNumberFormat="1" applyFill="1" applyBorder="1" applyAlignment="1">
      <alignment horizontal="right"/>
    </xf>
    <xf numFmtId="0" fontId="1" fillId="0" borderId="0" xfId="3" applyNumberFormat="1" applyAlignment="1">
      <alignment horizontal="right"/>
    </xf>
    <xf numFmtId="0" fontId="1" fillId="0" borderId="0" xfId="3" applyNumberFormat="1" applyFont="1" applyAlignment="1">
      <alignment horizontal="right"/>
    </xf>
    <xf numFmtId="0" fontId="3" fillId="0" borderId="3" xfId="3" applyFont="1" applyBorder="1" applyAlignment="1">
      <alignment horizontal="center"/>
    </xf>
    <xf numFmtId="9" fontId="1" fillId="0" borderId="3" xfId="3" applyNumberFormat="1" applyBorder="1" applyAlignment="1">
      <alignment horizontal="center"/>
    </xf>
    <xf numFmtId="0" fontId="2" fillId="0" borderId="3" xfId="3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7" xfId="3" applyFill="1" applyBorder="1" applyAlignment="1">
      <alignment horizontal="center"/>
    </xf>
    <xf numFmtId="0" fontId="3" fillId="0" borderId="0" xfId="3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5" xfId="3" applyBorder="1" applyAlignment="1">
      <alignment horizontal="center"/>
    </xf>
    <xf numFmtId="0" fontId="1" fillId="0" borderId="3" xfId="3" applyNumberFormat="1" applyFill="1" applyBorder="1" applyAlignment="1">
      <alignment horizontal="center"/>
    </xf>
    <xf numFmtId="0" fontId="1" fillId="0" borderId="8" xfId="3" applyBorder="1"/>
    <xf numFmtId="0" fontId="5" fillId="0" borderId="8" xfId="3" applyFont="1" applyBorder="1" applyAlignment="1">
      <alignment horizontal="center"/>
    </xf>
    <xf numFmtId="0" fontId="1" fillId="0" borderId="9" xfId="3" applyBorder="1" applyAlignment="1">
      <alignment horizontal="center"/>
    </xf>
    <xf numFmtId="0" fontId="5" fillId="2" borderId="9" xfId="3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left"/>
    </xf>
    <xf numFmtId="0" fontId="3" fillId="3" borderId="4" xfId="0" applyFont="1" applyFill="1" applyBorder="1" applyAlignment="1" applyProtection="1">
      <alignment horizontal="center"/>
      <protection locked="0"/>
    </xf>
    <xf numFmtId="0" fontId="3" fillId="3" borderId="11" xfId="0" applyFont="1" applyFill="1" applyBorder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5" fillId="2" borderId="3" xfId="0" applyFont="1" applyFill="1" applyBorder="1" applyAlignment="1">
      <alignment horizontal="center" wrapText="1"/>
    </xf>
    <xf numFmtId="0" fontId="3" fillId="0" borderId="9" xfId="3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0" xfId="0" quotePrefix="1"/>
    <xf numFmtId="9" fontId="3" fillId="2" borderId="2" xfId="2" applyNumberFormat="1" applyFont="1" applyFill="1" applyBorder="1" applyAlignment="1">
      <alignment horizontal="center" vertical="center"/>
    </xf>
    <xf numFmtId="166" fontId="0" fillId="0" borderId="3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5" fillId="4" borderId="4" xfId="3" applyFont="1" applyFill="1" applyBorder="1" applyAlignment="1" applyProtection="1">
      <alignment horizontal="center"/>
      <protection locked="0"/>
    </xf>
    <xf numFmtId="0" fontId="5" fillId="4" borderId="3" xfId="3" applyFont="1" applyFill="1" applyBorder="1" applyAlignment="1" applyProtection="1">
      <alignment horizontal="center"/>
      <protection locked="0"/>
    </xf>
    <xf numFmtId="0" fontId="0" fillId="0" borderId="0" xfId="0" applyBorder="1"/>
    <xf numFmtId="0" fontId="1" fillId="0" borderId="8" xfId="3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9" fontId="1" fillId="0" borderId="0" xfId="3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2" borderId="4" xfId="0" applyFont="1" applyFill="1" applyBorder="1" applyAlignment="1">
      <alignment horizontal="left"/>
    </xf>
    <xf numFmtId="0" fontId="1" fillId="2" borderId="11" xfId="3" applyFill="1" applyBorder="1"/>
    <xf numFmtId="9" fontId="3" fillId="2" borderId="4" xfId="2" applyNumberFormat="1" applyFont="1" applyFill="1" applyBorder="1" applyAlignment="1">
      <alignment horizontal="center" vertical="center" wrapText="1"/>
    </xf>
    <xf numFmtId="0" fontId="3" fillId="2" borderId="12" xfId="2" applyFont="1" applyFill="1" applyBorder="1" applyAlignment="1">
      <alignment horizontal="center" vertical="center" wrapText="1"/>
    </xf>
    <xf numFmtId="0" fontId="7" fillId="2" borderId="12" xfId="2" applyFon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9" fillId="3" borderId="0" xfId="0" applyFont="1" applyFill="1" applyProtection="1">
      <protection locked="0"/>
    </xf>
    <xf numFmtId="0" fontId="4" fillId="0" borderId="0" xfId="0" applyFont="1" applyAlignment="1"/>
    <xf numFmtId="0" fontId="3" fillId="0" borderId="0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left" vertical="center"/>
    </xf>
    <xf numFmtId="0" fontId="0" fillId="3" borderId="3" xfId="0" applyFill="1" applyBorder="1" applyAlignment="1" applyProtection="1">
      <alignment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0" fontId="3" fillId="0" borderId="0" xfId="1" applyFont="1"/>
    <xf numFmtId="0" fontId="4" fillId="0" borderId="0" xfId="1"/>
    <xf numFmtId="0" fontId="4" fillId="0" borderId="0" xfId="1" applyFill="1" applyBorder="1"/>
    <xf numFmtId="0" fontId="3" fillId="0" borderId="0" xfId="4" applyFont="1" applyFill="1" applyBorder="1" applyAlignment="1">
      <alignment horizontal="center"/>
    </xf>
    <xf numFmtId="0" fontId="3" fillId="0" borderId="0" xfId="1" applyFont="1" applyFill="1" applyBorder="1"/>
    <xf numFmtId="0" fontId="2" fillId="0" borderId="1" xfId="1" applyFont="1" applyFill="1" applyBorder="1" applyAlignment="1">
      <alignment horizontal="center"/>
    </xf>
    <xf numFmtId="0" fontId="4" fillId="0" borderId="1" xfId="1" applyBorder="1"/>
    <xf numFmtId="0" fontId="3" fillId="0" borderId="4" xfId="1" applyFont="1" applyFill="1" applyBorder="1" applyAlignment="1">
      <alignment horizontal="center"/>
    </xf>
    <xf numFmtId="0" fontId="4" fillId="0" borderId="4" xfId="1" applyBorder="1"/>
    <xf numFmtId="164" fontId="4" fillId="0" borderId="3" xfId="1" applyNumberFormat="1" applyBorder="1" applyAlignment="1">
      <alignment horizontal="center" vertical="center"/>
    </xf>
    <xf numFmtId="0" fontId="4" fillId="0" borderId="7" xfId="1" applyFill="1" applyBorder="1" applyAlignment="1">
      <alignment horizontal="center" vertical="center"/>
    </xf>
    <xf numFmtId="0" fontId="4" fillId="0" borderId="0" xfId="1" applyAlignment="1">
      <alignment vertical="center"/>
    </xf>
    <xf numFmtId="0" fontId="4" fillId="0" borderId="4" xfId="1" applyFill="1" applyBorder="1" applyAlignment="1">
      <alignment horizontal="center" vertical="center"/>
    </xf>
    <xf numFmtId="0" fontId="4" fillId="0" borderId="4" xfId="1" applyBorder="1" applyAlignment="1">
      <alignment vertical="center"/>
    </xf>
    <xf numFmtId="0" fontId="14" fillId="0" borderId="0" xfId="0" applyFont="1" applyBorder="1"/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9" fontId="3" fillId="4" borderId="4" xfId="0" applyNumberFormat="1" applyFont="1" applyFill="1" applyBorder="1" applyAlignment="1" applyProtection="1">
      <alignment horizontal="center"/>
      <protection locked="0"/>
    </xf>
    <xf numFmtId="0" fontId="0" fillId="0" borderId="3" xfId="0" applyFill="1" applyBorder="1"/>
    <xf numFmtId="0" fontId="0" fillId="5" borderId="0" xfId="0" applyFill="1"/>
    <xf numFmtId="0" fontId="0" fillId="0" borderId="3" xfId="0" applyFill="1" applyBorder="1" applyAlignment="1">
      <alignment horizontal="left" vertical="center" wrapText="1"/>
    </xf>
    <xf numFmtId="164" fontId="12" fillId="0" borderId="4" xfId="0" applyNumberFormat="1" applyFont="1" applyFill="1" applyBorder="1" applyAlignment="1">
      <alignment horizontal="center"/>
    </xf>
    <xf numFmtId="0" fontId="13" fillId="0" borderId="11" xfId="0" applyFont="1" applyFill="1" applyBorder="1" applyAlignment="1">
      <alignment horizontal="left"/>
    </xf>
    <xf numFmtId="0" fontId="12" fillId="0" borderId="11" xfId="0" applyFont="1" applyFill="1" applyBorder="1" applyAlignment="1">
      <alignment horizontal="left"/>
    </xf>
    <xf numFmtId="0" fontId="0" fillId="0" borderId="0" xfId="0" applyFill="1"/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9" fontId="3" fillId="7" borderId="14" xfId="2" applyNumberFormat="1" applyFont="1" applyFill="1" applyBorder="1" applyAlignment="1" applyProtection="1">
      <alignment horizontal="center" vertical="center" wrapText="1"/>
    </xf>
    <xf numFmtId="0" fontId="0" fillId="0" borderId="3" xfId="0" applyFill="1" applyBorder="1" applyProtection="1">
      <protection locked="0"/>
    </xf>
    <xf numFmtId="0" fontId="0" fillId="0" borderId="4" xfId="0" applyFill="1" applyBorder="1" applyProtection="1">
      <protection locked="0"/>
    </xf>
    <xf numFmtId="49" fontId="16" fillId="0" borderId="0" xfId="5" applyNumberFormat="1" applyFont="1"/>
    <xf numFmtId="0" fontId="15" fillId="0" borderId="0" xfId="5"/>
    <xf numFmtId="0" fontId="16" fillId="0" borderId="0" xfId="5" applyFont="1"/>
    <xf numFmtId="0" fontId="0" fillId="0" borderId="16" xfId="0" applyBorder="1"/>
    <xf numFmtId="0" fontId="3" fillId="2" borderId="1" xfId="1" applyFont="1" applyFill="1" applyBorder="1" applyAlignment="1">
      <alignment horizontal="center" vertical="center" wrapText="1"/>
    </xf>
    <xf numFmtId="0" fontId="4" fillId="0" borderId="4" xfId="1" applyBorder="1" applyAlignment="1">
      <alignment horizontal="center" vertical="center"/>
    </xf>
    <xf numFmtId="0" fontId="1" fillId="0" borderId="5" xfId="3" applyFont="1" applyBorder="1" applyAlignment="1">
      <alignment horizontal="center"/>
    </xf>
    <xf numFmtId="0" fontId="1" fillId="0" borderId="9" xfId="3" applyFont="1" applyBorder="1" applyAlignment="1">
      <alignment horizontal="center"/>
    </xf>
    <xf numFmtId="0" fontId="5" fillId="2" borderId="5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center"/>
    </xf>
    <xf numFmtId="0" fontId="2" fillId="2" borderId="3" xfId="3" applyFont="1" applyFill="1" applyBorder="1" applyAlignment="1">
      <alignment horizontal="center"/>
    </xf>
    <xf numFmtId="0" fontId="1" fillId="2" borderId="3" xfId="3" applyFill="1" applyBorder="1" applyAlignment="1">
      <alignment horizontal="center"/>
    </xf>
    <xf numFmtId="0" fontId="5" fillId="2" borderId="3" xfId="3" applyFont="1" applyFill="1" applyBorder="1" applyAlignment="1">
      <alignment horizontal="center"/>
    </xf>
    <xf numFmtId="0" fontId="2" fillId="2" borderId="13" xfId="3" applyFont="1" applyFill="1" applyBorder="1" applyAlignment="1">
      <alignment horizontal="center"/>
    </xf>
    <xf numFmtId="0" fontId="5" fillId="2" borderId="15" xfId="3" applyFont="1" applyFill="1" applyBorder="1" applyAlignment="1">
      <alignment horizontal="center"/>
    </xf>
    <xf numFmtId="0" fontId="3" fillId="0" borderId="0" xfId="0" applyFont="1" applyBorder="1" applyAlignment="1"/>
  </cellXfs>
  <cellStyles count="6">
    <cellStyle name="Normal" xfId="0" builtinId="0"/>
    <cellStyle name="Normal 2" xfId="1"/>
    <cellStyle name="Normal 3" xfId="5"/>
    <cellStyle name="Normal_Detail Marks" xfId="2"/>
    <cellStyle name="Normal_Final Marks" xfId="3"/>
    <cellStyle name="Normal_Final Marks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view="pageBreakPreview" zoomScale="80" zoomScaleNormal="100" zoomScaleSheetLayoutView="80" workbookViewId="0">
      <selection activeCell="B5" sqref="B5"/>
    </sheetView>
  </sheetViews>
  <sheetFormatPr defaultColWidth="9.109375" defaultRowHeight="18" customHeight="1" x14ac:dyDescent="0.25"/>
  <cols>
    <col min="1" max="2" width="10.6640625" style="89" customWidth="1"/>
    <col min="3" max="3" width="2.6640625" style="90" customWidth="1"/>
    <col min="4" max="5" width="10.6640625" style="89" customWidth="1"/>
    <col min="6" max="6" width="2.6640625" style="89" customWidth="1"/>
    <col min="7" max="8" width="10.6640625" style="89" customWidth="1"/>
    <col min="9" max="9" width="2.6640625" style="89" customWidth="1"/>
    <col min="10" max="11" width="10.6640625" style="89" customWidth="1"/>
    <col min="12" max="16384" width="9.109375" style="89"/>
  </cols>
  <sheetData>
    <row r="1" spans="1:11" ht="18" customHeight="1" x14ac:dyDescent="0.25">
      <c r="A1" s="88" t="str">
        <f>Attendance!$A$1</f>
        <v>Module Code :EN1060</v>
      </c>
      <c r="D1" s="88"/>
      <c r="E1" s="88" t="str">
        <f>Attendance!$F$1</f>
        <v>Module : Signals and Systems</v>
      </c>
      <c r="F1" s="88"/>
      <c r="G1" s="88"/>
      <c r="H1" s="88"/>
      <c r="I1" s="88"/>
      <c r="J1" s="88"/>
    </row>
    <row r="2" spans="1:11" s="88" customFormat="1" ht="7.5" customHeight="1" thickBot="1" x14ac:dyDescent="0.3">
      <c r="A2" s="91"/>
      <c r="B2" s="91"/>
      <c r="C2" s="92"/>
      <c r="D2" s="91"/>
      <c r="E2" s="91"/>
      <c r="G2" s="91"/>
      <c r="H2" s="91"/>
      <c r="J2" s="91"/>
      <c r="K2" s="91"/>
    </row>
    <row r="3" spans="1:11" ht="25.5" customHeight="1" thickTop="1" x14ac:dyDescent="0.25">
      <c r="A3" s="127" t="s">
        <v>62</v>
      </c>
      <c r="B3" s="127" t="s">
        <v>2</v>
      </c>
      <c r="C3" s="93"/>
      <c r="D3" s="127" t="s">
        <v>62</v>
      </c>
      <c r="E3" s="127" t="s">
        <v>2</v>
      </c>
      <c r="F3" s="94"/>
      <c r="G3" s="127" t="s">
        <v>62</v>
      </c>
      <c r="H3" s="127" t="s">
        <v>2</v>
      </c>
      <c r="I3" s="94"/>
      <c r="J3" s="127" t="s">
        <v>62</v>
      </c>
      <c r="K3" s="127" t="s">
        <v>2</v>
      </c>
    </row>
    <row r="4" spans="1:11" ht="18" customHeight="1" x14ac:dyDescent="0.25">
      <c r="A4" s="128"/>
      <c r="B4" s="128"/>
      <c r="C4" s="95"/>
      <c r="D4" s="128"/>
      <c r="E4" s="128"/>
      <c r="F4" s="96"/>
      <c r="G4" s="128"/>
      <c r="H4" s="128"/>
      <c r="I4" s="96"/>
      <c r="J4" s="128"/>
      <c r="K4" s="128"/>
    </row>
    <row r="5" spans="1:11" ht="24.9" customHeight="1" x14ac:dyDescent="0.25">
      <c r="A5" s="97" t="str">
        <f>+IF('Final Marks'!B25&lt;&gt;"",'Final Marks'!B25,"")</f>
        <v>180019P</v>
      </c>
      <c r="B5" s="97" t="str">
        <f>+IF('Final Marks'!D25&lt;&gt;"",'Final Marks'!D25,'Final Marks'!E25)</f>
        <v>B+</v>
      </c>
      <c r="C5" s="98"/>
      <c r="D5" s="97" t="str">
        <f>+IF('Final Marks'!B50&lt;&gt;"",'Final Marks'!B50,"")</f>
        <v>180200M</v>
      </c>
      <c r="E5" s="97" t="str">
        <f>+IF('Final Marks'!D50&lt;&gt;"",'Final Marks'!D50,'Final Marks'!E50)</f>
        <v>A-</v>
      </c>
      <c r="F5" s="99"/>
      <c r="G5" s="97" t="str">
        <f>+IF('Final Marks'!B75&lt;&gt;"",'Final Marks'!B75,"")</f>
        <v>180337M</v>
      </c>
      <c r="H5" s="97" t="str">
        <f>+IF('Final Marks'!D75&lt;&gt;"",'Final Marks'!D75,'Final Marks'!E75)</f>
        <v>B+</v>
      </c>
      <c r="I5" s="99"/>
      <c r="J5" s="97" t="str">
        <f>+IF('Final Marks'!B100&lt;&gt;"",'Final Marks'!B100,"")</f>
        <v>180468N</v>
      </c>
      <c r="K5" s="97" t="str">
        <f>+IF('Final Marks'!D100&lt;&gt;"",'Final Marks'!D100,'Final Marks'!E100)</f>
        <v>A+</v>
      </c>
    </row>
    <row r="6" spans="1:11" ht="24.9" customHeight="1" x14ac:dyDescent="0.25">
      <c r="A6" s="97" t="str">
        <f>+IF('Final Marks'!B26&lt;&gt;"",'Final Marks'!B26,"")</f>
        <v>180020K</v>
      </c>
      <c r="B6" s="97" t="str">
        <f>+IF('Final Marks'!D26&lt;&gt;"",'Final Marks'!D26,'Final Marks'!E26)</f>
        <v>B</v>
      </c>
      <c r="C6" s="98"/>
      <c r="D6" s="97" t="str">
        <f>+IF('Final Marks'!B51&lt;&gt;"",'Final Marks'!B51,"")</f>
        <v>180205H</v>
      </c>
      <c r="E6" s="97" t="str">
        <f>+IF('Final Marks'!D51&lt;&gt;"",'Final Marks'!D51,'Final Marks'!E51)</f>
        <v>A+</v>
      </c>
      <c r="F6" s="99"/>
      <c r="G6" s="97" t="str">
        <f>+IF('Final Marks'!B76&lt;&gt;"",'Final Marks'!B76,"")</f>
        <v>180359G</v>
      </c>
      <c r="H6" s="97" t="str">
        <f>+IF('Final Marks'!D76&lt;&gt;"",'Final Marks'!D76,'Final Marks'!E76)</f>
        <v>B+</v>
      </c>
      <c r="I6" s="99"/>
      <c r="J6" s="97" t="str">
        <f>+IF('Final Marks'!B101&lt;&gt;"",'Final Marks'!B101,"")</f>
        <v>180472V</v>
      </c>
      <c r="K6" s="97" t="str">
        <f>+IF('Final Marks'!D101&lt;&gt;"",'Final Marks'!D101,'Final Marks'!E101)</f>
        <v>A-</v>
      </c>
    </row>
    <row r="7" spans="1:11" ht="24.9" customHeight="1" x14ac:dyDescent="0.25">
      <c r="A7" s="97" t="str">
        <f>+IF('Final Marks'!B27&lt;&gt;"",'Final Marks'!B27,"")</f>
        <v>180039C</v>
      </c>
      <c r="B7" s="97" t="str">
        <f>+IF('Final Marks'!D27&lt;&gt;"",'Final Marks'!D27,'Final Marks'!E27)</f>
        <v>A</v>
      </c>
      <c r="C7" s="98"/>
      <c r="D7" s="97" t="str">
        <f>+IF('Final Marks'!B52&lt;&gt;"",'Final Marks'!B52,"")</f>
        <v>180220A</v>
      </c>
      <c r="E7" s="97" t="str">
        <f>+IF('Final Marks'!D52&lt;&gt;"",'Final Marks'!D52,'Final Marks'!E52)</f>
        <v>B</v>
      </c>
      <c r="F7" s="99"/>
      <c r="G7" s="97" t="str">
        <f>+IF('Final Marks'!B77&lt;&gt;"",'Final Marks'!B77,"")</f>
        <v>180378M</v>
      </c>
      <c r="H7" s="97" t="str">
        <f>+IF('Final Marks'!D77&lt;&gt;"",'Final Marks'!D77,'Final Marks'!E77)</f>
        <v>C</v>
      </c>
      <c r="I7" s="99"/>
      <c r="J7" s="97" t="str">
        <f>+IF('Final Marks'!B102&lt;&gt;"",'Final Marks'!B102,"")</f>
        <v>180489E</v>
      </c>
      <c r="K7" s="97" t="str">
        <f>+IF('Final Marks'!D102&lt;&gt;"",'Final Marks'!D102,'Final Marks'!E102)</f>
        <v>A</v>
      </c>
    </row>
    <row r="8" spans="1:11" ht="24.9" customHeight="1" x14ac:dyDescent="0.25">
      <c r="A8" s="97" t="str">
        <f>+IF('Final Marks'!B28&lt;&gt;"",'Final Marks'!B28,"")</f>
        <v>180042E</v>
      </c>
      <c r="B8" s="97" t="str">
        <f>+IF('Final Marks'!D28&lt;&gt;"",'Final Marks'!D28,'Final Marks'!E28)</f>
        <v>B-</v>
      </c>
      <c r="C8" s="98"/>
      <c r="D8" s="97" t="str">
        <f>+IF('Final Marks'!B53&lt;&gt;"",'Final Marks'!B53,"")</f>
        <v>180230E</v>
      </c>
      <c r="E8" s="97" t="str">
        <f>+IF('Final Marks'!D53&lt;&gt;"",'Final Marks'!D53,'Final Marks'!E53)</f>
        <v>A</v>
      </c>
      <c r="F8" s="99"/>
      <c r="G8" s="97" t="str">
        <f>+IF('Final Marks'!B78&lt;&gt;"",'Final Marks'!B78,"")</f>
        <v>180379R</v>
      </c>
      <c r="H8" s="97" t="str">
        <f>+IF('Final Marks'!D78&lt;&gt;"",'Final Marks'!D78,'Final Marks'!E78)</f>
        <v>C</v>
      </c>
      <c r="I8" s="99"/>
      <c r="J8" s="97" t="str">
        <f>+IF('Final Marks'!B103&lt;&gt;"",'Final Marks'!B103,"")</f>
        <v>180497C</v>
      </c>
      <c r="K8" s="97" t="str">
        <f>+IF('Final Marks'!D103&lt;&gt;"",'Final Marks'!D103,'Final Marks'!E103)</f>
        <v>A-</v>
      </c>
    </row>
    <row r="9" spans="1:11" ht="24.9" customHeight="1" x14ac:dyDescent="0.25">
      <c r="A9" s="97" t="str">
        <f>+IF('Final Marks'!B29&lt;&gt;"",'Final Marks'!B29,"")</f>
        <v>180045P</v>
      </c>
      <c r="B9" s="97" t="str">
        <f>+IF('Final Marks'!D29&lt;&gt;"",'Final Marks'!D29,'Final Marks'!E29)</f>
        <v>A-</v>
      </c>
      <c r="C9" s="98"/>
      <c r="D9" s="97" t="str">
        <f>+IF('Final Marks'!B54&lt;&gt;"",'Final Marks'!B54,"")</f>
        <v>180236D</v>
      </c>
      <c r="E9" s="97" t="str">
        <f>+IF('Final Marks'!D54&lt;&gt;"",'Final Marks'!D54,'Final Marks'!E54)</f>
        <v>B-</v>
      </c>
      <c r="F9" s="99"/>
      <c r="G9" s="97" t="str">
        <f>+IF('Final Marks'!B79&lt;&gt;"",'Final Marks'!B79,"")</f>
        <v>180391V</v>
      </c>
      <c r="H9" s="97" t="str">
        <f>+IF('Final Marks'!D79&lt;&gt;"",'Final Marks'!D79,'Final Marks'!E79)</f>
        <v>A-</v>
      </c>
      <c r="I9" s="99"/>
      <c r="J9" s="97" t="str">
        <f>+IF('Final Marks'!B104&lt;&gt;"",'Final Marks'!B104,"")</f>
        <v>180506G</v>
      </c>
      <c r="K9" s="97" t="str">
        <f>+IF('Final Marks'!D104&lt;&gt;"",'Final Marks'!D104,'Final Marks'!E104)</f>
        <v>A</v>
      </c>
    </row>
    <row r="10" spans="1:11" ht="24.9" customHeight="1" x14ac:dyDescent="0.25">
      <c r="A10" s="97" t="str">
        <f>+IF('Final Marks'!B30&lt;&gt;"",'Final Marks'!B30,"")</f>
        <v>180051F</v>
      </c>
      <c r="B10" s="97" t="str">
        <f>+IF('Final Marks'!D30&lt;&gt;"",'Final Marks'!D30,'Final Marks'!E30)</f>
        <v>B</v>
      </c>
      <c r="C10" s="98"/>
      <c r="D10" s="97" t="str">
        <f>+IF('Final Marks'!B55&lt;&gt;"",'Final Marks'!B55,"")</f>
        <v>180237G</v>
      </c>
      <c r="E10" s="97" t="str">
        <f>+IF('Final Marks'!D55&lt;&gt;"",'Final Marks'!D55,'Final Marks'!E55)</f>
        <v>B-</v>
      </c>
      <c r="F10" s="99"/>
      <c r="G10" s="97" t="str">
        <f>+IF('Final Marks'!B80&lt;&gt;"",'Final Marks'!B80,"")</f>
        <v>180398A</v>
      </c>
      <c r="H10" s="97" t="str">
        <f>+IF('Final Marks'!D80&lt;&gt;"",'Final Marks'!D80,'Final Marks'!E80)</f>
        <v>A-</v>
      </c>
      <c r="I10" s="99"/>
      <c r="J10" s="97" t="str">
        <f>+IF('Final Marks'!B105&lt;&gt;"",'Final Marks'!B105,"")</f>
        <v>180508N</v>
      </c>
      <c r="K10" s="97" t="str">
        <f>+IF('Final Marks'!D105&lt;&gt;"",'Final Marks'!D105,'Final Marks'!E105)</f>
        <v>A</v>
      </c>
    </row>
    <row r="11" spans="1:11" ht="24.9" customHeight="1" x14ac:dyDescent="0.25">
      <c r="A11" s="97" t="str">
        <f>+IF('Final Marks'!B31&lt;&gt;"",'Final Marks'!B31,"")</f>
        <v>180060G</v>
      </c>
      <c r="B11" s="97" t="str">
        <f>+IF('Final Marks'!D31&lt;&gt;"",'Final Marks'!D31,'Final Marks'!E31)</f>
        <v>B</v>
      </c>
      <c r="C11" s="98"/>
      <c r="D11" s="97" t="str">
        <f>+IF('Final Marks'!B56&lt;&gt;"",'Final Marks'!B56,"")</f>
        <v>180241M</v>
      </c>
      <c r="E11" s="97" t="str">
        <f>+IF('Final Marks'!D56&lt;&gt;"",'Final Marks'!D56,'Final Marks'!E56)</f>
        <v>A</v>
      </c>
      <c r="F11" s="99"/>
      <c r="G11" s="97" t="str">
        <f>+IF('Final Marks'!B81&lt;&gt;"",'Final Marks'!B81,"")</f>
        <v>180402J</v>
      </c>
      <c r="H11" s="97" t="str">
        <f>+IF('Final Marks'!D81&lt;&gt;"",'Final Marks'!D81,'Final Marks'!E81)</f>
        <v>A</v>
      </c>
      <c r="I11" s="99"/>
      <c r="J11" s="97" t="str">
        <f>+IF('Final Marks'!B106&lt;&gt;"",'Final Marks'!B106,"")</f>
        <v>180520T</v>
      </c>
      <c r="K11" s="97" t="str">
        <f>+IF('Final Marks'!D106&lt;&gt;"",'Final Marks'!D106,'Final Marks'!E106)</f>
        <v>A-</v>
      </c>
    </row>
    <row r="12" spans="1:11" ht="24.9" customHeight="1" x14ac:dyDescent="0.25">
      <c r="A12" s="97" t="str">
        <f>+IF('Final Marks'!B32&lt;&gt;"",'Final Marks'!B32,"")</f>
        <v>180063T</v>
      </c>
      <c r="B12" s="97" t="str">
        <f>+IF('Final Marks'!D32&lt;&gt;"",'Final Marks'!D32,'Final Marks'!E32)</f>
        <v>A-</v>
      </c>
      <c r="C12" s="98"/>
      <c r="D12" s="97" t="str">
        <f>+IF('Final Marks'!B57&lt;&gt;"",'Final Marks'!B57,"")</f>
        <v>180245E</v>
      </c>
      <c r="E12" s="97" t="str">
        <f>+IF('Final Marks'!D57&lt;&gt;"",'Final Marks'!D57,'Final Marks'!E57)</f>
        <v>B</v>
      </c>
      <c r="F12" s="99"/>
      <c r="G12" s="97" t="str">
        <f>+IF('Final Marks'!B82&lt;&gt;"",'Final Marks'!B82,"")</f>
        <v>180403M</v>
      </c>
      <c r="H12" s="97" t="str">
        <f>+IF('Final Marks'!D82&lt;&gt;"",'Final Marks'!D82,'Final Marks'!E82)</f>
        <v>B-</v>
      </c>
      <c r="I12" s="99"/>
      <c r="J12" s="97" t="str">
        <f>+IF('Final Marks'!B107&lt;&gt;"",'Final Marks'!B107,"")</f>
        <v>180522C</v>
      </c>
      <c r="K12" s="97" t="str">
        <f>+IF('Final Marks'!D107&lt;&gt;"",'Final Marks'!D107,'Final Marks'!E107)</f>
        <v>I-we</v>
      </c>
    </row>
    <row r="13" spans="1:11" ht="24.9" customHeight="1" x14ac:dyDescent="0.25">
      <c r="A13" s="97" t="str">
        <f>+IF('Final Marks'!B33&lt;&gt;"",'Final Marks'!B33,"")</f>
        <v>180065C</v>
      </c>
      <c r="B13" s="97" t="str">
        <f>+IF('Final Marks'!D33&lt;&gt;"",'Final Marks'!D33,'Final Marks'!E33)</f>
        <v>A-</v>
      </c>
      <c r="C13" s="98"/>
      <c r="D13" s="97" t="str">
        <f>+IF('Final Marks'!B58&lt;&gt;"",'Final Marks'!B58,"")</f>
        <v>180260U</v>
      </c>
      <c r="E13" s="97" t="str">
        <f>+IF('Final Marks'!D58&lt;&gt;"",'Final Marks'!D58,'Final Marks'!E58)</f>
        <v>C+</v>
      </c>
      <c r="F13" s="99"/>
      <c r="G13" s="97" t="str">
        <f>+IF('Final Marks'!B83&lt;&gt;"",'Final Marks'!B83,"")</f>
        <v>180405V</v>
      </c>
      <c r="H13" s="97" t="str">
        <f>+IF('Final Marks'!D83&lt;&gt;"",'Final Marks'!D83,'Final Marks'!E83)</f>
        <v>A+</v>
      </c>
      <c r="I13" s="99"/>
      <c r="J13" s="97" t="str">
        <f>+IF('Final Marks'!B108&lt;&gt;"",'Final Marks'!B108,"")</f>
        <v>180523F</v>
      </c>
      <c r="K13" s="97" t="str">
        <f>+IF('Final Marks'!D108&lt;&gt;"",'Final Marks'!D108,'Final Marks'!E108)</f>
        <v>A</v>
      </c>
    </row>
    <row r="14" spans="1:11" ht="24.9" customHeight="1" x14ac:dyDescent="0.25">
      <c r="A14" s="97" t="str">
        <f>+IF('Final Marks'!B34&lt;&gt;"",'Final Marks'!B34,"")</f>
        <v>180066F</v>
      </c>
      <c r="B14" s="97" t="str">
        <f>+IF('Final Marks'!D34&lt;&gt;"",'Final Marks'!D34,'Final Marks'!E34)</f>
        <v>A-</v>
      </c>
      <c r="C14" s="98"/>
      <c r="D14" s="97" t="str">
        <f>+IF('Final Marks'!B59&lt;&gt;"",'Final Marks'!B59,"")</f>
        <v>180261A</v>
      </c>
      <c r="E14" s="97" t="str">
        <f>+IF('Final Marks'!D59&lt;&gt;"",'Final Marks'!D59,'Final Marks'!E59)</f>
        <v>B</v>
      </c>
      <c r="F14" s="99"/>
      <c r="G14" s="97" t="str">
        <f>+IF('Final Marks'!B84&lt;&gt;"",'Final Marks'!B84,"")</f>
        <v>180408H</v>
      </c>
      <c r="H14" s="97" t="str">
        <f>+IF('Final Marks'!D84&lt;&gt;"",'Final Marks'!D84,'Final Marks'!E84)</f>
        <v>B-</v>
      </c>
      <c r="I14" s="99"/>
      <c r="J14" s="97" t="str">
        <f>+IF('Final Marks'!B109&lt;&gt;"",'Final Marks'!B109,"")</f>
        <v>180529E</v>
      </c>
      <c r="K14" s="97" t="str">
        <f>+IF('Final Marks'!D109&lt;&gt;"",'Final Marks'!D109,'Final Marks'!E109)</f>
        <v>B+</v>
      </c>
    </row>
    <row r="15" spans="1:11" ht="24.9" customHeight="1" x14ac:dyDescent="0.25">
      <c r="A15" s="97" t="str">
        <f>+IF('Final Marks'!B35&lt;&gt;"",'Final Marks'!B35,"")</f>
        <v>180079X</v>
      </c>
      <c r="B15" s="97" t="str">
        <f>+IF('Final Marks'!D35&lt;&gt;"",'Final Marks'!D35,'Final Marks'!E35)</f>
        <v>B</v>
      </c>
      <c r="C15" s="98"/>
      <c r="D15" s="97" t="str">
        <f>+IF('Final Marks'!B60&lt;&gt;"",'Final Marks'!B60,"")</f>
        <v>180263G</v>
      </c>
      <c r="E15" s="97" t="str">
        <f>+IF('Final Marks'!D60&lt;&gt;"",'Final Marks'!D60,'Final Marks'!E60)</f>
        <v>B</v>
      </c>
      <c r="F15" s="99"/>
      <c r="G15" s="97" t="str">
        <f>+IF('Final Marks'!B85&lt;&gt;"",'Final Marks'!B85,"")</f>
        <v>180409L</v>
      </c>
      <c r="H15" s="97" t="str">
        <f>+IF('Final Marks'!D85&lt;&gt;"",'Final Marks'!D85,'Final Marks'!E85)</f>
        <v>A-</v>
      </c>
      <c r="I15" s="99"/>
      <c r="J15" s="97" t="str">
        <f>+IF('Final Marks'!B110&lt;&gt;"",'Final Marks'!B110,"")</f>
        <v>180534N</v>
      </c>
      <c r="K15" s="97" t="str">
        <f>+IF('Final Marks'!D110&lt;&gt;"",'Final Marks'!D110,'Final Marks'!E110)</f>
        <v>B-</v>
      </c>
    </row>
    <row r="16" spans="1:11" ht="24.9" customHeight="1" x14ac:dyDescent="0.25">
      <c r="A16" s="97" t="str">
        <f>+IF('Final Marks'!B36&lt;&gt;"",'Final Marks'!B36,"")</f>
        <v>180085L</v>
      </c>
      <c r="B16" s="97" t="str">
        <f>+IF('Final Marks'!D36&lt;&gt;"",'Final Marks'!D36,'Final Marks'!E36)</f>
        <v>A-</v>
      </c>
      <c r="C16" s="98"/>
      <c r="D16" s="97" t="str">
        <f>+IF('Final Marks'!B61&lt;&gt;"",'Final Marks'!B61,"")</f>
        <v>180265N</v>
      </c>
      <c r="E16" s="97" t="str">
        <f>+IF('Final Marks'!D61&lt;&gt;"",'Final Marks'!D61,'Final Marks'!E61)</f>
        <v>A</v>
      </c>
      <c r="F16" s="99"/>
      <c r="G16" s="97" t="str">
        <f>+IF('Final Marks'!B86&lt;&gt;"",'Final Marks'!B86,"")</f>
        <v>180410G</v>
      </c>
      <c r="H16" s="97" t="str">
        <f>+IF('Final Marks'!D86&lt;&gt;"",'Final Marks'!D86,'Final Marks'!E86)</f>
        <v>A-</v>
      </c>
      <c r="I16" s="99"/>
      <c r="J16" s="97" t="str">
        <f>+IF('Final Marks'!B111&lt;&gt;"",'Final Marks'!B111,"")</f>
        <v>180538F</v>
      </c>
      <c r="K16" s="97" t="str">
        <f>+IF('Final Marks'!D111&lt;&gt;"",'Final Marks'!D111,'Final Marks'!E111)</f>
        <v>A+</v>
      </c>
    </row>
    <row r="17" spans="1:11" ht="24.9" customHeight="1" x14ac:dyDescent="0.25">
      <c r="A17" s="97" t="str">
        <f>+IF('Final Marks'!B37&lt;&gt;"",'Final Marks'!B37,"")</f>
        <v>180087U</v>
      </c>
      <c r="B17" s="97" t="str">
        <f>+IF('Final Marks'!D37&lt;&gt;"",'Final Marks'!D37,'Final Marks'!E37)</f>
        <v>B</v>
      </c>
      <c r="C17" s="98"/>
      <c r="D17" s="97" t="str">
        <f>+IF('Final Marks'!B62&lt;&gt;"",'Final Marks'!B62,"")</f>
        <v>180285B</v>
      </c>
      <c r="E17" s="97" t="str">
        <f>+IF('Final Marks'!D62&lt;&gt;"",'Final Marks'!D62,'Final Marks'!E62)</f>
        <v>A+</v>
      </c>
      <c r="F17" s="99"/>
      <c r="G17" s="97" t="str">
        <f>+IF('Final Marks'!B87&lt;&gt;"",'Final Marks'!B87,"")</f>
        <v>180411K</v>
      </c>
      <c r="H17" s="97" t="str">
        <f>+IF('Final Marks'!D87&lt;&gt;"",'Final Marks'!D87,'Final Marks'!E87)</f>
        <v>A</v>
      </c>
      <c r="I17" s="99"/>
      <c r="J17" s="97" t="str">
        <f>+IF('Final Marks'!B112&lt;&gt;"",'Final Marks'!B112,"")</f>
        <v>180544U</v>
      </c>
      <c r="K17" s="97" t="str">
        <f>+IF('Final Marks'!D112&lt;&gt;"",'Final Marks'!D112,'Final Marks'!E112)</f>
        <v>A</v>
      </c>
    </row>
    <row r="18" spans="1:11" ht="24.9" customHeight="1" x14ac:dyDescent="0.25">
      <c r="A18" s="97" t="str">
        <f>+IF('Final Marks'!B38&lt;&gt;"",'Final Marks'!B38,"")</f>
        <v>180089D</v>
      </c>
      <c r="B18" s="97" t="str">
        <f>+IF('Final Marks'!D38&lt;&gt;"",'Final Marks'!D38,'Final Marks'!E38)</f>
        <v>A</v>
      </c>
      <c r="C18" s="98"/>
      <c r="D18" s="97" t="str">
        <f>+IF('Final Marks'!B63&lt;&gt;"",'Final Marks'!B63,"")</f>
        <v>180288L</v>
      </c>
      <c r="E18" s="97" t="str">
        <f>+IF('Final Marks'!D63&lt;&gt;"",'Final Marks'!D63,'Final Marks'!E63)</f>
        <v>A</v>
      </c>
      <c r="F18" s="99"/>
      <c r="G18" s="97" t="str">
        <f>+IF('Final Marks'!B88&lt;&gt;"",'Final Marks'!B88,"")</f>
        <v>180415C</v>
      </c>
      <c r="H18" s="97" t="str">
        <f>+IF('Final Marks'!D88&lt;&gt;"",'Final Marks'!D88,'Final Marks'!E88)</f>
        <v>B+</v>
      </c>
      <c r="I18" s="99"/>
      <c r="J18" s="97" t="str">
        <f>+IF('Final Marks'!B113&lt;&gt;"",'Final Marks'!B113,"")</f>
        <v>180554B</v>
      </c>
      <c r="K18" s="97" t="str">
        <f>+IF('Final Marks'!D113&lt;&gt;"",'Final Marks'!D113,'Final Marks'!E113)</f>
        <v>A-</v>
      </c>
    </row>
    <row r="19" spans="1:11" ht="24.9" customHeight="1" x14ac:dyDescent="0.25">
      <c r="A19" s="97" t="str">
        <f>+IF('Final Marks'!B39&lt;&gt;"",'Final Marks'!B39,"")</f>
        <v>180092F</v>
      </c>
      <c r="B19" s="97" t="str">
        <f>+IF('Final Marks'!D39&lt;&gt;"",'Final Marks'!D39,'Final Marks'!E39)</f>
        <v>B+</v>
      </c>
      <c r="C19" s="98"/>
      <c r="D19" s="97" t="str">
        <f>+IF('Final Marks'!B64&lt;&gt;"",'Final Marks'!B64,"")</f>
        <v>180292T</v>
      </c>
      <c r="E19" s="97" t="str">
        <f>+IF('Final Marks'!D64&lt;&gt;"",'Final Marks'!D64,'Final Marks'!E64)</f>
        <v>B</v>
      </c>
      <c r="F19" s="99"/>
      <c r="G19" s="97" t="str">
        <f>+IF('Final Marks'!B89&lt;&gt;"",'Final Marks'!B89,"")</f>
        <v>180417J</v>
      </c>
      <c r="H19" s="97" t="str">
        <f>+IF('Final Marks'!D89&lt;&gt;"",'Final Marks'!D89,'Final Marks'!E89)</f>
        <v>B</v>
      </c>
      <c r="I19" s="99"/>
      <c r="J19" s="97" t="str">
        <f>+IF('Final Marks'!B114&lt;&gt;"",'Final Marks'!B114,"")</f>
        <v>180564F</v>
      </c>
      <c r="K19" s="97" t="str">
        <f>+IF('Final Marks'!D114&lt;&gt;"",'Final Marks'!D114,'Final Marks'!E114)</f>
        <v>B+</v>
      </c>
    </row>
    <row r="20" spans="1:11" ht="24.9" customHeight="1" x14ac:dyDescent="0.25">
      <c r="A20" s="97" t="str">
        <f>+IF('Final Marks'!B40&lt;&gt;"",'Final Marks'!B40,"")</f>
        <v>180101K</v>
      </c>
      <c r="B20" s="97" t="str">
        <f>+IF('Final Marks'!D40&lt;&gt;"",'Final Marks'!D40,'Final Marks'!E40)</f>
        <v>B</v>
      </c>
      <c r="C20" s="98"/>
      <c r="D20" s="97" t="str">
        <f>+IF('Final Marks'!B65&lt;&gt;"",'Final Marks'!B65,"")</f>
        <v>180293X</v>
      </c>
      <c r="E20" s="97" t="str">
        <f>+IF('Final Marks'!D65&lt;&gt;"",'Final Marks'!D65,'Final Marks'!E65)</f>
        <v>B-</v>
      </c>
      <c r="F20" s="99"/>
      <c r="G20" s="97" t="str">
        <f>+IF('Final Marks'!B90&lt;&gt;"",'Final Marks'!B90,"")</f>
        <v>180418M</v>
      </c>
      <c r="H20" s="97" t="str">
        <f>+IF('Final Marks'!D90&lt;&gt;"",'Final Marks'!D90,'Final Marks'!E90)</f>
        <v>B</v>
      </c>
      <c r="I20" s="99"/>
      <c r="J20" s="97" t="str">
        <f>+IF('Final Marks'!B115&lt;&gt;"",'Final Marks'!B115,"")</f>
        <v>180574K</v>
      </c>
      <c r="K20" s="97" t="str">
        <f>+IF('Final Marks'!D115&lt;&gt;"",'Final Marks'!D115,'Final Marks'!E115)</f>
        <v>B+</v>
      </c>
    </row>
    <row r="21" spans="1:11" ht="24.9" customHeight="1" x14ac:dyDescent="0.25">
      <c r="A21" s="97" t="str">
        <f>+IF('Final Marks'!B41&lt;&gt;"",'Final Marks'!B41,"")</f>
        <v>180112U</v>
      </c>
      <c r="B21" s="97" t="str">
        <f>+IF('Final Marks'!D41&lt;&gt;"",'Final Marks'!D41,'Final Marks'!E41)</f>
        <v>B+</v>
      </c>
      <c r="C21" s="98"/>
      <c r="D21" s="97" t="str">
        <f>+IF('Final Marks'!B66&lt;&gt;"",'Final Marks'!B66,"")</f>
        <v>180301A</v>
      </c>
      <c r="E21" s="97" t="str">
        <f>+IF('Final Marks'!D66&lt;&gt;"",'Final Marks'!D66,'Final Marks'!E66)</f>
        <v>A</v>
      </c>
      <c r="F21" s="99"/>
      <c r="G21" s="97" t="str">
        <f>+IF('Final Marks'!B91&lt;&gt;"",'Final Marks'!B91,"")</f>
        <v>180422U</v>
      </c>
      <c r="H21" s="97" t="str">
        <f>+IF('Final Marks'!D91&lt;&gt;"",'Final Marks'!D91,'Final Marks'!E91)</f>
        <v>A</v>
      </c>
      <c r="I21" s="99"/>
      <c r="J21" s="97" t="str">
        <f>+IF('Final Marks'!B116&lt;&gt;"",'Final Marks'!B116,"")</f>
        <v>180588G</v>
      </c>
      <c r="K21" s="97" t="str">
        <f>+IF('Final Marks'!D116&lt;&gt;"",'Final Marks'!D116,'Final Marks'!E116)</f>
        <v>B+</v>
      </c>
    </row>
    <row r="22" spans="1:11" ht="24.9" customHeight="1" x14ac:dyDescent="0.25">
      <c r="A22" s="97" t="str">
        <f>+IF('Final Marks'!B42&lt;&gt;"",'Final Marks'!B42,"")</f>
        <v>180134M</v>
      </c>
      <c r="B22" s="97" t="str">
        <f>+IF('Final Marks'!D42&lt;&gt;"",'Final Marks'!D42,'Final Marks'!E42)</f>
        <v>B+</v>
      </c>
      <c r="C22" s="98"/>
      <c r="D22" s="97" t="str">
        <f>+IF('Final Marks'!B67&lt;&gt;"",'Final Marks'!B67,"")</f>
        <v>180302D</v>
      </c>
      <c r="E22" s="97" t="str">
        <f>+IF('Final Marks'!D67&lt;&gt;"",'Final Marks'!D67,'Final Marks'!E67)</f>
        <v>B+</v>
      </c>
      <c r="F22" s="99"/>
      <c r="G22" s="97" t="str">
        <f>+IF('Final Marks'!B92&lt;&gt;"",'Final Marks'!B92,"")</f>
        <v>180427N</v>
      </c>
      <c r="H22" s="97" t="str">
        <f>+IF('Final Marks'!D92&lt;&gt;"",'Final Marks'!D92,'Final Marks'!E92)</f>
        <v>B+</v>
      </c>
      <c r="I22" s="99"/>
      <c r="J22" s="97" t="str">
        <f>+IF('Final Marks'!B117&lt;&gt;"",'Final Marks'!B117,"")</f>
        <v>180589K</v>
      </c>
      <c r="K22" s="97" t="str">
        <f>+IF('Final Marks'!D117&lt;&gt;"",'Final Marks'!D117,'Final Marks'!E117)</f>
        <v>B+</v>
      </c>
    </row>
    <row r="23" spans="1:11" ht="24.9" customHeight="1" x14ac:dyDescent="0.25">
      <c r="A23" s="97" t="str">
        <f>+IF('Final Marks'!B43&lt;&gt;"",'Final Marks'!B43,"")</f>
        <v>180140D</v>
      </c>
      <c r="B23" s="97" t="str">
        <f>+IF('Final Marks'!D43&lt;&gt;"",'Final Marks'!D43,'Final Marks'!E43)</f>
        <v>B+</v>
      </c>
      <c r="C23" s="98"/>
      <c r="D23" s="97" t="str">
        <f>+IF('Final Marks'!B68&lt;&gt;"",'Final Marks'!B68,"")</f>
        <v>180308C</v>
      </c>
      <c r="E23" s="97" t="str">
        <f>+IF('Final Marks'!D68&lt;&gt;"",'Final Marks'!D68,'Final Marks'!E68)</f>
        <v>A-</v>
      </c>
      <c r="F23" s="99"/>
      <c r="G23" s="97" t="str">
        <f>+IF('Final Marks'!B93&lt;&gt;"",'Final Marks'!B93,"")</f>
        <v>180428T</v>
      </c>
      <c r="H23" s="97" t="str">
        <f>+IF('Final Marks'!D93&lt;&gt;"",'Final Marks'!D93,'Final Marks'!E93)</f>
        <v>A+</v>
      </c>
      <c r="I23" s="99"/>
      <c r="J23" s="97" t="str">
        <f>+IF('Final Marks'!B118&lt;&gt;"",'Final Marks'!B118,"")</f>
        <v>180604F</v>
      </c>
      <c r="K23" s="97" t="str">
        <f>+IF('Final Marks'!D118&lt;&gt;"",'Final Marks'!D118,'Final Marks'!E118)</f>
        <v>A-</v>
      </c>
    </row>
    <row r="24" spans="1:11" ht="24.9" customHeight="1" x14ac:dyDescent="0.25">
      <c r="A24" s="97" t="str">
        <f>+IF('Final Marks'!B44&lt;&gt;"",'Final Marks'!B44,"")</f>
        <v>180153U</v>
      </c>
      <c r="B24" s="97" t="str">
        <f>+IF('Final Marks'!D44&lt;&gt;"",'Final Marks'!D44,'Final Marks'!E44)</f>
        <v>A</v>
      </c>
      <c r="C24" s="98"/>
      <c r="D24" s="97" t="str">
        <f>+IF('Final Marks'!B69&lt;&gt;"",'Final Marks'!B69,"")</f>
        <v>180310B</v>
      </c>
      <c r="E24" s="97" t="str">
        <f>+IF('Final Marks'!D69&lt;&gt;"",'Final Marks'!D69,'Final Marks'!E69)</f>
        <v>B</v>
      </c>
      <c r="F24" s="99"/>
      <c r="G24" s="97" t="str">
        <f>+IF('Final Marks'!B94&lt;&gt;"",'Final Marks'!B94,"")</f>
        <v>180433E</v>
      </c>
      <c r="H24" s="97" t="str">
        <f>+IF('Final Marks'!D94&lt;&gt;"",'Final Marks'!D94,'Final Marks'!E94)</f>
        <v>A</v>
      </c>
      <c r="I24" s="99"/>
      <c r="J24" s="97" t="str">
        <f>+IF('Final Marks'!B119&lt;&gt;"",'Final Marks'!B119,"")</f>
        <v>180609B</v>
      </c>
      <c r="K24" s="97" t="str">
        <f>+IF('Final Marks'!D119&lt;&gt;"",'Final Marks'!D119,'Final Marks'!E119)</f>
        <v>B+</v>
      </c>
    </row>
    <row r="25" spans="1:11" ht="24.9" customHeight="1" x14ac:dyDescent="0.25">
      <c r="A25" s="97" t="str">
        <f>+IF('Final Marks'!B45&lt;&gt;"",'Final Marks'!B45,"")</f>
        <v>180164E</v>
      </c>
      <c r="B25" s="97" t="str">
        <f>+IF('Final Marks'!D45&lt;&gt;"",'Final Marks'!D45,'Final Marks'!E45)</f>
        <v>A-</v>
      </c>
      <c r="C25" s="98"/>
      <c r="D25" s="97" t="str">
        <f>+IF('Final Marks'!B70&lt;&gt;"",'Final Marks'!B70,"")</f>
        <v>180316A</v>
      </c>
      <c r="E25" s="97" t="str">
        <f>+IF('Final Marks'!D70&lt;&gt;"",'Final Marks'!D70,'Final Marks'!E70)</f>
        <v>B+</v>
      </c>
      <c r="F25" s="99"/>
      <c r="G25" s="97" t="str">
        <f>+IF('Final Marks'!B95&lt;&gt;"",'Final Marks'!B95,"")</f>
        <v>180437U</v>
      </c>
      <c r="H25" s="97" t="str">
        <f>+IF('Final Marks'!D95&lt;&gt;"",'Final Marks'!D95,'Final Marks'!E95)</f>
        <v>B</v>
      </c>
      <c r="I25" s="99"/>
      <c r="J25" s="97" t="str">
        <f>+IF('Final Marks'!B120&lt;&gt;"",'Final Marks'!B120,"")</f>
        <v>180616T</v>
      </c>
      <c r="K25" s="97" t="str">
        <f>+IF('Final Marks'!D120&lt;&gt;"",'Final Marks'!D120,'Final Marks'!E120)</f>
        <v>A+</v>
      </c>
    </row>
    <row r="26" spans="1:11" ht="24.9" customHeight="1" x14ac:dyDescent="0.25">
      <c r="A26" s="97" t="str">
        <f>+IF('Final Marks'!B46&lt;&gt;"",'Final Marks'!B46,"")</f>
        <v>180172C</v>
      </c>
      <c r="B26" s="97" t="str">
        <f>+IF('Final Marks'!D46&lt;&gt;"",'Final Marks'!D46,'Final Marks'!E46)</f>
        <v>A-</v>
      </c>
      <c r="C26" s="98"/>
      <c r="D26" s="97" t="str">
        <f>+IF('Final Marks'!B71&lt;&gt;"",'Final Marks'!B71,"")</f>
        <v>180320F</v>
      </c>
      <c r="E26" s="97" t="str">
        <f>+IF('Final Marks'!D71&lt;&gt;"",'Final Marks'!D71,'Final Marks'!E71)</f>
        <v>A</v>
      </c>
      <c r="F26" s="99"/>
      <c r="G26" s="97" t="str">
        <f>+IF('Final Marks'!B96&lt;&gt;"",'Final Marks'!B96,"")</f>
        <v>180441C</v>
      </c>
      <c r="H26" s="97" t="str">
        <f>+IF('Final Marks'!D96&lt;&gt;"",'Final Marks'!D96,'Final Marks'!E96)</f>
        <v>B</v>
      </c>
      <c r="I26" s="99"/>
      <c r="J26" s="97" t="str">
        <f>+IF('Final Marks'!B121&lt;&gt;"",'Final Marks'!B121,"")</f>
        <v>180631J</v>
      </c>
      <c r="K26" s="97" t="str">
        <f>+IF('Final Marks'!D121&lt;&gt;"",'Final Marks'!D121,'Final Marks'!E121)</f>
        <v>B+</v>
      </c>
    </row>
    <row r="27" spans="1:11" ht="24.9" customHeight="1" x14ac:dyDescent="0.25">
      <c r="A27" s="97" t="str">
        <f>+IF('Final Marks'!B47&lt;&gt;"",'Final Marks'!B47,"")</f>
        <v>180173F</v>
      </c>
      <c r="B27" s="97" t="str">
        <f>+IF('Final Marks'!D47&lt;&gt;"",'Final Marks'!D47,'Final Marks'!E47)</f>
        <v>A</v>
      </c>
      <c r="C27" s="98"/>
      <c r="D27" s="97" t="str">
        <f>+IF('Final Marks'!B72&lt;&gt;"",'Final Marks'!B72,"")</f>
        <v>180326E</v>
      </c>
      <c r="E27" s="97" t="str">
        <f>+IF('Final Marks'!D72&lt;&gt;"",'Final Marks'!D72,'Final Marks'!E72)</f>
        <v>A+</v>
      </c>
      <c r="F27" s="99"/>
      <c r="G27" s="97" t="str">
        <f>+IF('Final Marks'!B97&lt;&gt;"",'Final Marks'!B97,"")</f>
        <v>180453N</v>
      </c>
      <c r="H27" s="97" t="str">
        <f>+IF('Final Marks'!D97&lt;&gt;"",'Final Marks'!D97,'Final Marks'!E97)</f>
        <v>A-</v>
      </c>
      <c r="I27" s="99"/>
      <c r="J27" s="97" t="str">
        <f>+IF('Final Marks'!B122&lt;&gt;"",'Final Marks'!B122,"")</f>
        <v>180634V</v>
      </c>
      <c r="K27" s="97" t="str">
        <f>+IF('Final Marks'!D122&lt;&gt;"",'Final Marks'!D122,'Final Marks'!E122)</f>
        <v>A</v>
      </c>
    </row>
    <row r="28" spans="1:11" ht="24.9" customHeight="1" x14ac:dyDescent="0.25">
      <c r="A28" s="97" t="str">
        <f>+IF('Final Marks'!B48&lt;&gt;"",'Final Marks'!B48,"")</f>
        <v>180191H</v>
      </c>
      <c r="B28" s="97" t="str">
        <f>+IF('Final Marks'!D48&lt;&gt;"",'Final Marks'!D48,'Final Marks'!E48)</f>
        <v>B</v>
      </c>
      <c r="C28" s="98"/>
      <c r="D28" s="97" t="str">
        <f>+IF('Final Marks'!B73&lt;&gt;"",'Final Marks'!B73,"")</f>
        <v>180330K</v>
      </c>
      <c r="E28" s="97" t="str">
        <f>+IF('Final Marks'!D73&lt;&gt;"",'Final Marks'!D73,'Final Marks'!E73)</f>
        <v>B-</v>
      </c>
      <c r="F28" s="99"/>
      <c r="G28" s="97" t="str">
        <f>+IF('Final Marks'!B98&lt;&gt;"",'Final Marks'!B98,"")</f>
        <v>180454T</v>
      </c>
      <c r="H28" s="97" t="str">
        <f>+IF('Final Marks'!D98&lt;&gt;"",'Final Marks'!D98,'Final Marks'!E98)</f>
        <v>B+</v>
      </c>
      <c r="I28" s="99"/>
      <c r="J28" s="97" t="str">
        <f>+IF('Final Marks'!B123&lt;&gt;"",'Final Marks'!B123,"")</f>
        <v>180639P</v>
      </c>
      <c r="K28" s="97" t="str">
        <f>+IF('Final Marks'!D123&lt;&gt;"",'Final Marks'!D123,'Final Marks'!E123)</f>
        <v>B</v>
      </c>
    </row>
    <row r="29" spans="1:11" ht="24.9" customHeight="1" thickBot="1" x14ac:dyDescent="0.3">
      <c r="A29" s="97" t="str">
        <f>+IF('Final Marks'!B49&lt;&gt;"",'Final Marks'!B49,"")</f>
        <v>180195A</v>
      </c>
      <c r="B29" s="97" t="str">
        <f>+IF('Final Marks'!D49&lt;&gt;"",'Final Marks'!D49,'Final Marks'!E49)</f>
        <v>A+</v>
      </c>
      <c r="C29" s="100"/>
      <c r="D29" s="97" t="str">
        <f>+IF('Final Marks'!B74&lt;&gt;"",'Final Marks'!B74,"")</f>
        <v>180333X</v>
      </c>
      <c r="E29" s="97" t="str">
        <f>+IF('Final Marks'!D74&lt;&gt;"",'Final Marks'!D74,'Final Marks'!E74)</f>
        <v>B+</v>
      </c>
      <c r="F29" s="101"/>
      <c r="G29" s="97" t="str">
        <f>+IF('Final Marks'!B99&lt;&gt;"",'Final Marks'!B99,"")</f>
        <v>180467K</v>
      </c>
      <c r="H29" s="97" t="str">
        <f>+IF('Final Marks'!D99&lt;&gt;"",'Final Marks'!D99,'Final Marks'!E99)</f>
        <v>A</v>
      </c>
      <c r="I29" s="101"/>
      <c r="J29" s="97" t="str">
        <f>+IF('Final Marks'!B124&lt;&gt;"",'Final Marks'!B124,"")</f>
        <v>180640K</v>
      </c>
      <c r="K29" s="97" t="str">
        <f>+IF('Final Marks'!D124&lt;&gt;"",'Final Marks'!D124,'Final Marks'!E124)</f>
        <v>B+</v>
      </c>
    </row>
    <row r="30" spans="1:11" ht="25.5" customHeight="1" thickTop="1" x14ac:dyDescent="0.25">
      <c r="A30" s="127" t="s">
        <v>62</v>
      </c>
      <c r="B30" s="127" t="s">
        <v>2</v>
      </c>
      <c r="C30" s="93"/>
      <c r="D30" s="127" t="s">
        <v>62</v>
      </c>
      <c r="E30" s="127" t="s">
        <v>2</v>
      </c>
      <c r="F30" s="94"/>
      <c r="G30" s="127" t="s">
        <v>62</v>
      </c>
      <c r="H30" s="127" t="s">
        <v>2</v>
      </c>
      <c r="I30" s="94"/>
      <c r="J30" s="127" t="s">
        <v>62</v>
      </c>
      <c r="K30" s="127" t="s">
        <v>2</v>
      </c>
    </row>
    <row r="31" spans="1:11" ht="18" customHeight="1" x14ac:dyDescent="0.25">
      <c r="A31" s="128"/>
      <c r="B31" s="128"/>
      <c r="C31" s="95"/>
      <c r="D31" s="128"/>
      <c r="E31" s="128"/>
      <c r="F31" s="96"/>
      <c r="G31" s="128"/>
      <c r="H31" s="128"/>
      <c r="I31" s="96"/>
      <c r="J31" s="128"/>
      <c r="K31" s="128"/>
    </row>
    <row r="32" spans="1:11" ht="24.9" customHeight="1" x14ac:dyDescent="0.25">
      <c r="A32" s="97" t="str">
        <f>+IF('Final Marks'!B125&lt;&gt;"",'Final Marks'!B125,"")</f>
        <v>180641N</v>
      </c>
      <c r="B32" s="97" t="str">
        <f>+IF('Final Marks'!D125&lt;&gt;"",'Final Marks'!D125,'Final Marks'!E125)</f>
        <v>A</v>
      </c>
      <c r="C32" s="98"/>
      <c r="D32" s="97"/>
      <c r="E32" s="97"/>
      <c r="F32" s="99"/>
      <c r="G32" s="97"/>
      <c r="H32" s="97"/>
      <c r="I32" s="99"/>
      <c r="J32" s="97"/>
      <c r="K32" s="97"/>
    </row>
    <row r="33" spans="1:11" ht="24.9" customHeight="1" x14ac:dyDescent="0.25">
      <c r="A33" s="97" t="str">
        <f>+IF('Final Marks'!B126&lt;&gt;"",'Final Marks'!B126,"")</f>
        <v>180642T</v>
      </c>
      <c r="B33" s="97" t="str">
        <f>+IF('Final Marks'!D126&lt;&gt;"",'Final Marks'!D126,'Final Marks'!E126)</f>
        <v>B</v>
      </c>
      <c r="C33" s="98"/>
      <c r="D33" s="97"/>
      <c r="E33" s="97"/>
      <c r="F33" s="99"/>
      <c r="G33" s="97"/>
      <c r="H33" s="97"/>
      <c r="I33" s="99"/>
      <c r="J33" s="97"/>
      <c r="K33" s="97"/>
    </row>
    <row r="34" spans="1:11" ht="24.9" customHeight="1" x14ac:dyDescent="0.25">
      <c r="A34" s="97" t="str">
        <f>+IF('Final Marks'!B127&lt;&gt;"",'Final Marks'!B127,"")</f>
        <v>180646J</v>
      </c>
      <c r="B34" s="97" t="str">
        <f>+IF('Final Marks'!D127&lt;&gt;"",'Final Marks'!D127,'Final Marks'!E127)</f>
        <v>B-</v>
      </c>
      <c r="C34" s="98"/>
      <c r="D34" s="97"/>
      <c r="E34" s="97"/>
      <c r="F34" s="99"/>
      <c r="G34" s="97"/>
      <c r="H34" s="97"/>
      <c r="I34" s="99"/>
      <c r="J34" s="97"/>
      <c r="K34" s="97"/>
    </row>
    <row r="35" spans="1:11" ht="24.9" customHeight="1" x14ac:dyDescent="0.25">
      <c r="A35" s="97" t="str">
        <f>+IF('Final Marks'!B128&lt;&gt;"",'Final Marks'!B128,"")</f>
        <v>180647M</v>
      </c>
      <c r="B35" s="97" t="str">
        <f>+IF('Final Marks'!D128&lt;&gt;"",'Final Marks'!D128,'Final Marks'!E128)</f>
        <v>B+</v>
      </c>
      <c r="C35" s="98"/>
      <c r="D35" s="97"/>
      <c r="E35" s="97"/>
      <c r="F35" s="99"/>
      <c r="G35" s="97"/>
      <c r="H35" s="97"/>
      <c r="I35" s="99"/>
      <c r="J35" s="97"/>
      <c r="K35" s="97"/>
    </row>
    <row r="36" spans="1:11" ht="24.9" customHeight="1" x14ac:dyDescent="0.25">
      <c r="A36" s="97" t="str">
        <f>+IF('Final Marks'!B129&lt;&gt;"",'Final Marks'!B129,"")</f>
        <v>180650P</v>
      </c>
      <c r="B36" s="97" t="str">
        <f>+IF('Final Marks'!D129&lt;&gt;"",'Final Marks'!D129,'Final Marks'!E129)</f>
        <v>B+</v>
      </c>
      <c r="C36" s="98"/>
      <c r="D36" s="97"/>
      <c r="E36" s="97"/>
      <c r="F36" s="99"/>
      <c r="G36" s="97"/>
      <c r="H36" s="97"/>
      <c r="I36" s="99"/>
      <c r="J36" s="97"/>
      <c r="K36" s="97"/>
    </row>
    <row r="37" spans="1:11" ht="24.9" customHeight="1" x14ac:dyDescent="0.25">
      <c r="A37" s="97" t="str">
        <f>+IF('Final Marks'!B130&lt;&gt;"",'Final Marks'!B130,"")</f>
        <v>180655K</v>
      </c>
      <c r="B37" s="97" t="str">
        <f>+IF('Final Marks'!D130&lt;&gt;"",'Final Marks'!D130,'Final Marks'!E130)</f>
        <v>C</v>
      </c>
      <c r="C37" s="98"/>
      <c r="D37" s="97"/>
      <c r="E37" s="97"/>
      <c r="F37" s="99"/>
      <c r="G37" s="97"/>
      <c r="H37" s="97"/>
      <c r="I37" s="99"/>
      <c r="J37" s="97"/>
      <c r="K37" s="97"/>
    </row>
    <row r="38" spans="1:11" ht="24.9" customHeight="1" x14ac:dyDescent="0.25">
      <c r="A38" s="97" t="str">
        <f>+IF('Final Marks'!B131&lt;&gt;"",'Final Marks'!B131,"")</f>
        <v>180663H</v>
      </c>
      <c r="B38" s="97" t="str">
        <f>+IF('Final Marks'!D131&lt;&gt;"",'Final Marks'!D131,'Final Marks'!E131)</f>
        <v>A</v>
      </c>
      <c r="C38" s="98"/>
      <c r="D38" s="97"/>
      <c r="E38" s="97"/>
      <c r="F38" s="99"/>
      <c r="G38" s="97"/>
      <c r="H38" s="97"/>
      <c r="I38" s="99"/>
      <c r="J38" s="97"/>
      <c r="K38" s="97"/>
    </row>
    <row r="39" spans="1:11" ht="24.9" customHeight="1" x14ac:dyDescent="0.25">
      <c r="A39" s="97" t="str">
        <f>+IF('Final Marks'!B132&lt;&gt;"",'Final Marks'!B132,"")</f>
        <v>180665P</v>
      </c>
      <c r="B39" s="97" t="str">
        <f>+IF('Final Marks'!D132&lt;&gt;"",'Final Marks'!D132,'Final Marks'!E132)</f>
        <v>A-</v>
      </c>
      <c r="C39" s="98"/>
      <c r="D39" s="97"/>
      <c r="E39" s="97"/>
      <c r="F39" s="99"/>
      <c r="G39" s="97"/>
      <c r="H39" s="97"/>
      <c r="I39" s="99"/>
      <c r="J39" s="97"/>
      <c r="K39" s="97"/>
    </row>
    <row r="40" spans="1:11" ht="24.9" customHeight="1" x14ac:dyDescent="0.25">
      <c r="A40" s="97" t="str">
        <f>+IF('Final Marks'!B133&lt;&gt;"",'Final Marks'!B133,"")</f>
        <v>180672J</v>
      </c>
      <c r="B40" s="97" t="str">
        <f>+IF('Final Marks'!D133&lt;&gt;"",'Final Marks'!D133,'Final Marks'!E133)</f>
        <v>B-</v>
      </c>
      <c r="C40" s="98"/>
      <c r="D40" s="97"/>
      <c r="E40" s="97"/>
      <c r="F40" s="99"/>
      <c r="G40" s="97"/>
      <c r="H40" s="97"/>
      <c r="I40" s="99"/>
      <c r="J40" s="97"/>
      <c r="K40" s="97"/>
    </row>
    <row r="41" spans="1:11" ht="24.9" customHeight="1" x14ac:dyDescent="0.25">
      <c r="A41" s="97" t="str">
        <f>+IF('Final Marks'!B134&lt;&gt;"",'Final Marks'!B134,"")</f>
        <v>180675V</v>
      </c>
      <c r="B41" s="97" t="str">
        <f>+IF('Final Marks'!D134&lt;&gt;"",'Final Marks'!D134,'Final Marks'!E134)</f>
        <v>B</v>
      </c>
      <c r="C41" s="98"/>
      <c r="D41" s="97"/>
      <c r="E41" s="97"/>
      <c r="F41" s="99"/>
      <c r="G41" s="97"/>
      <c r="H41" s="97"/>
      <c r="I41" s="99"/>
      <c r="J41" s="97"/>
      <c r="K41" s="97"/>
    </row>
    <row r="42" spans="1:11" ht="24.9" customHeight="1" x14ac:dyDescent="0.25">
      <c r="A42" s="97" t="str">
        <f>+IF('Final Marks'!B135&lt;&gt;"",'Final Marks'!B135,"")</f>
        <v>180677E</v>
      </c>
      <c r="B42" s="97" t="str">
        <f>+IF('Final Marks'!D135&lt;&gt;"",'Final Marks'!D135,'Final Marks'!E135)</f>
        <v>A+</v>
      </c>
      <c r="C42" s="98"/>
      <c r="D42" s="97"/>
      <c r="E42" s="97"/>
      <c r="F42" s="99"/>
      <c r="G42" s="97"/>
      <c r="H42" s="97"/>
      <c r="I42" s="99"/>
      <c r="J42" s="97"/>
      <c r="K42" s="97"/>
    </row>
    <row r="43" spans="1:11" ht="24.9" customHeight="1" x14ac:dyDescent="0.25">
      <c r="A43" s="97" t="str">
        <f>+IF('Final Marks'!B136&lt;&gt;"",'Final Marks'!B136,"")</f>
        <v>180685C</v>
      </c>
      <c r="B43" s="97" t="str">
        <f>+IF('Final Marks'!D136&lt;&gt;"",'Final Marks'!D136,'Final Marks'!E136)</f>
        <v>A-</v>
      </c>
      <c r="C43" s="98"/>
      <c r="D43" s="97"/>
      <c r="E43" s="97"/>
      <c r="F43" s="99"/>
      <c r="G43" s="97"/>
      <c r="H43" s="97"/>
      <c r="I43" s="99"/>
      <c r="J43" s="97"/>
      <c r="K43" s="97"/>
    </row>
    <row r="44" spans="1:11" ht="24.9" customHeight="1" x14ac:dyDescent="0.25">
      <c r="A44" s="97" t="str">
        <f>+IF('Final Marks'!B137&lt;&gt;"",'Final Marks'!B137,"")</f>
        <v>180701B</v>
      </c>
      <c r="B44" s="97" t="str">
        <f>+IF('Final Marks'!D137&lt;&gt;"",'Final Marks'!D137,'Final Marks'!E137)</f>
        <v>A+</v>
      </c>
      <c r="C44" s="98"/>
      <c r="D44" s="97"/>
      <c r="E44" s="97"/>
      <c r="F44" s="99"/>
      <c r="G44" s="97"/>
      <c r="H44" s="97"/>
      <c r="I44" s="99"/>
      <c r="J44" s="97"/>
      <c r="K44" s="97"/>
    </row>
    <row r="45" spans="1:11" ht="24.9" customHeight="1" x14ac:dyDescent="0.25">
      <c r="A45" s="97" t="str">
        <f>+IF('Final Marks'!B138&lt;&gt;"",'Final Marks'!B138,"")</f>
        <v>180715V</v>
      </c>
      <c r="B45" s="97" t="str">
        <f>+IF('Final Marks'!D138&lt;&gt;"",'Final Marks'!D138,'Final Marks'!E138)</f>
        <v>B+</v>
      </c>
      <c r="C45" s="98"/>
      <c r="D45" s="97"/>
      <c r="E45" s="97"/>
      <c r="F45" s="99"/>
      <c r="G45" s="97"/>
      <c r="H45" s="97"/>
      <c r="I45" s="99"/>
      <c r="J45" s="97"/>
      <c r="K45" s="97"/>
    </row>
    <row r="46" spans="1:11" ht="24.9" customHeight="1" x14ac:dyDescent="0.25">
      <c r="A46" s="97" t="str">
        <f>+IF('Final Marks'!B139&lt;&gt;"",'Final Marks'!B139,"")</f>
        <v>180717E</v>
      </c>
      <c r="B46" s="97" t="str">
        <f>+IF('Final Marks'!D139&lt;&gt;"",'Final Marks'!D139,'Final Marks'!E139)</f>
        <v>A-</v>
      </c>
      <c r="C46" s="98"/>
      <c r="D46" s="97"/>
      <c r="E46" s="97"/>
      <c r="F46" s="99"/>
      <c r="G46" s="97"/>
      <c r="H46" s="97"/>
      <c r="I46" s="99"/>
      <c r="J46" s="97"/>
      <c r="K46" s="97"/>
    </row>
    <row r="47" spans="1:11" ht="24.9" customHeight="1" x14ac:dyDescent="0.25">
      <c r="A47" s="97" t="str">
        <f>+IF('Final Marks'!B140&lt;&gt;"",'Final Marks'!B140,"")</f>
        <v>180720G</v>
      </c>
      <c r="B47" s="97" t="str">
        <f>+IF('Final Marks'!D140&lt;&gt;"",'Final Marks'!D140,'Final Marks'!E140)</f>
        <v>A-</v>
      </c>
      <c r="C47" s="98"/>
      <c r="D47" s="97"/>
      <c r="E47" s="97"/>
      <c r="F47" s="99"/>
      <c r="G47" s="97"/>
      <c r="H47" s="97"/>
      <c r="I47" s="99"/>
      <c r="J47" s="97"/>
      <c r="K47" s="97"/>
    </row>
    <row r="48" spans="1:11" ht="24.9" customHeight="1" x14ac:dyDescent="0.25">
      <c r="A48" s="97" t="str">
        <f>+IF('Final Marks'!B141&lt;&gt;"",'Final Marks'!B141,"")</f>
        <v>160468V</v>
      </c>
      <c r="B48" s="97" t="str">
        <f>+IF('Final Marks'!D141&lt;&gt;"",'Final Marks'!D141,'Final Marks'!E141)</f>
        <v>C</v>
      </c>
      <c r="C48" s="98"/>
      <c r="D48" s="97"/>
      <c r="E48" s="97"/>
      <c r="F48" s="99"/>
      <c r="G48" s="97"/>
      <c r="H48" s="97"/>
      <c r="I48" s="99"/>
      <c r="J48" s="97"/>
      <c r="K48" s="97"/>
    </row>
    <row r="49" spans="1:11" ht="24.9" customHeight="1" x14ac:dyDescent="0.25">
      <c r="A49" s="97" t="str">
        <f>+IF('Final Marks'!B142&lt;&gt;"",'Final Marks'!B142,"")</f>
        <v>170130M</v>
      </c>
      <c r="B49" s="97" t="str">
        <f>+IF('Final Marks'!D142&lt;&gt;"",'Final Marks'!D142,'Final Marks'!E142)</f>
        <v>C</v>
      </c>
      <c r="C49" s="98"/>
      <c r="D49" s="97"/>
      <c r="E49" s="97"/>
      <c r="F49" s="99"/>
      <c r="G49" s="97"/>
      <c r="H49" s="97"/>
      <c r="I49" s="99"/>
      <c r="J49" s="97"/>
      <c r="K49" s="97"/>
    </row>
    <row r="50" spans="1:11" ht="24.9" customHeight="1" x14ac:dyDescent="0.25">
      <c r="A50" s="97"/>
      <c r="B50" s="97"/>
      <c r="C50" s="98"/>
      <c r="D50" s="97"/>
      <c r="E50" s="97"/>
      <c r="F50" s="99"/>
      <c r="G50" s="97"/>
      <c r="H50" s="97"/>
      <c r="I50" s="99"/>
      <c r="J50" s="97"/>
      <c r="K50" s="97"/>
    </row>
    <row r="51" spans="1:11" ht="24.9" customHeight="1" x14ac:dyDescent="0.25">
      <c r="A51" s="97"/>
      <c r="B51" s="97"/>
      <c r="C51" s="98"/>
      <c r="D51" s="97"/>
      <c r="E51" s="97"/>
      <c r="F51" s="99"/>
      <c r="G51" s="97"/>
      <c r="H51" s="97"/>
      <c r="I51" s="99"/>
      <c r="J51" s="97"/>
      <c r="K51" s="97"/>
    </row>
    <row r="52" spans="1:11" ht="24.9" customHeight="1" x14ac:dyDescent="0.25">
      <c r="A52" s="97"/>
      <c r="B52" s="97"/>
      <c r="C52" s="98"/>
      <c r="D52" s="97"/>
      <c r="E52" s="97"/>
      <c r="F52" s="99"/>
      <c r="G52" s="97"/>
      <c r="H52" s="97"/>
      <c r="I52" s="99"/>
      <c r="J52" s="97"/>
      <c r="K52" s="97"/>
    </row>
    <row r="53" spans="1:11" ht="24.9" customHeight="1" x14ac:dyDescent="0.25">
      <c r="A53" s="97"/>
      <c r="B53" s="97"/>
      <c r="C53" s="98"/>
      <c r="D53" s="97"/>
      <c r="E53" s="97"/>
      <c r="F53" s="99"/>
      <c r="G53" s="97"/>
      <c r="H53" s="97"/>
      <c r="I53" s="99"/>
      <c r="J53" s="97"/>
      <c r="K53" s="97"/>
    </row>
    <row r="54" spans="1:11" ht="24.9" customHeight="1" x14ac:dyDescent="0.25">
      <c r="A54" s="97"/>
      <c r="B54" s="97"/>
      <c r="C54" s="98"/>
      <c r="D54" s="97"/>
      <c r="E54" s="97"/>
      <c r="F54" s="99"/>
      <c r="G54" s="97"/>
      <c r="H54" s="97"/>
      <c r="I54" s="99"/>
      <c r="J54" s="97"/>
      <c r="K54" s="97"/>
    </row>
    <row r="55" spans="1:11" ht="24.9" customHeight="1" x14ac:dyDescent="0.25">
      <c r="A55" s="97"/>
      <c r="B55" s="97"/>
      <c r="C55" s="98"/>
      <c r="D55" s="97"/>
      <c r="E55" s="97"/>
      <c r="F55" s="99"/>
      <c r="G55" s="97"/>
      <c r="H55" s="97"/>
      <c r="I55" s="99"/>
      <c r="J55" s="97"/>
      <c r="K55" s="97"/>
    </row>
    <row r="56" spans="1:11" ht="24.9" customHeight="1" x14ac:dyDescent="0.25">
      <c r="A56" s="97"/>
      <c r="B56" s="97"/>
      <c r="C56" s="100"/>
      <c r="D56" s="97"/>
      <c r="E56" s="97"/>
      <c r="F56" s="101"/>
      <c r="G56" s="97"/>
      <c r="H56" s="97"/>
      <c r="I56" s="101"/>
      <c r="J56" s="97"/>
      <c r="K56" s="97"/>
    </row>
  </sheetData>
  <sheetProtection algorithmName="SHA-512" hashValue="9NaWPr4KLk/DrobY09zjXuZsoitsPQvABP5A+yhG1/IEg61z+WnthmntpiLr+7ynGAn4aKhVtCw6ATzcOHX6Yw==" saltValue="3syntnzcdFVHPQHnpu3IjA==" spinCount="100000" sheet="1" selectLockedCells="1"/>
  <mergeCells count="16">
    <mergeCell ref="J3:J4"/>
    <mergeCell ref="K3:K4"/>
    <mergeCell ref="A30:A31"/>
    <mergeCell ref="B30:B31"/>
    <mergeCell ref="D30:D31"/>
    <mergeCell ref="E30:E31"/>
    <mergeCell ref="G30:G31"/>
    <mergeCell ref="H30:H31"/>
    <mergeCell ref="J30:J31"/>
    <mergeCell ref="K30:K31"/>
    <mergeCell ref="A3:A4"/>
    <mergeCell ref="B3:B4"/>
    <mergeCell ref="D3:D4"/>
    <mergeCell ref="E3:E4"/>
    <mergeCell ref="G3:G4"/>
    <mergeCell ref="H3:H4"/>
  </mergeCells>
  <pageMargins left="0.2" right="0.4" top="1.57" bottom="0.99" header="0.31496062992126" footer="0.28999999999999998"/>
  <pageSetup paperSize="9" scale="92" orientation="portrait" horizontalDpi="1400" r:id="rId1"/>
  <headerFooter alignWithMargins="0">
    <oddHeader>&amp;L&amp;G
&amp;C&amp;11
University of Moratuwa, Sri Lanka
Faculty of Engineering
&amp;UMark Sheet&amp;R&amp;"Arial,Bold"
Exam ID : 218
Common Engineering</oddHeader>
    <oddFooter>&amp;L.......................................
Examiner&amp;CB.Sc. Engineering Degree
Semester 2 ('18 Batch)&amp;R&amp;P of &amp;N</oddFooter>
  </headerFooter>
  <rowBreaks count="1" manualBreakCount="1">
    <brk id="29" max="10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150"/>
  <sheetViews>
    <sheetView tabSelected="1" zoomScaleNormal="100" zoomScaleSheetLayoutView="90" workbookViewId="0">
      <selection activeCell="D143" sqref="D143"/>
    </sheetView>
  </sheetViews>
  <sheetFormatPr defaultRowHeight="18" customHeight="1" x14ac:dyDescent="0.25"/>
  <cols>
    <col min="1" max="2" width="8.44140625" customWidth="1"/>
    <col min="3" max="3" width="40.5546875" bestFit="1" customWidth="1"/>
    <col min="4" max="5" width="7.6640625" customWidth="1"/>
    <col min="6" max="6" width="8.33203125" bestFit="1" customWidth="1"/>
    <col min="7" max="7" width="7.5546875" customWidth="1"/>
    <col min="8" max="8" width="11.44140625" bestFit="1" customWidth="1"/>
    <col min="9" max="9" width="9" customWidth="1"/>
    <col min="10" max="10" width="7.5546875" style="31" customWidth="1"/>
    <col min="11" max="20" width="4.109375" customWidth="1"/>
    <col min="21" max="21" width="3.6640625" customWidth="1"/>
    <col min="22" max="24" width="3.88671875" customWidth="1"/>
    <col min="25" max="25" width="6.33203125" customWidth="1"/>
    <col min="26" max="26" width="4.33203125" customWidth="1"/>
    <col min="27" max="27" width="13.33203125" bestFit="1" customWidth="1"/>
  </cols>
  <sheetData>
    <row r="1" spans="1:10" ht="18" customHeight="1" x14ac:dyDescent="0.25">
      <c r="A1" s="16" t="str">
        <f>Attendance!A1</f>
        <v>Module Code :EN1060</v>
      </c>
      <c r="D1" s="16" t="str">
        <f>Attendance!F1</f>
        <v>Module : Signals and Systems</v>
      </c>
    </row>
    <row r="2" spans="1:10" ht="18" customHeight="1" x14ac:dyDescent="0.25">
      <c r="A2" s="16" t="s">
        <v>66</v>
      </c>
      <c r="B2" s="16" t="s">
        <v>307</v>
      </c>
      <c r="D2" s="16"/>
    </row>
    <row r="3" spans="1:10" s="16" customFormat="1" ht="18" customHeight="1" x14ac:dyDescent="0.25">
      <c r="A3" s="33"/>
      <c r="B3" s="33"/>
      <c r="D3" s="19" t="s">
        <v>44</v>
      </c>
      <c r="J3" s="34"/>
    </row>
    <row r="4" spans="1:10" ht="16.5" customHeight="1" x14ac:dyDescent="0.25">
      <c r="A4" s="16" t="s">
        <v>30</v>
      </c>
      <c r="B4" s="16"/>
    </row>
    <row r="5" spans="1:10" ht="21.75" customHeight="1" x14ac:dyDescent="0.25">
      <c r="A5" s="15" t="s">
        <v>2</v>
      </c>
      <c r="B5" s="129" t="s">
        <v>33</v>
      </c>
      <c r="C5" s="130"/>
      <c r="D5" s="14" t="s">
        <v>45</v>
      </c>
      <c r="E5" s="18" t="s">
        <v>32</v>
      </c>
      <c r="F5" s="17" t="s">
        <v>4</v>
      </c>
      <c r="H5" s="19" t="s">
        <v>34</v>
      </c>
    </row>
    <row r="6" spans="1:10" ht="17.100000000000001" customHeight="1" x14ac:dyDescent="0.25">
      <c r="A6" s="5" t="s">
        <v>5</v>
      </c>
      <c r="B6" s="131" t="s">
        <v>20</v>
      </c>
      <c r="C6" s="132"/>
      <c r="D6" s="55">
        <v>85</v>
      </c>
      <c r="E6" s="5">
        <f>K22</f>
        <v>11</v>
      </c>
      <c r="F6" s="7">
        <f>IF(E$19&gt;0,E6/E$19,0)</f>
        <v>9.3220338983050849E-2</v>
      </c>
      <c r="G6" s="69"/>
      <c r="H6" s="46"/>
      <c r="I6" s="46"/>
      <c r="J6" s="47"/>
    </row>
    <row r="7" spans="1:10" ht="17.100000000000001" customHeight="1" x14ac:dyDescent="0.25">
      <c r="A7" s="8" t="s">
        <v>7</v>
      </c>
      <c r="B7" s="131" t="s">
        <v>21</v>
      </c>
      <c r="C7" s="132"/>
      <c r="D7" s="55">
        <v>75</v>
      </c>
      <c r="E7" s="5">
        <f>L22</f>
        <v>23</v>
      </c>
      <c r="F7" s="7">
        <f t="shared" ref="F7:F18" si="0">IF(E$19&gt;0,E7/E$19,0)</f>
        <v>0.19491525423728814</v>
      </c>
      <c r="G7" s="69"/>
      <c r="H7" s="46"/>
      <c r="I7" s="46"/>
      <c r="J7" s="47"/>
    </row>
    <row r="8" spans="1:10" ht="17.100000000000001" customHeight="1" x14ac:dyDescent="0.25">
      <c r="A8" s="8" t="s">
        <v>6</v>
      </c>
      <c r="B8" s="131" t="s">
        <v>22</v>
      </c>
      <c r="C8" s="132"/>
      <c r="D8" s="55">
        <v>70</v>
      </c>
      <c r="E8" s="5">
        <f>M22</f>
        <v>23</v>
      </c>
      <c r="F8" s="7">
        <f t="shared" si="0"/>
        <v>0.19491525423728814</v>
      </c>
      <c r="G8" s="69"/>
      <c r="H8" s="46"/>
      <c r="I8" s="46"/>
      <c r="J8" s="47"/>
    </row>
    <row r="9" spans="1:10" ht="17.100000000000001" customHeight="1" x14ac:dyDescent="0.25">
      <c r="A9" s="8" t="s">
        <v>8</v>
      </c>
      <c r="B9" s="131" t="s">
        <v>23</v>
      </c>
      <c r="C9" s="132"/>
      <c r="D9" s="55">
        <v>65</v>
      </c>
      <c r="E9" s="5">
        <f>N22</f>
        <v>24</v>
      </c>
      <c r="F9" s="7">
        <f t="shared" si="0"/>
        <v>0.20338983050847459</v>
      </c>
      <c r="G9" s="69"/>
      <c r="H9" s="46"/>
      <c r="I9" s="46"/>
      <c r="J9" s="47"/>
    </row>
    <row r="10" spans="1:10" ht="17.100000000000001" customHeight="1" x14ac:dyDescent="0.25">
      <c r="A10" s="8" t="s">
        <v>10</v>
      </c>
      <c r="B10" s="131" t="s">
        <v>24</v>
      </c>
      <c r="C10" s="132"/>
      <c r="D10" s="55">
        <v>60</v>
      </c>
      <c r="E10" s="5">
        <f>O22</f>
        <v>20</v>
      </c>
      <c r="F10" s="7">
        <f t="shared" si="0"/>
        <v>0.16949152542372881</v>
      </c>
      <c r="H10" t="s">
        <v>56</v>
      </c>
    </row>
    <row r="11" spans="1:10" ht="17.100000000000001" customHeight="1" x14ac:dyDescent="0.25">
      <c r="A11" s="8" t="s">
        <v>9</v>
      </c>
      <c r="B11" s="131" t="s">
        <v>25</v>
      </c>
      <c r="C11" s="132"/>
      <c r="D11" s="55">
        <v>55</v>
      </c>
      <c r="E11" s="5">
        <f>P22</f>
        <v>10</v>
      </c>
      <c r="F11" s="7">
        <f t="shared" si="0"/>
        <v>8.4745762711864403E-2</v>
      </c>
      <c r="H11" t="s">
        <v>55</v>
      </c>
    </row>
    <row r="12" spans="1:10" ht="17.100000000000001" customHeight="1" x14ac:dyDescent="0.25">
      <c r="A12" s="8" t="s">
        <v>11</v>
      </c>
      <c r="B12" s="131" t="s">
        <v>26</v>
      </c>
      <c r="C12" s="132"/>
      <c r="D12" s="55">
        <v>50</v>
      </c>
      <c r="E12" s="5">
        <f>Q22</f>
        <v>1</v>
      </c>
      <c r="F12" s="7">
        <f t="shared" si="0"/>
        <v>8.4745762711864406E-3</v>
      </c>
    </row>
    <row r="13" spans="1:10" ht="17.100000000000001" customHeight="1" x14ac:dyDescent="0.25">
      <c r="A13" s="8" t="s">
        <v>13</v>
      </c>
      <c r="B13" s="131" t="s">
        <v>27</v>
      </c>
      <c r="C13" s="132"/>
      <c r="D13" s="55">
        <v>45</v>
      </c>
      <c r="E13" s="5">
        <f>R22</f>
        <v>5</v>
      </c>
      <c r="F13" s="7">
        <f t="shared" si="0"/>
        <v>4.2372881355932202E-2</v>
      </c>
      <c r="H13" s="70" t="s">
        <v>35</v>
      </c>
    </row>
    <row r="14" spans="1:10" ht="17.100000000000001" customHeight="1" x14ac:dyDescent="0.25">
      <c r="A14" s="8" t="s">
        <v>12</v>
      </c>
      <c r="B14" s="131" t="s">
        <v>28</v>
      </c>
      <c r="C14" s="132"/>
      <c r="D14" s="55">
        <v>40</v>
      </c>
      <c r="E14" s="5">
        <f>S22</f>
        <v>0</v>
      </c>
      <c r="F14" s="7">
        <f t="shared" si="0"/>
        <v>0</v>
      </c>
      <c r="G14" s="46"/>
      <c r="H14" s="46"/>
      <c r="I14" s="46"/>
      <c r="J14" s="47"/>
    </row>
    <row r="15" spans="1:10" ht="17.100000000000001" customHeight="1" x14ac:dyDescent="0.25">
      <c r="A15" s="8" t="s">
        <v>14</v>
      </c>
      <c r="B15" s="131" t="s">
        <v>29</v>
      </c>
      <c r="C15" s="132"/>
      <c r="D15" s="56">
        <v>35</v>
      </c>
      <c r="E15" s="32">
        <f>T22</f>
        <v>0</v>
      </c>
      <c r="F15" s="7">
        <f t="shared" si="0"/>
        <v>0</v>
      </c>
      <c r="G15" s="46"/>
      <c r="H15" s="46"/>
      <c r="I15" s="46"/>
      <c r="J15" s="47"/>
    </row>
    <row r="16" spans="1:10" ht="17.100000000000001" customHeight="1" x14ac:dyDescent="0.25">
      <c r="A16" s="8" t="s">
        <v>15</v>
      </c>
      <c r="B16" s="136" t="s">
        <v>65</v>
      </c>
      <c r="C16" s="137"/>
      <c r="D16" s="9"/>
      <c r="E16" s="5">
        <f>U22</f>
        <v>1</v>
      </c>
      <c r="F16" s="7">
        <f t="shared" si="0"/>
        <v>8.4745762711864406E-3</v>
      </c>
      <c r="G16" s="46"/>
      <c r="H16" s="46"/>
      <c r="I16" s="46"/>
      <c r="J16" s="47"/>
    </row>
    <row r="17" spans="1:29" ht="17.100000000000001" customHeight="1" x14ac:dyDescent="0.25">
      <c r="A17" s="8" t="s">
        <v>16</v>
      </c>
      <c r="B17" s="133" t="s">
        <v>64</v>
      </c>
      <c r="C17" s="133"/>
      <c r="D17" s="40"/>
      <c r="E17" s="39">
        <f>V22</f>
        <v>0</v>
      </c>
      <c r="F17" s="7">
        <f t="shared" si="0"/>
        <v>0</v>
      </c>
      <c r="G17" s="46"/>
      <c r="H17" s="46"/>
      <c r="I17" s="46"/>
      <c r="J17" s="47"/>
      <c r="U17" t="str">
        <f>IF(AND(Y25&lt;$R$25,Y25&gt;=$S$25),"C-",IF(AND(Y25&lt;$S$23,Y25&gt;=$T$25),"D",IF(Y25&lt;$T$25,"I","***")))</f>
        <v>***</v>
      </c>
    </row>
    <row r="18" spans="1:29" ht="17.100000000000001" customHeight="1" x14ac:dyDescent="0.25">
      <c r="A18" s="8" t="s">
        <v>18</v>
      </c>
      <c r="B18" s="134"/>
      <c r="C18" s="134"/>
      <c r="D18" s="40"/>
      <c r="E18" s="39">
        <f>W22</f>
        <v>0</v>
      </c>
      <c r="F18" s="7">
        <f t="shared" si="0"/>
        <v>0</v>
      </c>
      <c r="H18" t="s">
        <v>56</v>
      </c>
    </row>
    <row r="19" spans="1:29" ht="17.100000000000001" customHeight="1" x14ac:dyDescent="0.25">
      <c r="A19" s="28" t="s">
        <v>17</v>
      </c>
      <c r="B19" s="135" t="s">
        <v>17</v>
      </c>
      <c r="C19" s="135"/>
      <c r="D19" s="64"/>
      <c r="E19" s="49">
        <f>SUM(E6:E18)</f>
        <v>118</v>
      </c>
      <c r="F19" s="6"/>
      <c r="H19" t="s">
        <v>55</v>
      </c>
    </row>
    <row r="20" spans="1:29" ht="18" customHeight="1" x14ac:dyDescent="0.25">
      <c r="A20" s="35"/>
      <c r="B20" s="58"/>
      <c r="C20" s="38" t="s">
        <v>41</v>
      </c>
      <c r="D20" s="37"/>
      <c r="E20" s="36">
        <f>SUM(J25:J86)</f>
        <v>50</v>
      </c>
      <c r="F20" s="7">
        <f>IF(E$19&gt;0,E20/E$19,0)</f>
        <v>0.42372881355932202</v>
      </c>
      <c r="H20" s="51"/>
    </row>
    <row r="21" spans="1:29" ht="7.5" customHeight="1" x14ac:dyDescent="0.25">
      <c r="A21" s="11"/>
      <c r="B21" s="11"/>
      <c r="C21" s="12"/>
      <c r="D21" s="12"/>
      <c r="E21" s="13"/>
      <c r="F21" s="13"/>
      <c r="G21" s="10"/>
    </row>
    <row r="22" spans="1:29" ht="11.25" customHeight="1" thickBot="1" x14ac:dyDescent="0.3">
      <c r="F22" s="57"/>
      <c r="K22" s="21">
        <f t="shared" ref="K22:W22" si="1">SUM(K25:K168)</f>
        <v>11</v>
      </c>
      <c r="L22" s="21">
        <f t="shared" si="1"/>
        <v>23</v>
      </c>
      <c r="M22" s="21">
        <f t="shared" si="1"/>
        <v>23</v>
      </c>
      <c r="N22" s="21">
        <f t="shared" si="1"/>
        <v>24</v>
      </c>
      <c r="O22" s="21">
        <f t="shared" si="1"/>
        <v>20</v>
      </c>
      <c r="P22" s="21">
        <f t="shared" si="1"/>
        <v>10</v>
      </c>
      <c r="Q22" s="21">
        <f t="shared" si="1"/>
        <v>1</v>
      </c>
      <c r="R22" s="21">
        <f t="shared" si="1"/>
        <v>5</v>
      </c>
      <c r="S22" s="21">
        <f t="shared" si="1"/>
        <v>0</v>
      </c>
      <c r="T22" s="21">
        <f t="shared" si="1"/>
        <v>0</v>
      </c>
      <c r="U22" s="21">
        <f t="shared" si="1"/>
        <v>1</v>
      </c>
      <c r="V22" s="21">
        <f t="shared" si="1"/>
        <v>0</v>
      </c>
      <c r="W22" s="21">
        <f t="shared" si="1"/>
        <v>0</v>
      </c>
      <c r="X22" s="21"/>
      <c r="Y22" s="21"/>
    </row>
    <row r="23" spans="1:29" ht="25.5" customHeight="1" thickTop="1" thickBot="1" x14ac:dyDescent="0.3">
      <c r="A23" s="1" t="s">
        <v>51</v>
      </c>
      <c r="B23" s="1" t="s">
        <v>0</v>
      </c>
      <c r="C23" s="2" t="s">
        <v>1</v>
      </c>
      <c r="D23" s="50" t="s">
        <v>43</v>
      </c>
      <c r="E23" s="50" t="s">
        <v>42</v>
      </c>
      <c r="F23" s="66" t="s">
        <v>31</v>
      </c>
      <c r="G23" s="4" t="s">
        <v>3</v>
      </c>
      <c r="H23" s="67" t="s">
        <v>19</v>
      </c>
      <c r="I23" s="30" t="s">
        <v>36</v>
      </c>
      <c r="J23" s="15"/>
      <c r="K23" s="22">
        <f>D6-0.5</f>
        <v>84.5</v>
      </c>
      <c r="L23" s="22">
        <f>D7-0.5</f>
        <v>74.5</v>
      </c>
      <c r="M23" s="23">
        <f>D8-0.5</f>
        <v>69.5</v>
      </c>
      <c r="N23" s="24">
        <f>D9-0.5</f>
        <v>64.5</v>
      </c>
      <c r="O23" s="24">
        <f>D10-0.5</f>
        <v>59.5</v>
      </c>
      <c r="P23" s="24">
        <f>D11-0.5</f>
        <v>54.5</v>
      </c>
      <c r="Q23" s="24">
        <f>D12-0.5</f>
        <v>49.5</v>
      </c>
      <c r="R23" s="24">
        <f>D13-0.5</f>
        <v>44.5</v>
      </c>
      <c r="S23" s="24">
        <f>D14-0.5</f>
        <v>39.5</v>
      </c>
      <c r="T23" s="24">
        <f>D15-0.5</f>
        <v>34.5</v>
      </c>
      <c r="Y23" t="s">
        <v>63</v>
      </c>
    </row>
    <row r="24" spans="1:29" ht="18" customHeight="1" thickTop="1" x14ac:dyDescent="0.25">
      <c r="A24" s="3"/>
      <c r="B24" s="59"/>
      <c r="C24" s="3"/>
      <c r="D24" s="3" t="s">
        <v>2</v>
      </c>
      <c r="E24" s="3" t="s">
        <v>2</v>
      </c>
      <c r="F24" s="65">
        <v>1</v>
      </c>
      <c r="G24" s="52">
        <f>1-H24</f>
        <v>0.7</v>
      </c>
      <c r="H24" s="120">
        <v>0.3</v>
      </c>
      <c r="I24" s="29">
        <f>'Detail Marks'!M3</f>
        <v>0.3</v>
      </c>
      <c r="J24" s="15" t="s">
        <v>37</v>
      </c>
      <c r="K24" s="25" t="s">
        <v>5</v>
      </c>
      <c r="L24" s="25" t="s">
        <v>7</v>
      </c>
      <c r="M24" s="26" t="s">
        <v>6</v>
      </c>
      <c r="N24" s="26" t="s">
        <v>8</v>
      </c>
      <c r="O24" s="26" t="s">
        <v>10</v>
      </c>
      <c r="P24" s="26" t="s">
        <v>9</v>
      </c>
      <c r="Q24" s="26" t="s">
        <v>11</v>
      </c>
      <c r="R24" s="26" t="s">
        <v>13</v>
      </c>
      <c r="S24" s="26" t="s">
        <v>12</v>
      </c>
      <c r="T24" s="26" t="s">
        <v>14</v>
      </c>
      <c r="U24" s="26" t="s">
        <v>15</v>
      </c>
      <c r="V24" s="27" t="s">
        <v>16</v>
      </c>
      <c r="W24" s="26" t="s">
        <v>18</v>
      </c>
      <c r="X24" s="26"/>
      <c r="Y24" s="60">
        <v>1</v>
      </c>
      <c r="AA24" s="61" t="s">
        <v>52</v>
      </c>
      <c r="AB24" s="26"/>
      <c r="AC24" t="s">
        <v>2</v>
      </c>
    </row>
    <row r="25" spans="1:29" ht="18" customHeight="1" x14ac:dyDescent="0.25">
      <c r="A25" s="76" t="str">
        <f>+IF(Attendance!C9&lt;&gt;"",Attendance!C9,"")</f>
        <v/>
      </c>
      <c r="B25" s="76" t="str">
        <f>'Detail Marks'!A4</f>
        <v>180019P</v>
      </c>
      <c r="C25" s="77" t="str">
        <f>'Detail Marks'!B4</f>
        <v>AHAMED M.R.R.</v>
      </c>
      <c r="D25" s="87"/>
      <c r="E25" s="15" t="str">
        <f>+IF(AND(C25="",B25=""),"",IF(AA25=0,AC25,AA25))</f>
        <v>B+</v>
      </c>
      <c r="F25" s="53">
        <f>G25+H25</f>
        <v>66.199999999999989</v>
      </c>
      <c r="G25" s="53">
        <f>'Detail Marks'!L4/'Detail Marks'!$L$3*'Final Marks'!$G$24</f>
        <v>39.199999999999996</v>
      </c>
      <c r="H25" s="53">
        <f>I25*H$24/I$24</f>
        <v>27</v>
      </c>
      <c r="I25" s="15">
        <f>'Detail Marks'!M4</f>
        <v>27</v>
      </c>
      <c r="J25" s="15">
        <f>IF(I25/$I$24&gt;=75,1,"")</f>
        <v>1</v>
      </c>
      <c r="K25">
        <f t="shared" ref="K25:W31" si="2">IF($D25="",IF($E25=K$24,1,0),IF($D25=K$24,1,0))</f>
        <v>0</v>
      </c>
      <c r="L25">
        <f t="shared" si="2"/>
        <v>0</v>
      </c>
      <c r="M25">
        <f t="shared" si="2"/>
        <v>0</v>
      </c>
      <c r="N25">
        <f t="shared" si="2"/>
        <v>1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</v>
      </c>
      <c r="U25">
        <f>IF($D25="",IF(LEFT($E25,1)=U$24,1,0),IF(LEFT($D25,1)=U$24,1,0))</f>
        <v>0</v>
      </c>
      <c r="V25">
        <f t="shared" si="2"/>
        <v>0</v>
      </c>
      <c r="W25">
        <f t="shared" si="2"/>
        <v>0</v>
      </c>
      <c r="Y25" s="54">
        <f>F25</f>
        <v>66.199999999999989</v>
      </c>
      <c r="AA25" s="62">
        <f>+IF(OR(A25="",A25="N"),0,
IF(A25="U",
IF(OR(AC25="I-we",AC25="I-ca",AC25="F"),"**I",
IF(Y25&gt;=R$23,"C",
IF(Y25&gt;=S$23,"C-","**D"))),
IF(A25="PF",
IF(OR(AC25="I-we",AC25="I-ca",AC25="F"),AC25,
IF(Y25&gt;=R$23,"C",
IF(Y25&gt;=S$23,"C-","**D"))),
IF(A25="PI-ca",IF(AC25="I-we","DATA",IF(AC25="I-ca",AC25,
IF(Y25&gt;=R$23,"C",
IF(Y25&gt;=S$23,"C-",IF(Y25&gt;=T$23,"D","DATA"))))),IF(A25="PI-we",
IF(AC25="I-ca","DATA",IF(AC25="I-we",AC25,IF(Y25&gt;=R$23,"C",
IF(Y25&gt;=S$23,"C-",IF(Y25&gt;=T$23,"D","DATA"))))
)))
)))</f>
        <v>0</v>
      </c>
      <c r="AC25" t="str">
        <f>IF(AND(H25&gt;=$D$15*$H$24,G25&gt;=$D$15*$G$24),IF(F25&gt;=$O$23,IF(F25&gt;=$K$23,"A+",IF(F25&gt;=$L$23,"A",IF(F25&gt;=$M$23,"A-",IF(F25&gt;=$N$23,"B+","B")))),IF(F25&lt;$T$23,"I",IF(F25&lt;$S$23,"D",IF(F25&lt;$R$23,"C-",IF(F25&lt;$Q$23,"C",IF(F25&lt;$P$23,"C+",IF(F25&lt;$O$23,"B-","B"))))))),IF(AND(H25&lt;$D$15*$H$24,G25&lt;$D$15*$G$24),"F",IF(H25&lt;$D$15*$H$24,"I-ca","I-we")))</f>
        <v>B+</v>
      </c>
    </row>
    <row r="26" spans="1:29" ht="18" customHeight="1" x14ac:dyDescent="0.25">
      <c r="A26" s="76" t="str">
        <f>+IF(Attendance!C10&lt;&gt;"",Attendance!C10,"")</f>
        <v/>
      </c>
      <c r="B26" s="76" t="str">
        <f>'Detail Marks'!A5</f>
        <v>180020K</v>
      </c>
      <c r="C26" s="77" t="str">
        <f>'Detail Marks'!B5</f>
        <v>AHAMED S.A.S.</v>
      </c>
      <c r="D26" s="87"/>
      <c r="E26" s="15" t="str">
        <f t="shared" ref="E26:E89" si="3">+IF(AND(C26="",B26=""),"",IF(AA26=0,AC26,AA26))</f>
        <v>B</v>
      </c>
      <c r="F26" s="53">
        <f t="shared" ref="F26:F89" si="4">G26+H26</f>
        <v>61.099999999999994</v>
      </c>
      <c r="G26" s="53">
        <f>'Detail Marks'!L5/'Detail Marks'!$L$3*'Final Marks'!$G$24</f>
        <v>37.099999999999994</v>
      </c>
      <c r="H26" s="53">
        <f t="shared" ref="H26:H89" si="5">I26*H$24/I$24</f>
        <v>24</v>
      </c>
      <c r="I26" s="15">
        <f>'Detail Marks'!M5</f>
        <v>24</v>
      </c>
      <c r="J26" s="15">
        <f t="shared" ref="J26:J89" si="6">IF(I26/$I$24&gt;=75,1,"")</f>
        <v>1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1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 t="shared" si="2"/>
        <v>0</v>
      </c>
      <c r="U26">
        <f t="shared" ref="U26:U89" si="7">IF($D26="",IF(LEFT($E26,1)=U$24,1,0),IF(LEFT($D26,1)=U$24,1,0))</f>
        <v>0</v>
      </c>
      <c r="V26">
        <f t="shared" si="2"/>
        <v>0</v>
      </c>
      <c r="W26">
        <f t="shared" si="2"/>
        <v>0</v>
      </c>
      <c r="Y26" s="54">
        <f t="shared" ref="Y26:Y89" si="8">F26</f>
        <v>61.099999999999994</v>
      </c>
      <c r="AA26" s="62">
        <f t="shared" ref="AA26:AA89" si="9">+IF(OR(A26="",A26="N"),0,
IF(A26="U",
IF(OR(AC26="I-we",AC26="I-ca",AC26="F"),"**I",
IF(Y26&gt;=R$23,"C",
IF(Y26&gt;=S$23,"C-","**D"))),
IF(A26="PF",
IF(OR(AC26="I-we",AC26="I-ca",AC26="F"),AC26,
IF(Y26&gt;=R$23,"C",
IF(Y26&gt;=S$23,"C-","**D"))),
IF(A26="PI-ca",IF(AC26="I-we","DATA",IF(AC26="I-ca",AC26,
IF(Y26&gt;=R$23,"C",
IF(Y26&gt;=S$23,"C-",IF(Y26&gt;=T$23,"D","DATA"))))),IF(A26="PI-we",
IF(AC26="I-ca","DATA",IF(AC26="I-we",AC26,IF(Y26&gt;=R$23,"C",
IF(Y26&gt;=S$23,"C-",IF(Y26&gt;=T$23,"D","DATA"))))
)))
)))</f>
        <v>0</v>
      </c>
      <c r="AC26" t="str">
        <f t="shared" ref="AC26:AC89" si="10">IF(AND(H26&gt;=$D$15*$H$24,G26&gt;=$D$15*$G$24),IF(F26&gt;=$O$23,IF(F26&gt;=$K$23,"A+",IF(F26&gt;=$L$23,"A",IF(F26&gt;=$M$23,"A-",IF(F26&gt;=$N$23,"B+","B")))),IF(F26&lt;$T$23,"I",IF(F26&lt;$S$23,"D",IF(F26&lt;$R$23,"C-",IF(F26&lt;$Q$23,"C",IF(F26&lt;$P$23,"C+",IF(F26&lt;$O$23,"B-","B"))))))),IF(AND(H26&lt;$D$15*$H$24,G26&lt;$D$15*$G$24),"F",IF(H26&lt;$D$15*$H$24,"I-ca","I-we")))</f>
        <v>B</v>
      </c>
    </row>
    <row r="27" spans="1:29" ht="18" customHeight="1" x14ac:dyDescent="0.25">
      <c r="A27" s="76" t="str">
        <f>+IF(Attendance!C11&lt;&gt;"",Attendance!C11,"")</f>
        <v/>
      </c>
      <c r="B27" s="76" t="str">
        <f>'Detail Marks'!A6</f>
        <v>180039C</v>
      </c>
      <c r="C27" s="77" t="str">
        <f>'Detail Marks'!B6</f>
        <v>AQEEL T.M.</v>
      </c>
      <c r="D27" s="87"/>
      <c r="E27" s="15" t="str">
        <f t="shared" si="3"/>
        <v>A</v>
      </c>
      <c r="F27" s="53">
        <f t="shared" si="4"/>
        <v>80.199999999999989</v>
      </c>
      <c r="G27" s="53">
        <f>'Detail Marks'!L6/'Detail Marks'!$L$3*'Final Marks'!$G$24</f>
        <v>53.199999999999996</v>
      </c>
      <c r="H27" s="53">
        <f t="shared" si="5"/>
        <v>27</v>
      </c>
      <c r="I27" s="15">
        <f>'Detail Marks'!M6</f>
        <v>27</v>
      </c>
      <c r="J27" s="15">
        <f t="shared" si="6"/>
        <v>1</v>
      </c>
      <c r="K27">
        <f t="shared" si="2"/>
        <v>0</v>
      </c>
      <c r="L27">
        <f t="shared" si="2"/>
        <v>1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7"/>
        <v>0</v>
      </c>
      <c r="V27">
        <f t="shared" si="2"/>
        <v>0</v>
      </c>
      <c r="W27">
        <f t="shared" si="2"/>
        <v>0</v>
      </c>
      <c r="Y27" s="54">
        <f t="shared" si="8"/>
        <v>80.199999999999989</v>
      </c>
      <c r="AA27" s="62">
        <f t="shared" si="9"/>
        <v>0</v>
      </c>
      <c r="AC27" t="str">
        <f t="shared" si="10"/>
        <v>A</v>
      </c>
    </row>
    <row r="28" spans="1:29" ht="18" customHeight="1" x14ac:dyDescent="0.25">
      <c r="A28" s="76" t="str">
        <f>+IF(Attendance!C12&lt;&gt;"",Attendance!C12,"")</f>
        <v/>
      </c>
      <c r="B28" s="76" t="str">
        <f>'Detail Marks'!A7</f>
        <v>180042E</v>
      </c>
      <c r="C28" s="77" t="str">
        <f>'Detail Marks'!B7</f>
        <v>ARACHCHI Y.C.W.</v>
      </c>
      <c r="D28" s="87"/>
      <c r="E28" s="15" t="str">
        <f t="shared" si="3"/>
        <v>B-</v>
      </c>
      <c r="F28" s="53">
        <f t="shared" si="4"/>
        <v>57.599999999999994</v>
      </c>
      <c r="G28" s="53">
        <f>'Detail Marks'!L7/'Detail Marks'!$L$3*'Final Marks'!$G$24</f>
        <v>33.599999999999994</v>
      </c>
      <c r="H28" s="53">
        <f t="shared" si="5"/>
        <v>24</v>
      </c>
      <c r="I28" s="15">
        <f>'Detail Marks'!M7</f>
        <v>24</v>
      </c>
      <c r="J28" s="15">
        <f t="shared" si="6"/>
        <v>1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1</v>
      </c>
      <c r="Q28">
        <f t="shared" si="2"/>
        <v>0</v>
      </c>
      <c r="R28">
        <f t="shared" si="2"/>
        <v>0</v>
      </c>
      <c r="S28">
        <f t="shared" si="2"/>
        <v>0</v>
      </c>
      <c r="T28">
        <f t="shared" si="2"/>
        <v>0</v>
      </c>
      <c r="U28">
        <f t="shared" si="7"/>
        <v>0</v>
      </c>
      <c r="V28">
        <f t="shared" si="2"/>
        <v>0</v>
      </c>
      <c r="W28">
        <f t="shared" si="2"/>
        <v>0</v>
      </c>
      <c r="Y28" s="54">
        <f t="shared" si="8"/>
        <v>57.599999999999994</v>
      </c>
      <c r="AA28" s="62">
        <f t="shared" si="9"/>
        <v>0</v>
      </c>
      <c r="AC28" t="str">
        <f t="shared" si="10"/>
        <v>B-</v>
      </c>
    </row>
    <row r="29" spans="1:29" ht="18" customHeight="1" x14ac:dyDescent="0.25">
      <c r="A29" s="76" t="str">
        <f>+IF(Attendance!C13&lt;&gt;"",Attendance!C13,"")</f>
        <v/>
      </c>
      <c r="B29" s="76" t="str">
        <f>'Detail Marks'!A8</f>
        <v>180045P</v>
      </c>
      <c r="C29" s="77" t="str">
        <f>'Detail Marks'!B8</f>
        <v>ARIYARATHNE H.D.M.P.</v>
      </c>
      <c r="D29" s="87"/>
      <c r="E29" s="15" t="str">
        <f t="shared" si="3"/>
        <v>A-</v>
      </c>
      <c r="F29" s="53">
        <f t="shared" si="4"/>
        <v>70.666666666666657</v>
      </c>
      <c r="G29" s="53">
        <f>'Detail Marks'!L8/'Detail Marks'!$L$3*'Final Marks'!$G$24</f>
        <v>44.8</v>
      </c>
      <c r="H29" s="53">
        <f t="shared" si="5"/>
        <v>25.866666666666667</v>
      </c>
      <c r="I29" s="15">
        <f>'Detail Marks'!M8</f>
        <v>25.866666666666667</v>
      </c>
      <c r="J29" s="15">
        <f t="shared" si="6"/>
        <v>1</v>
      </c>
      <c r="K29">
        <f t="shared" si="2"/>
        <v>0</v>
      </c>
      <c r="L29">
        <f t="shared" si="2"/>
        <v>0</v>
      </c>
      <c r="M29">
        <f t="shared" si="2"/>
        <v>1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>
        <f t="shared" si="2"/>
        <v>0</v>
      </c>
      <c r="U29">
        <f t="shared" si="7"/>
        <v>0</v>
      </c>
      <c r="V29">
        <f t="shared" si="2"/>
        <v>0</v>
      </c>
      <c r="W29">
        <f t="shared" si="2"/>
        <v>0</v>
      </c>
      <c r="Y29" s="54">
        <f t="shared" si="8"/>
        <v>70.666666666666657</v>
      </c>
      <c r="AA29" s="62">
        <f t="shared" si="9"/>
        <v>0</v>
      </c>
      <c r="AC29" t="str">
        <f t="shared" si="10"/>
        <v>A-</v>
      </c>
    </row>
    <row r="30" spans="1:29" ht="18" customHeight="1" x14ac:dyDescent="0.25">
      <c r="A30" s="76" t="str">
        <f>+IF(Attendance!C14&lt;&gt;"",Attendance!C14,"")</f>
        <v/>
      </c>
      <c r="B30" s="76" t="str">
        <f>'Detail Marks'!A9</f>
        <v>180051F</v>
      </c>
      <c r="C30" s="77" t="str">
        <f>'Detail Marks'!B9</f>
        <v>ATHUKORALA A.U.P.H.</v>
      </c>
      <c r="D30" s="87"/>
      <c r="E30" s="15" t="str">
        <f t="shared" si="3"/>
        <v>B</v>
      </c>
      <c r="F30" s="53">
        <f t="shared" si="4"/>
        <v>61.266666666666666</v>
      </c>
      <c r="G30" s="53">
        <f>'Detail Marks'!L9/'Detail Marks'!$L$3*'Final Marks'!$G$24</f>
        <v>36.4</v>
      </c>
      <c r="H30" s="53">
        <f t="shared" si="5"/>
        <v>24.866666666666667</v>
      </c>
      <c r="I30" s="15">
        <f>'Detail Marks'!M9</f>
        <v>24.866666666666667</v>
      </c>
      <c r="J30" s="15">
        <f t="shared" si="6"/>
        <v>1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1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 t="shared" si="2"/>
        <v>0</v>
      </c>
      <c r="U30">
        <f t="shared" si="7"/>
        <v>0</v>
      </c>
      <c r="V30">
        <f t="shared" si="2"/>
        <v>0</v>
      </c>
      <c r="W30">
        <f t="shared" si="2"/>
        <v>0</v>
      </c>
      <c r="Y30" s="54">
        <f t="shared" si="8"/>
        <v>61.266666666666666</v>
      </c>
      <c r="AA30" s="62">
        <f t="shared" si="9"/>
        <v>0</v>
      </c>
      <c r="AC30" t="str">
        <f t="shared" si="10"/>
        <v>B</v>
      </c>
    </row>
    <row r="31" spans="1:29" ht="18" customHeight="1" x14ac:dyDescent="0.25">
      <c r="A31" s="76" t="str">
        <f>+IF(Attendance!C15&lt;&gt;"",Attendance!C15,"")</f>
        <v/>
      </c>
      <c r="B31" s="76" t="str">
        <f>'Detail Marks'!A10</f>
        <v>180060G</v>
      </c>
      <c r="C31" s="77" t="str">
        <f>'Detail Marks'!B10</f>
        <v>BANDARA H.M.A.M.</v>
      </c>
      <c r="D31" s="87"/>
      <c r="E31" s="15" t="str">
        <f t="shared" si="3"/>
        <v>B</v>
      </c>
      <c r="F31" s="53">
        <f t="shared" si="4"/>
        <v>63.366666666666667</v>
      </c>
      <c r="G31" s="53">
        <f>'Detail Marks'!L10/'Detail Marks'!$L$3*'Final Marks'!$G$24</f>
        <v>38.5</v>
      </c>
      <c r="H31" s="53">
        <f t="shared" si="5"/>
        <v>24.866666666666667</v>
      </c>
      <c r="I31" s="15">
        <f>'Detail Marks'!M10</f>
        <v>24.866666666666667</v>
      </c>
      <c r="J31" s="15">
        <f t="shared" si="6"/>
        <v>1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ref="K31:W52" si="11">IF($D31="",IF($E31=N$24,1,0),IF($D31=N$24,1,0))</f>
        <v>0</v>
      </c>
      <c r="O31">
        <f t="shared" si="11"/>
        <v>1</v>
      </c>
      <c r="P31">
        <f t="shared" si="11"/>
        <v>0</v>
      </c>
      <c r="Q31">
        <f t="shared" si="11"/>
        <v>0</v>
      </c>
      <c r="R31">
        <f t="shared" si="11"/>
        <v>0</v>
      </c>
      <c r="S31">
        <f t="shared" si="11"/>
        <v>0</v>
      </c>
      <c r="T31">
        <f t="shared" si="11"/>
        <v>0</v>
      </c>
      <c r="U31">
        <f t="shared" si="7"/>
        <v>0</v>
      </c>
      <c r="V31">
        <f t="shared" si="11"/>
        <v>0</v>
      </c>
      <c r="W31">
        <f t="shared" si="11"/>
        <v>0</v>
      </c>
      <c r="Y31" s="54">
        <f t="shared" si="8"/>
        <v>63.366666666666667</v>
      </c>
      <c r="AA31" s="62">
        <f t="shared" si="9"/>
        <v>0</v>
      </c>
      <c r="AC31" t="str">
        <f t="shared" si="10"/>
        <v>B</v>
      </c>
    </row>
    <row r="32" spans="1:29" ht="18" customHeight="1" x14ac:dyDescent="0.25">
      <c r="A32" s="76" t="str">
        <f>+IF(Attendance!C16&lt;&gt;"",Attendance!C16,"")</f>
        <v/>
      </c>
      <c r="B32" s="76" t="str">
        <f>'Detail Marks'!A11</f>
        <v>180063T</v>
      </c>
      <c r="C32" s="77" t="str">
        <f>'Detail Marks'!B11</f>
        <v>BANDARA H.T.G.K.S.R.</v>
      </c>
      <c r="D32" s="87"/>
      <c r="E32" s="15" t="str">
        <f t="shared" si="3"/>
        <v>A-</v>
      </c>
      <c r="F32" s="53">
        <f t="shared" si="4"/>
        <v>74.3</v>
      </c>
      <c r="G32" s="53">
        <f>'Detail Marks'!L11/'Detail Marks'!$L$3*'Final Marks'!$G$24</f>
        <v>48.3</v>
      </c>
      <c r="H32" s="53">
        <f t="shared" si="5"/>
        <v>26</v>
      </c>
      <c r="I32" s="15">
        <f>'Detail Marks'!M11</f>
        <v>26</v>
      </c>
      <c r="J32" s="15">
        <f t="shared" si="6"/>
        <v>1</v>
      </c>
      <c r="K32">
        <f t="shared" si="11"/>
        <v>0</v>
      </c>
      <c r="L32">
        <f t="shared" si="11"/>
        <v>0</v>
      </c>
      <c r="M32">
        <f t="shared" si="11"/>
        <v>1</v>
      </c>
      <c r="N32">
        <f t="shared" si="11"/>
        <v>0</v>
      </c>
      <c r="O32">
        <f t="shared" si="11"/>
        <v>0</v>
      </c>
      <c r="P32">
        <f t="shared" si="11"/>
        <v>0</v>
      </c>
      <c r="Q32">
        <f t="shared" si="11"/>
        <v>0</v>
      </c>
      <c r="R32">
        <f t="shared" si="11"/>
        <v>0</v>
      </c>
      <c r="S32">
        <f t="shared" si="11"/>
        <v>0</v>
      </c>
      <c r="T32">
        <f t="shared" si="11"/>
        <v>0</v>
      </c>
      <c r="U32">
        <f t="shared" si="7"/>
        <v>0</v>
      </c>
      <c r="V32">
        <f t="shared" si="11"/>
        <v>0</v>
      </c>
      <c r="W32">
        <f t="shared" si="11"/>
        <v>0</v>
      </c>
      <c r="Y32" s="54">
        <f t="shared" si="8"/>
        <v>74.3</v>
      </c>
      <c r="AA32" s="62">
        <f t="shared" si="9"/>
        <v>0</v>
      </c>
      <c r="AC32" t="str">
        <f t="shared" si="10"/>
        <v>A-</v>
      </c>
    </row>
    <row r="33" spans="1:29" ht="18" customHeight="1" x14ac:dyDescent="0.25">
      <c r="A33" s="76" t="str">
        <f>+IF(Attendance!C17&lt;&gt;"",Attendance!C17,"")</f>
        <v/>
      </c>
      <c r="B33" s="76" t="str">
        <f>'Detail Marks'!A12</f>
        <v>180065C</v>
      </c>
      <c r="C33" s="77" t="str">
        <f>'Detail Marks'!B12</f>
        <v>BANDARA M.M.C.J.</v>
      </c>
      <c r="D33" s="87"/>
      <c r="E33" s="15" t="str">
        <f t="shared" si="3"/>
        <v>A-</v>
      </c>
      <c r="F33" s="53">
        <f t="shared" si="4"/>
        <v>73.366666666666674</v>
      </c>
      <c r="G33" s="53">
        <f>'Detail Marks'!L12/'Detail Marks'!$L$3*'Final Marks'!$G$24</f>
        <v>45.5</v>
      </c>
      <c r="H33" s="53">
        <f t="shared" si="5"/>
        <v>27.866666666666667</v>
      </c>
      <c r="I33" s="15">
        <f>'Detail Marks'!M12</f>
        <v>27.866666666666667</v>
      </c>
      <c r="J33" s="15">
        <f t="shared" si="6"/>
        <v>1</v>
      </c>
      <c r="K33">
        <f t="shared" si="11"/>
        <v>0</v>
      </c>
      <c r="L33">
        <f t="shared" si="11"/>
        <v>0</v>
      </c>
      <c r="M33">
        <f t="shared" si="11"/>
        <v>1</v>
      </c>
      <c r="N33">
        <f t="shared" si="11"/>
        <v>0</v>
      </c>
      <c r="O33">
        <f t="shared" si="11"/>
        <v>0</v>
      </c>
      <c r="P33">
        <f t="shared" si="11"/>
        <v>0</v>
      </c>
      <c r="Q33">
        <f t="shared" si="11"/>
        <v>0</v>
      </c>
      <c r="R33">
        <f t="shared" si="11"/>
        <v>0</v>
      </c>
      <c r="S33">
        <f t="shared" si="11"/>
        <v>0</v>
      </c>
      <c r="T33">
        <f t="shared" si="11"/>
        <v>0</v>
      </c>
      <c r="U33">
        <f t="shared" si="7"/>
        <v>0</v>
      </c>
      <c r="V33">
        <f t="shared" si="11"/>
        <v>0</v>
      </c>
      <c r="W33">
        <f t="shared" si="11"/>
        <v>0</v>
      </c>
      <c r="Y33" s="54">
        <f t="shared" si="8"/>
        <v>73.366666666666674</v>
      </c>
      <c r="AA33" s="62">
        <f t="shared" si="9"/>
        <v>0</v>
      </c>
      <c r="AC33" t="str">
        <f t="shared" si="10"/>
        <v>A-</v>
      </c>
    </row>
    <row r="34" spans="1:29" ht="18" customHeight="1" x14ac:dyDescent="0.25">
      <c r="A34" s="76" t="str">
        <f>+IF(Attendance!C18&lt;&gt;"",Attendance!C18,"")</f>
        <v/>
      </c>
      <c r="B34" s="76" t="str">
        <f>'Detail Marks'!A13</f>
        <v>180066F</v>
      </c>
      <c r="C34" s="77" t="str">
        <f>'Detail Marks'!B13</f>
        <v>BANDARA P.M.N.S.</v>
      </c>
      <c r="D34" s="87"/>
      <c r="E34" s="15" t="str">
        <f t="shared" si="3"/>
        <v>A-</v>
      </c>
      <c r="F34" s="53">
        <f t="shared" si="4"/>
        <v>73.3</v>
      </c>
      <c r="G34" s="53">
        <f>'Detail Marks'!L13/'Detail Marks'!$L$3*'Final Marks'!$G$24</f>
        <v>48.3</v>
      </c>
      <c r="H34" s="53">
        <f t="shared" si="5"/>
        <v>25</v>
      </c>
      <c r="I34" s="15">
        <f>'Detail Marks'!M13</f>
        <v>25</v>
      </c>
      <c r="J34" s="15">
        <f t="shared" si="6"/>
        <v>1</v>
      </c>
      <c r="K34">
        <f t="shared" si="11"/>
        <v>0</v>
      </c>
      <c r="L34">
        <f t="shared" si="11"/>
        <v>0</v>
      </c>
      <c r="M34">
        <f t="shared" si="11"/>
        <v>1</v>
      </c>
      <c r="N34">
        <f t="shared" si="11"/>
        <v>0</v>
      </c>
      <c r="O34">
        <f t="shared" si="11"/>
        <v>0</v>
      </c>
      <c r="P34">
        <f t="shared" si="11"/>
        <v>0</v>
      </c>
      <c r="Q34">
        <f t="shared" si="11"/>
        <v>0</v>
      </c>
      <c r="R34">
        <f t="shared" si="11"/>
        <v>0</v>
      </c>
      <c r="S34">
        <f t="shared" si="11"/>
        <v>0</v>
      </c>
      <c r="T34">
        <f t="shared" si="11"/>
        <v>0</v>
      </c>
      <c r="U34">
        <f t="shared" si="7"/>
        <v>0</v>
      </c>
      <c r="V34">
        <f t="shared" si="11"/>
        <v>0</v>
      </c>
      <c r="W34">
        <f t="shared" si="11"/>
        <v>0</v>
      </c>
      <c r="Y34" s="54">
        <f t="shared" si="8"/>
        <v>73.3</v>
      </c>
      <c r="AA34" s="62">
        <f t="shared" si="9"/>
        <v>0</v>
      </c>
      <c r="AC34" t="str">
        <f t="shared" si="10"/>
        <v>A-</v>
      </c>
    </row>
    <row r="35" spans="1:29" ht="18" customHeight="1" x14ac:dyDescent="0.25">
      <c r="A35" s="76" t="str">
        <f>+IF(Attendance!C19&lt;&gt;"",Attendance!C19,"")</f>
        <v/>
      </c>
      <c r="B35" s="76" t="str">
        <f>'Detail Marks'!A14</f>
        <v>180079X</v>
      </c>
      <c r="C35" s="77" t="str">
        <f>'Detail Marks'!B14</f>
        <v>CALDERA H.D.J.</v>
      </c>
      <c r="D35" s="87"/>
      <c r="E35" s="15" t="str">
        <f t="shared" si="3"/>
        <v>B</v>
      </c>
      <c r="F35" s="53">
        <f t="shared" si="4"/>
        <v>64</v>
      </c>
      <c r="G35" s="53">
        <f>'Detail Marks'!L14/'Detail Marks'!$L$3*'Final Marks'!$G$24</f>
        <v>42</v>
      </c>
      <c r="H35" s="53">
        <f t="shared" si="5"/>
        <v>22</v>
      </c>
      <c r="I35" s="15">
        <f>'Detail Marks'!M14</f>
        <v>22</v>
      </c>
      <c r="J35" s="15" t="str">
        <f t="shared" si="6"/>
        <v/>
      </c>
      <c r="K35">
        <f t="shared" si="11"/>
        <v>0</v>
      </c>
      <c r="L35">
        <f t="shared" si="11"/>
        <v>0</v>
      </c>
      <c r="M35">
        <f t="shared" si="11"/>
        <v>0</v>
      </c>
      <c r="N35">
        <f t="shared" si="11"/>
        <v>0</v>
      </c>
      <c r="O35">
        <f t="shared" si="11"/>
        <v>1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  <c r="U35">
        <f t="shared" si="7"/>
        <v>0</v>
      </c>
      <c r="V35">
        <f t="shared" si="11"/>
        <v>0</v>
      </c>
      <c r="W35">
        <f t="shared" si="11"/>
        <v>0</v>
      </c>
      <c r="Y35" s="54">
        <f t="shared" si="8"/>
        <v>64</v>
      </c>
      <c r="AA35" s="62">
        <f t="shared" si="9"/>
        <v>0</v>
      </c>
      <c r="AC35" t="str">
        <f t="shared" si="10"/>
        <v>B</v>
      </c>
    </row>
    <row r="36" spans="1:29" ht="18" customHeight="1" x14ac:dyDescent="0.25">
      <c r="A36" s="76" t="str">
        <f>+IF(Attendance!C20&lt;&gt;"",Attendance!C20,"")</f>
        <v/>
      </c>
      <c r="B36" s="76" t="str">
        <f>'Detail Marks'!A15</f>
        <v>180085L</v>
      </c>
      <c r="C36" s="77" t="str">
        <f>'Detail Marks'!B15</f>
        <v>CHANDANAYAKA S.M.</v>
      </c>
      <c r="D36" s="87"/>
      <c r="E36" s="15" t="str">
        <f t="shared" si="3"/>
        <v>A-</v>
      </c>
      <c r="F36" s="53">
        <f t="shared" si="4"/>
        <v>73.633333333333326</v>
      </c>
      <c r="G36" s="53">
        <f>'Detail Marks'!L15/'Detail Marks'!$L$3*'Final Marks'!$G$24</f>
        <v>46.9</v>
      </c>
      <c r="H36" s="53">
        <f t="shared" si="5"/>
        <v>26.733333333333334</v>
      </c>
      <c r="I36" s="15">
        <f>'Detail Marks'!M15</f>
        <v>26.733333333333334</v>
      </c>
      <c r="J36" s="15">
        <f t="shared" si="6"/>
        <v>1</v>
      </c>
      <c r="K36">
        <f t="shared" si="11"/>
        <v>0</v>
      </c>
      <c r="L36">
        <f t="shared" si="11"/>
        <v>0</v>
      </c>
      <c r="M36">
        <f t="shared" si="11"/>
        <v>1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7"/>
        <v>0</v>
      </c>
      <c r="V36">
        <f t="shared" si="11"/>
        <v>0</v>
      </c>
      <c r="W36">
        <f t="shared" si="11"/>
        <v>0</v>
      </c>
      <c r="Y36" s="54">
        <f t="shared" si="8"/>
        <v>73.633333333333326</v>
      </c>
      <c r="AA36" s="62">
        <f t="shared" si="9"/>
        <v>0</v>
      </c>
      <c r="AC36" t="str">
        <f t="shared" si="10"/>
        <v>A-</v>
      </c>
    </row>
    <row r="37" spans="1:29" ht="18" customHeight="1" x14ac:dyDescent="0.25">
      <c r="A37" s="76" t="str">
        <f>+IF(Attendance!C21&lt;&gt;"",Attendance!C21,"")</f>
        <v/>
      </c>
      <c r="B37" s="76" t="str">
        <f>'Detail Marks'!A16</f>
        <v>180087U</v>
      </c>
      <c r="C37" s="77" t="str">
        <f>'Detail Marks'!B16</f>
        <v>CHANDRASEKARA C.H.W.M.R.A.T.</v>
      </c>
      <c r="D37" s="87"/>
      <c r="E37" s="15" t="str">
        <f t="shared" si="3"/>
        <v>B</v>
      </c>
      <c r="F37" s="53">
        <f t="shared" si="4"/>
        <v>62.566666666666663</v>
      </c>
      <c r="G37" s="53">
        <f>'Detail Marks'!L16/'Detail Marks'!$L$3*'Final Marks'!$G$24</f>
        <v>42.699999999999996</v>
      </c>
      <c r="H37" s="53">
        <f t="shared" si="5"/>
        <v>19.866666666666667</v>
      </c>
      <c r="I37" s="15">
        <f>'Detail Marks'!M16</f>
        <v>19.866666666666667</v>
      </c>
      <c r="J37" s="15" t="str">
        <f t="shared" si="6"/>
        <v/>
      </c>
      <c r="K37">
        <f t="shared" si="11"/>
        <v>0</v>
      </c>
      <c r="L37">
        <f t="shared" si="11"/>
        <v>0</v>
      </c>
      <c r="M37">
        <f t="shared" si="11"/>
        <v>0</v>
      </c>
      <c r="N37">
        <f t="shared" si="11"/>
        <v>0</v>
      </c>
      <c r="O37">
        <f t="shared" si="11"/>
        <v>1</v>
      </c>
      <c r="P37">
        <f t="shared" si="11"/>
        <v>0</v>
      </c>
      <c r="Q37">
        <f t="shared" si="11"/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7"/>
        <v>0</v>
      </c>
      <c r="V37">
        <f t="shared" si="11"/>
        <v>0</v>
      </c>
      <c r="W37">
        <f t="shared" si="11"/>
        <v>0</v>
      </c>
      <c r="Y37" s="54">
        <f t="shared" si="8"/>
        <v>62.566666666666663</v>
      </c>
      <c r="AA37" s="62">
        <f t="shared" si="9"/>
        <v>0</v>
      </c>
      <c r="AC37" t="str">
        <f t="shared" si="10"/>
        <v>B</v>
      </c>
    </row>
    <row r="38" spans="1:29" ht="18" customHeight="1" x14ac:dyDescent="0.25">
      <c r="A38" s="76" t="str">
        <f>+IF(Attendance!C22&lt;&gt;"",Attendance!C22,"")</f>
        <v/>
      </c>
      <c r="B38" s="76" t="str">
        <f>'Detail Marks'!A17</f>
        <v>180089D</v>
      </c>
      <c r="C38" s="77" t="str">
        <f>'Detail Marks'!B17</f>
        <v>CHANDRASEKERA C.M.D.S.</v>
      </c>
      <c r="D38" s="87"/>
      <c r="E38" s="15" t="str">
        <f t="shared" si="3"/>
        <v>A</v>
      </c>
      <c r="F38" s="53">
        <f t="shared" si="4"/>
        <v>75.066666666666663</v>
      </c>
      <c r="G38" s="53">
        <f>'Detail Marks'!L17/'Detail Marks'!$L$3*'Final Marks'!$G$24</f>
        <v>49</v>
      </c>
      <c r="H38" s="53">
        <f t="shared" si="5"/>
        <v>26.066666666666666</v>
      </c>
      <c r="I38" s="15">
        <f>'Detail Marks'!M17</f>
        <v>26.066666666666666</v>
      </c>
      <c r="J38" s="15">
        <f t="shared" si="6"/>
        <v>1</v>
      </c>
      <c r="K38">
        <f t="shared" si="11"/>
        <v>0</v>
      </c>
      <c r="L38">
        <f t="shared" si="11"/>
        <v>1</v>
      </c>
      <c r="M38">
        <f t="shared" si="11"/>
        <v>0</v>
      </c>
      <c r="N38">
        <f t="shared" si="11"/>
        <v>0</v>
      </c>
      <c r="O38">
        <f t="shared" si="11"/>
        <v>0</v>
      </c>
      <c r="P38">
        <f t="shared" si="11"/>
        <v>0</v>
      </c>
      <c r="Q38">
        <f t="shared" si="11"/>
        <v>0</v>
      </c>
      <c r="R38">
        <f t="shared" si="11"/>
        <v>0</v>
      </c>
      <c r="S38">
        <f t="shared" si="11"/>
        <v>0</v>
      </c>
      <c r="T38">
        <f t="shared" si="11"/>
        <v>0</v>
      </c>
      <c r="U38">
        <f t="shared" si="7"/>
        <v>0</v>
      </c>
      <c r="V38">
        <f t="shared" si="11"/>
        <v>0</v>
      </c>
      <c r="W38">
        <f t="shared" si="11"/>
        <v>0</v>
      </c>
      <c r="Y38" s="54">
        <f t="shared" si="8"/>
        <v>75.066666666666663</v>
      </c>
      <c r="AA38" s="62">
        <f t="shared" si="9"/>
        <v>0</v>
      </c>
      <c r="AC38" t="str">
        <f t="shared" si="10"/>
        <v>A</v>
      </c>
    </row>
    <row r="39" spans="1:29" ht="18" customHeight="1" x14ac:dyDescent="0.25">
      <c r="A39" s="76" t="str">
        <f>+IF(Attendance!C23&lt;&gt;"",Attendance!C23,"")</f>
        <v/>
      </c>
      <c r="B39" s="76" t="str">
        <f>'Detail Marks'!A18</f>
        <v>180092F</v>
      </c>
      <c r="C39" s="77" t="str">
        <f>'Detail Marks'!B18</f>
        <v>CHANDULA K.L.G.J.</v>
      </c>
      <c r="D39" s="87"/>
      <c r="E39" s="15" t="str">
        <f t="shared" si="3"/>
        <v>B+</v>
      </c>
      <c r="F39" s="53">
        <f t="shared" si="4"/>
        <v>66.966666666666669</v>
      </c>
      <c r="G39" s="53">
        <f>'Detail Marks'!L18/'Detail Marks'!$L$3*'Final Marks'!$G$24</f>
        <v>44.099999999999994</v>
      </c>
      <c r="H39" s="53">
        <f t="shared" si="5"/>
        <v>22.866666666666667</v>
      </c>
      <c r="I39" s="15">
        <f>'Detail Marks'!M18</f>
        <v>22.866666666666667</v>
      </c>
      <c r="J39" s="15">
        <f t="shared" si="6"/>
        <v>1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1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si="7"/>
        <v>0</v>
      </c>
      <c r="V39">
        <f t="shared" si="11"/>
        <v>0</v>
      </c>
      <c r="W39">
        <f t="shared" si="11"/>
        <v>0</v>
      </c>
      <c r="Y39" s="54">
        <f t="shared" si="8"/>
        <v>66.966666666666669</v>
      </c>
      <c r="AA39" s="62">
        <f t="shared" si="9"/>
        <v>0</v>
      </c>
      <c r="AC39" t="str">
        <f t="shared" si="10"/>
        <v>B+</v>
      </c>
    </row>
    <row r="40" spans="1:29" ht="18" customHeight="1" x14ac:dyDescent="0.25">
      <c r="A40" s="76" t="str">
        <f>+IF(Attendance!C24&lt;&gt;"",Attendance!C24,"")</f>
        <v/>
      </c>
      <c r="B40" s="76" t="str">
        <f>'Detail Marks'!A19</f>
        <v>180101K</v>
      </c>
      <c r="C40" s="77" t="str">
        <f>'Detail Marks'!B19</f>
        <v>COSTA A.M.J.V.</v>
      </c>
      <c r="D40" s="87"/>
      <c r="E40" s="15" t="str">
        <f t="shared" si="3"/>
        <v>B</v>
      </c>
      <c r="F40" s="53">
        <f t="shared" si="4"/>
        <v>64.066666666666663</v>
      </c>
      <c r="G40" s="53">
        <f>'Detail Marks'!L19/'Detail Marks'!$L$3*'Final Marks'!$G$24</f>
        <v>39.199999999999996</v>
      </c>
      <c r="H40" s="53">
        <f t="shared" si="5"/>
        <v>24.866666666666667</v>
      </c>
      <c r="I40" s="15">
        <f>'Detail Marks'!M19</f>
        <v>24.866666666666667</v>
      </c>
      <c r="J40" s="15">
        <f t="shared" si="6"/>
        <v>1</v>
      </c>
      <c r="K40">
        <f t="shared" si="11"/>
        <v>0</v>
      </c>
      <c r="L40">
        <f t="shared" si="11"/>
        <v>0</v>
      </c>
      <c r="M40">
        <f t="shared" si="11"/>
        <v>0</v>
      </c>
      <c r="N40">
        <f t="shared" si="11"/>
        <v>0</v>
      </c>
      <c r="O40">
        <f t="shared" si="11"/>
        <v>1</v>
      </c>
      <c r="P40">
        <f t="shared" si="11"/>
        <v>0</v>
      </c>
      <c r="Q40">
        <f t="shared" si="11"/>
        <v>0</v>
      </c>
      <c r="R40">
        <f t="shared" si="11"/>
        <v>0</v>
      </c>
      <c r="S40">
        <f t="shared" si="11"/>
        <v>0</v>
      </c>
      <c r="T40">
        <f t="shared" si="11"/>
        <v>0</v>
      </c>
      <c r="U40">
        <f t="shared" si="7"/>
        <v>0</v>
      </c>
      <c r="V40">
        <f t="shared" si="11"/>
        <v>0</v>
      </c>
      <c r="W40">
        <f t="shared" si="11"/>
        <v>0</v>
      </c>
      <c r="Y40" s="54">
        <f t="shared" si="8"/>
        <v>64.066666666666663</v>
      </c>
      <c r="AA40" s="62">
        <f t="shared" si="9"/>
        <v>0</v>
      </c>
      <c r="AC40" t="str">
        <f t="shared" si="10"/>
        <v>B</v>
      </c>
    </row>
    <row r="41" spans="1:29" ht="18" customHeight="1" x14ac:dyDescent="0.25">
      <c r="A41" s="76" t="str">
        <f>+IF(Attendance!C25&lt;&gt;"",Attendance!C25,"")</f>
        <v/>
      </c>
      <c r="B41" s="76" t="str">
        <f>'Detail Marks'!A20</f>
        <v>180112U</v>
      </c>
      <c r="C41" s="77" t="str">
        <f>'Detail Marks'!B20</f>
        <v>DAYASEKARA N.G.K.M.</v>
      </c>
      <c r="D41" s="87"/>
      <c r="E41" s="15" t="str">
        <f t="shared" si="3"/>
        <v>B+</v>
      </c>
      <c r="F41" s="53">
        <f t="shared" si="4"/>
        <v>68.199999999999989</v>
      </c>
      <c r="G41" s="53">
        <f>'Detail Marks'!L20/'Detail Marks'!$L$3*'Final Marks'!$G$24</f>
        <v>46.199999999999996</v>
      </c>
      <c r="H41" s="53">
        <f t="shared" si="5"/>
        <v>22</v>
      </c>
      <c r="I41" s="15">
        <f>'Detail Marks'!M20</f>
        <v>22</v>
      </c>
      <c r="J41" s="15" t="str">
        <f t="shared" si="6"/>
        <v/>
      </c>
      <c r="K41">
        <f t="shared" si="11"/>
        <v>0</v>
      </c>
      <c r="L41">
        <f t="shared" si="11"/>
        <v>0</v>
      </c>
      <c r="M41">
        <f t="shared" si="11"/>
        <v>0</v>
      </c>
      <c r="N41">
        <f t="shared" si="11"/>
        <v>1</v>
      </c>
      <c r="O41">
        <f t="shared" si="11"/>
        <v>0</v>
      </c>
      <c r="P41">
        <f t="shared" si="11"/>
        <v>0</v>
      </c>
      <c r="Q41">
        <f t="shared" si="11"/>
        <v>0</v>
      </c>
      <c r="R41">
        <f t="shared" si="11"/>
        <v>0</v>
      </c>
      <c r="S41">
        <f t="shared" si="11"/>
        <v>0</v>
      </c>
      <c r="T41">
        <f t="shared" si="11"/>
        <v>0</v>
      </c>
      <c r="U41">
        <f t="shared" si="7"/>
        <v>0</v>
      </c>
      <c r="V41">
        <f t="shared" si="11"/>
        <v>0</v>
      </c>
      <c r="W41">
        <f t="shared" si="11"/>
        <v>0</v>
      </c>
      <c r="Y41" s="54">
        <f t="shared" si="8"/>
        <v>68.199999999999989</v>
      </c>
      <c r="AA41" s="62">
        <f t="shared" si="9"/>
        <v>0</v>
      </c>
      <c r="AC41" t="str">
        <f t="shared" si="10"/>
        <v>B+</v>
      </c>
    </row>
    <row r="42" spans="1:29" ht="18" customHeight="1" x14ac:dyDescent="0.25">
      <c r="A42" s="76" t="str">
        <f>+IF(Attendance!C26&lt;&gt;"",Attendance!C26,"")</f>
        <v/>
      </c>
      <c r="B42" s="76" t="str">
        <f>'Detail Marks'!A21</f>
        <v>180134M</v>
      </c>
      <c r="C42" s="77" t="str">
        <f>'Detail Marks'!B21</f>
        <v>DHAMMIKA P.S.M.R.</v>
      </c>
      <c r="D42" s="87"/>
      <c r="E42" s="15" t="str">
        <f t="shared" si="3"/>
        <v>B+</v>
      </c>
      <c r="F42" s="53">
        <f t="shared" si="4"/>
        <v>67.833333333333329</v>
      </c>
      <c r="G42" s="53">
        <f>'Detail Marks'!L21/'Detail Marks'!$L$3*'Final Marks'!$G$24</f>
        <v>44.099999999999994</v>
      </c>
      <c r="H42" s="53">
        <f t="shared" si="5"/>
        <v>23.733333333333334</v>
      </c>
      <c r="I42" s="15">
        <f>'Detail Marks'!M21</f>
        <v>23.733333333333334</v>
      </c>
      <c r="J42" s="15">
        <f t="shared" si="6"/>
        <v>1</v>
      </c>
      <c r="K42">
        <f t="shared" si="11"/>
        <v>0</v>
      </c>
      <c r="L42">
        <f t="shared" si="11"/>
        <v>0</v>
      </c>
      <c r="M42">
        <f t="shared" si="11"/>
        <v>0</v>
      </c>
      <c r="N42">
        <f t="shared" si="11"/>
        <v>1</v>
      </c>
      <c r="O42">
        <f t="shared" si="11"/>
        <v>0</v>
      </c>
      <c r="P42">
        <f t="shared" si="11"/>
        <v>0</v>
      </c>
      <c r="Q42">
        <f t="shared" si="11"/>
        <v>0</v>
      </c>
      <c r="R42">
        <f t="shared" si="11"/>
        <v>0</v>
      </c>
      <c r="S42">
        <f t="shared" si="11"/>
        <v>0</v>
      </c>
      <c r="T42">
        <f t="shared" si="11"/>
        <v>0</v>
      </c>
      <c r="U42">
        <f t="shared" si="7"/>
        <v>0</v>
      </c>
      <c r="V42">
        <f t="shared" si="11"/>
        <v>0</v>
      </c>
      <c r="W42">
        <f t="shared" si="11"/>
        <v>0</v>
      </c>
      <c r="Y42" s="54">
        <f t="shared" si="8"/>
        <v>67.833333333333329</v>
      </c>
      <c r="AA42" s="62">
        <f t="shared" si="9"/>
        <v>0</v>
      </c>
      <c r="AC42" t="str">
        <f t="shared" si="10"/>
        <v>B+</v>
      </c>
    </row>
    <row r="43" spans="1:29" ht="18" customHeight="1" x14ac:dyDescent="0.25">
      <c r="A43" s="76" t="str">
        <f>+IF(Attendance!C27&lt;&gt;"",Attendance!C27,"")</f>
        <v/>
      </c>
      <c r="B43" s="76" t="str">
        <f>'Detail Marks'!A22</f>
        <v>180140D</v>
      </c>
      <c r="C43" s="77" t="str">
        <f>'Detail Marks'!B22</f>
        <v>DILAGSHAN G.</v>
      </c>
      <c r="D43" s="87"/>
      <c r="E43" s="15" t="str">
        <f t="shared" si="3"/>
        <v>B+</v>
      </c>
      <c r="F43" s="53">
        <f t="shared" si="4"/>
        <v>67.566666666666663</v>
      </c>
      <c r="G43" s="53">
        <f>'Detail Marks'!L22/'Detail Marks'!$L$3*'Final Marks'!$G$24</f>
        <v>44.099999999999994</v>
      </c>
      <c r="H43" s="53">
        <f t="shared" si="5"/>
        <v>23.466666666666669</v>
      </c>
      <c r="I43" s="15">
        <f>'Detail Marks'!M22</f>
        <v>23.466666666666669</v>
      </c>
      <c r="J43" s="15">
        <f t="shared" si="6"/>
        <v>1</v>
      </c>
      <c r="K43">
        <f t="shared" si="11"/>
        <v>0</v>
      </c>
      <c r="L43">
        <f t="shared" si="11"/>
        <v>0</v>
      </c>
      <c r="M43">
        <f t="shared" si="11"/>
        <v>0</v>
      </c>
      <c r="N43">
        <f t="shared" si="11"/>
        <v>1</v>
      </c>
      <c r="O43">
        <f t="shared" si="11"/>
        <v>0</v>
      </c>
      <c r="P43">
        <f t="shared" si="11"/>
        <v>0</v>
      </c>
      <c r="Q43">
        <f t="shared" si="11"/>
        <v>0</v>
      </c>
      <c r="R43">
        <f t="shared" si="11"/>
        <v>0</v>
      </c>
      <c r="S43">
        <f t="shared" si="11"/>
        <v>0</v>
      </c>
      <c r="T43">
        <f t="shared" si="11"/>
        <v>0</v>
      </c>
      <c r="U43">
        <f t="shared" si="7"/>
        <v>0</v>
      </c>
      <c r="V43">
        <f t="shared" si="11"/>
        <v>0</v>
      </c>
      <c r="W43">
        <f t="shared" si="11"/>
        <v>0</v>
      </c>
      <c r="Y43" s="54">
        <f t="shared" si="8"/>
        <v>67.566666666666663</v>
      </c>
      <c r="AA43" s="62">
        <f t="shared" si="9"/>
        <v>0</v>
      </c>
      <c r="AC43" t="str">
        <f t="shared" si="10"/>
        <v>B+</v>
      </c>
    </row>
    <row r="44" spans="1:29" ht="18" customHeight="1" x14ac:dyDescent="0.25">
      <c r="A44" s="76" t="str">
        <f>+IF(Attendance!C28&lt;&gt;"",Attendance!C28,"")</f>
        <v/>
      </c>
      <c r="B44" s="76" t="str">
        <f>'Detail Marks'!A23</f>
        <v>180153U</v>
      </c>
      <c r="C44" s="77" t="str">
        <f>'Detail Marks'!B23</f>
        <v>DISSANAYAKE D.N.R.</v>
      </c>
      <c r="D44" s="87"/>
      <c r="E44" s="15" t="str">
        <f t="shared" si="3"/>
        <v>A</v>
      </c>
      <c r="F44" s="53">
        <f t="shared" si="4"/>
        <v>74.699999999999989</v>
      </c>
      <c r="G44" s="53">
        <f>'Detail Marks'!L23/'Detail Marks'!$L$3*'Final Marks'!$G$24</f>
        <v>49.699999999999996</v>
      </c>
      <c r="H44" s="53">
        <f t="shared" si="5"/>
        <v>25</v>
      </c>
      <c r="I44" s="15">
        <f>'Detail Marks'!M23</f>
        <v>25</v>
      </c>
      <c r="J44" s="15">
        <f t="shared" si="6"/>
        <v>1</v>
      </c>
      <c r="K44">
        <f t="shared" si="11"/>
        <v>0</v>
      </c>
      <c r="L44">
        <f t="shared" si="11"/>
        <v>1</v>
      </c>
      <c r="M44">
        <f t="shared" si="11"/>
        <v>0</v>
      </c>
      <c r="N44">
        <f t="shared" si="11"/>
        <v>0</v>
      </c>
      <c r="O44">
        <f t="shared" si="11"/>
        <v>0</v>
      </c>
      <c r="P44">
        <f t="shared" si="11"/>
        <v>0</v>
      </c>
      <c r="Q44">
        <f t="shared" si="11"/>
        <v>0</v>
      </c>
      <c r="R44">
        <f t="shared" si="11"/>
        <v>0</v>
      </c>
      <c r="S44">
        <f t="shared" si="11"/>
        <v>0</v>
      </c>
      <c r="T44">
        <f t="shared" si="11"/>
        <v>0</v>
      </c>
      <c r="U44">
        <f t="shared" si="7"/>
        <v>0</v>
      </c>
      <c r="V44">
        <f t="shared" si="11"/>
        <v>0</v>
      </c>
      <c r="W44">
        <f t="shared" si="11"/>
        <v>0</v>
      </c>
      <c r="Y44" s="54">
        <f t="shared" si="8"/>
        <v>74.699999999999989</v>
      </c>
      <c r="AA44" s="62">
        <f t="shared" si="9"/>
        <v>0</v>
      </c>
      <c r="AC44" t="str">
        <f t="shared" si="10"/>
        <v>A</v>
      </c>
    </row>
    <row r="45" spans="1:29" ht="18" customHeight="1" x14ac:dyDescent="0.25">
      <c r="A45" s="76" t="str">
        <f>+IF(Attendance!C29&lt;&gt;"",Attendance!C29,"")</f>
        <v/>
      </c>
      <c r="B45" s="76" t="str">
        <f>'Detail Marks'!A24</f>
        <v>180164E</v>
      </c>
      <c r="C45" s="77" t="str">
        <f>'Detail Marks'!B24</f>
        <v>EKANAYAKE E.M.C.S.</v>
      </c>
      <c r="D45" s="87"/>
      <c r="E45" s="15" t="str">
        <f t="shared" si="3"/>
        <v>A-</v>
      </c>
      <c r="F45" s="53">
        <f t="shared" si="4"/>
        <v>73.166666666666657</v>
      </c>
      <c r="G45" s="53">
        <f>'Detail Marks'!L24/'Detail Marks'!$L$3*'Final Marks'!$G$24</f>
        <v>48.3</v>
      </c>
      <c r="H45" s="53">
        <f t="shared" si="5"/>
        <v>24.866666666666667</v>
      </c>
      <c r="I45" s="15">
        <f>'Detail Marks'!M24</f>
        <v>24.866666666666667</v>
      </c>
      <c r="J45" s="15">
        <f t="shared" si="6"/>
        <v>1</v>
      </c>
      <c r="K45">
        <f t="shared" si="11"/>
        <v>0</v>
      </c>
      <c r="L45">
        <f t="shared" si="11"/>
        <v>0</v>
      </c>
      <c r="M45">
        <f t="shared" si="11"/>
        <v>1</v>
      </c>
      <c r="N45">
        <f t="shared" si="11"/>
        <v>0</v>
      </c>
      <c r="O45">
        <f t="shared" si="11"/>
        <v>0</v>
      </c>
      <c r="P45">
        <f t="shared" si="11"/>
        <v>0</v>
      </c>
      <c r="Q45">
        <f t="shared" si="11"/>
        <v>0</v>
      </c>
      <c r="R45">
        <f t="shared" si="11"/>
        <v>0</v>
      </c>
      <c r="S45">
        <f t="shared" si="11"/>
        <v>0</v>
      </c>
      <c r="T45">
        <f t="shared" si="11"/>
        <v>0</v>
      </c>
      <c r="U45">
        <f t="shared" si="7"/>
        <v>0</v>
      </c>
      <c r="V45">
        <f t="shared" si="11"/>
        <v>0</v>
      </c>
      <c r="W45">
        <f t="shared" si="11"/>
        <v>0</v>
      </c>
      <c r="Y45" s="54">
        <f t="shared" si="8"/>
        <v>73.166666666666657</v>
      </c>
      <c r="AA45" s="62">
        <f t="shared" si="9"/>
        <v>0</v>
      </c>
      <c r="AC45" t="str">
        <f t="shared" si="10"/>
        <v>A-</v>
      </c>
    </row>
    <row r="46" spans="1:29" ht="18" customHeight="1" x14ac:dyDescent="0.25">
      <c r="A46" s="76" t="str">
        <f>+IF(Attendance!C30&lt;&gt;"",Attendance!C30,"")</f>
        <v/>
      </c>
      <c r="B46" s="76" t="str">
        <f>'Detail Marks'!A25</f>
        <v>180172C</v>
      </c>
      <c r="C46" s="77" t="str">
        <f>'Detail Marks'!B25</f>
        <v>FERNANDO H.I.S.</v>
      </c>
      <c r="D46" s="87"/>
      <c r="E46" s="15" t="str">
        <f t="shared" si="3"/>
        <v>A-</v>
      </c>
      <c r="F46" s="53">
        <f t="shared" si="4"/>
        <v>74.3</v>
      </c>
      <c r="G46" s="53">
        <f>'Detail Marks'!L25/'Detail Marks'!$L$3*'Final Marks'!$G$24</f>
        <v>48.3</v>
      </c>
      <c r="H46" s="53">
        <f t="shared" si="5"/>
        <v>26</v>
      </c>
      <c r="I46" s="15">
        <f>'Detail Marks'!M25</f>
        <v>26</v>
      </c>
      <c r="J46" s="15">
        <f t="shared" si="6"/>
        <v>1</v>
      </c>
      <c r="K46">
        <f t="shared" si="11"/>
        <v>0</v>
      </c>
      <c r="L46">
        <f t="shared" si="11"/>
        <v>0</v>
      </c>
      <c r="M46">
        <f t="shared" si="11"/>
        <v>1</v>
      </c>
      <c r="N46">
        <f t="shared" si="11"/>
        <v>0</v>
      </c>
      <c r="O46">
        <f t="shared" si="11"/>
        <v>0</v>
      </c>
      <c r="P46">
        <f t="shared" si="11"/>
        <v>0</v>
      </c>
      <c r="Q46">
        <f t="shared" si="11"/>
        <v>0</v>
      </c>
      <c r="R46">
        <f t="shared" si="11"/>
        <v>0</v>
      </c>
      <c r="S46">
        <f t="shared" si="11"/>
        <v>0</v>
      </c>
      <c r="T46">
        <f t="shared" si="11"/>
        <v>0</v>
      </c>
      <c r="U46">
        <f t="shared" si="7"/>
        <v>0</v>
      </c>
      <c r="V46">
        <f t="shared" si="11"/>
        <v>0</v>
      </c>
      <c r="W46">
        <f t="shared" si="11"/>
        <v>0</v>
      </c>
      <c r="Y46" s="54">
        <f t="shared" si="8"/>
        <v>74.3</v>
      </c>
      <c r="AA46" s="62">
        <f t="shared" si="9"/>
        <v>0</v>
      </c>
      <c r="AC46" t="str">
        <f t="shared" si="10"/>
        <v>A-</v>
      </c>
    </row>
    <row r="47" spans="1:29" ht="18" customHeight="1" x14ac:dyDescent="0.25">
      <c r="A47" s="76" t="str">
        <f>+IF(Attendance!C31&lt;&gt;"",Attendance!C31,"")</f>
        <v/>
      </c>
      <c r="B47" s="76" t="str">
        <f>'Detail Marks'!A26</f>
        <v>180173F</v>
      </c>
      <c r="C47" s="77" t="str">
        <f>'Detail Marks'!B26</f>
        <v>FERNANDO K.N.S.</v>
      </c>
      <c r="D47" s="87"/>
      <c r="E47" s="15" t="str">
        <f t="shared" si="3"/>
        <v>A</v>
      </c>
      <c r="F47" s="53">
        <f t="shared" si="4"/>
        <v>78.699999999999989</v>
      </c>
      <c r="G47" s="53">
        <f>'Detail Marks'!L26/'Detail Marks'!$L$3*'Final Marks'!$G$24</f>
        <v>51.099999999999994</v>
      </c>
      <c r="H47" s="53">
        <f t="shared" si="5"/>
        <v>27.599999999999998</v>
      </c>
      <c r="I47" s="15">
        <f>'Detail Marks'!M26</f>
        <v>27.6</v>
      </c>
      <c r="J47" s="15">
        <f t="shared" si="6"/>
        <v>1</v>
      </c>
      <c r="K47">
        <f t="shared" si="11"/>
        <v>0</v>
      </c>
      <c r="L47">
        <f t="shared" si="11"/>
        <v>1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1"/>
        <v>0</v>
      </c>
      <c r="T47">
        <f t="shared" si="11"/>
        <v>0</v>
      </c>
      <c r="U47">
        <f t="shared" si="7"/>
        <v>0</v>
      </c>
      <c r="V47">
        <f t="shared" si="11"/>
        <v>0</v>
      </c>
      <c r="W47">
        <f t="shared" si="11"/>
        <v>0</v>
      </c>
      <c r="Y47" s="54">
        <f t="shared" si="8"/>
        <v>78.699999999999989</v>
      </c>
      <c r="AA47" s="62">
        <f t="shared" si="9"/>
        <v>0</v>
      </c>
      <c r="AC47" t="str">
        <f t="shared" si="10"/>
        <v>A</v>
      </c>
    </row>
    <row r="48" spans="1:29" ht="18" customHeight="1" x14ac:dyDescent="0.25">
      <c r="A48" s="76" t="str">
        <f>+IF(Attendance!C32&lt;&gt;"",Attendance!C32,"")</f>
        <v/>
      </c>
      <c r="B48" s="76" t="str">
        <f>'Detail Marks'!A27</f>
        <v>180191H</v>
      </c>
      <c r="C48" s="77" t="str">
        <f>'Detail Marks'!B27</f>
        <v>GAMLATH G.R.U.Y.</v>
      </c>
      <c r="D48" s="87"/>
      <c r="E48" s="15" t="str">
        <f t="shared" si="3"/>
        <v>B</v>
      </c>
      <c r="F48" s="53">
        <f t="shared" si="4"/>
        <v>64.333333333333329</v>
      </c>
      <c r="G48" s="53">
        <f>'Detail Marks'!L27/'Detail Marks'!$L$3*'Final Marks'!$G$24</f>
        <v>40.599999999999994</v>
      </c>
      <c r="H48" s="53">
        <f t="shared" si="5"/>
        <v>23.733333333333334</v>
      </c>
      <c r="I48" s="15">
        <f>'Detail Marks'!M27</f>
        <v>23.733333333333334</v>
      </c>
      <c r="J48" s="15">
        <f t="shared" si="6"/>
        <v>1</v>
      </c>
      <c r="K48">
        <f t="shared" si="11"/>
        <v>0</v>
      </c>
      <c r="L48">
        <f t="shared" si="11"/>
        <v>0</v>
      </c>
      <c r="M48">
        <f t="shared" si="11"/>
        <v>0</v>
      </c>
      <c r="N48">
        <f t="shared" si="11"/>
        <v>0</v>
      </c>
      <c r="O48">
        <f t="shared" si="11"/>
        <v>1</v>
      </c>
      <c r="P48">
        <f t="shared" si="11"/>
        <v>0</v>
      </c>
      <c r="Q48">
        <f t="shared" si="11"/>
        <v>0</v>
      </c>
      <c r="R48">
        <f t="shared" si="11"/>
        <v>0</v>
      </c>
      <c r="S48">
        <f t="shared" si="11"/>
        <v>0</v>
      </c>
      <c r="T48">
        <f t="shared" si="11"/>
        <v>0</v>
      </c>
      <c r="U48">
        <f t="shared" si="7"/>
        <v>0</v>
      </c>
      <c r="V48">
        <f t="shared" si="11"/>
        <v>0</v>
      </c>
      <c r="W48">
        <f t="shared" si="11"/>
        <v>0</v>
      </c>
      <c r="Y48" s="54">
        <f t="shared" si="8"/>
        <v>64.333333333333329</v>
      </c>
      <c r="AA48" s="62">
        <f t="shared" si="9"/>
        <v>0</v>
      </c>
      <c r="AC48" t="str">
        <f t="shared" si="10"/>
        <v>B</v>
      </c>
    </row>
    <row r="49" spans="1:29" ht="18" customHeight="1" x14ac:dyDescent="0.25">
      <c r="A49" s="76" t="str">
        <f>+IF(Attendance!C33&lt;&gt;"",Attendance!C33,"")</f>
        <v/>
      </c>
      <c r="B49" s="76" t="str">
        <f>'Detail Marks'!A28</f>
        <v>180195A</v>
      </c>
      <c r="C49" s="77" t="str">
        <f>'Detail Marks'!B28</f>
        <v>GINIGE Y.S.</v>
      </c>
      <c r="D49" s="87"/>
      <c r="E49" s="15" t="str">
        <f t="shared" si="3"/>
        <v>A+</v>
      </c>
      <c r="F49" s="53">
        <f t="shared" si="4"/>
        <v>86.699999999999989</v>
      </c>
      <c r="G49" s="53">
        <f>'Detail Marks'!L28/'Detail Marks'!$L$3*'Final Marks'!$G$24</f>
        <v>58.099999999999994</v>
      </c>
      <c r="H49" s="53">
        <f t="shared" si="5"/>
        <v>28.6</v>
      </c>
      <c r="I49" s="15">
        <f>'Detail Marks'!M28</f>
        <v>28.6</v>
      </c>
      <c r="J49" s="15">
        <f t="shared" si="6"/>
        <v>1</v>
      </c>
      <c r="K49">
        <f t="shared" si="11"/>
        <v>1</v>
      </c>
      <c r="L49">
        <f t="shared" si="11"/>
        <v>0</v>
      </c>
      <c r="M49">
        <f t="shared" si="11"/>
        <v>0</v>
      </c>
      <c r="N49">
        <f t="shared" si="11"/>
        <v>0</v>
      </c>
      <c r="O49">
        <f t="shared" si="11"/>
        <v>0</v>
      </c>
      <c r="P49">
        <f t="shared" si="11"/>
        <v>0</v>
      </c>
      <c r="Q49">
        <f t="shared" si="11"/>
        <v>0</v>
      </c>
      <c r="R49">
        <f t="shared" si="11"/>
        <v>0</v>
      </c>
      <c r="S49">
        <f t="shared" si="11"/>
        <v>0</v>
      </c>
      <c r="T49">
        <f t="shared" si="11"/>
        <v>0</v>
      </c>
      <c r="U49">
        <f t="shared" si="7"/>
        <v>0</v>
      </c>
      <c r="V49">
        <f t="shared" si="11"/>
        <v>0</v>
      </c>
      <c r="W49">
        <f t="shared" si="11"/>
        <v>0</v>
      </c>
      <c r="Y49" s="54">
        <f t="shared" si="8"/>
        <v>86.699999999999989</v>
      </c>
      <c r="AA49" s="62">
        <f t="shared" si="9"/>
        <v>0</v>
      </c>
      <c r="AC49" t="str">
        <f t="shared" si="10"/>
        <v>A+</v>
      </c>
    </row>
    <row r="50" spans="1:29" ht="18" customHeight="1" x14ac:dyDescent="0.25">
      <c r="A50" s="76" t="str">
        <f>+IF(Attendance!C34&lt;&gt;"",Attendance!C34,"")</f>
        <v/>
      </c>
      <c r="B50" s="76" t="str">
        <f>'Detail Marks'!A29</f>
        <v>180200M</v>
      </c>
      <c r="C50" s="77" t="str">
        <f>'Detail Marks'!B29</f>
        <v>GUNARATHNA K.A.C.N.W.</v>
      </c>
      <c r="D50" s="87"/>
      <c r="E50" s="15" t="str">
        <f t="shared" si="3"/>
        <v>A-</v>
      </c>
      <c r="F50" s="53">
        <f t="shared" si="4"/>
        <v>74.3</v>
      </c>
      <c r="G50" s="53">
        <f>'Detail Marks'!L29/'Detail Marks'!$L$3*'Final Marks'!$G$24</f>
        <v>48.3</v>
      </c>
      <c r="H50" s="53">
        <f t="shared" si="5"/>
        <v>26</v>
      </c>
      <c r="I50" s="15">
        <f>'Detail Marks'!M29</f>
        <v>26</v>
      </c>
      <c r="J50" s="15">
        <f t="shared" si="6"/>
        <v>1</v>
      </c>
      <c r="K50">
        <f t="shared" si="11"/>
        <v>0</v>
      </c>
      <c r="L50">
        <f t="shared" si="11"/>
        <v>0</v>
      </c>
      <c r="M50">
        <f t="shared" si="11"/>
        <v>1</v>
      </c>
      <c r="N50">
        <f t="shared" si="11"/>
        <v>0</v>
      </c>
      <c r="O50">
        <f t="shared" si="11"/>
        <v>0</v>
      </c>
      <c r="P50">
        <f t="shared" si="11"/>
        <v>0</v>
      </c>
      <c r="Q50">
        <f t="shared" si="11"/>
        <v>0</v>
      </c>
      <c r="R50">
        <f t="shared" si="11"/>
        <v>0</v>
      </c>
      <c r="S50">
        <f t="shared" si="11"/>
        <v>0</v>
      </c>
      <c r="T50">
        <f t="shared" si="11"/>
        <v>0</v>
      </c>
      <c r="U50">
        <f t="shared" si="7"/>
        <v>0</v>
      </c>
      <c r="V50">
        <f t="shared" si="11"/>
        <v>0</v>
      </c>
      <c r="W50">
        <f t="shared" si="11"/>
        <v>0</v>
      </c>
      <c r="Y50" s="54">
        <f t="shared" si="8"/>
        <v>74.3</v>
      </c>
      <c r="AA50" s="62">
        <f t="shared" si="9"/>
        <v>0</v>
      </c>
      <c r="AC50" t="str">
        <f t="shared" si="10"/>
        <v>A-</v>
      </c>
    </row>
    <row r="51" spans="1:29" ht="18" customHeight="1" x14ac:dyDescent="0.25">
      <c r="A51" s="76" t="str">
        <f>+IF(Attendance!C35&lt;&gt;"",Attendance!C35,"")</f>
        <v/>
      </c>
      <c r="B51" s="76" t="str">
        <f>'Detail Marks'!A30</f>
        <v>180205H</v>
      </c>
      <c r="C51" s="77" t="str">
        <f>'Detail Marks'!B30</f>
        <v>GUNASEKARA H.K.R.L.</v>
      </c>
      <c r="D51" s="87"/>
      <c r="E51" s="15" t="str">
        <f t="shared" si="3"/>
        <v>A+</v>
      </c>
      <c r="F51" s="53">
        <f t="shared" si="4"/>
        <v>86.1</v>
      </c>
      <c r="G51" s="53">
        <f>'Detail Marks'!L30/'Detail Marks'!$L$3*'Final Marks'!$G$24</f>
        <v>58.099999999999994</v>
      </c>
      <c r="H51" s="53">
        <f t="shared" si="5"/>
        <v>28.000000000000004</v>
      </c>
      <c r="I51" s="15">
        <f>'Detail Marks'!M30</f>
        <v>28</v>
      </c>
      <c r="J51" s="15">
        <f t="shared" si="6"/>
        <v>1</v>
      </c>
      <c r="K51">
        <f t="shared" si="11"/>
        <v>1</v>
      </c>
      <c r="L51">
        <f t="shared" si="11"/>
        <v>0</v>
      </c>
      <c r="M51">
        <f t="shared" si="11"/>
        <v>0</v>
      </c>
      <c r="N51">
        <f t="shared" si="11"/>
        <v>0</v>
      </c>
      <c r="O51">
        <f t="shared" si="11"/>
        <v>0</v>
      </c>
      <c r="P51">
        <f t="shared" si="11"/>
        <v>0</v>
      </c>
      <c r="Q51">
        <f t="shared" si="11"/>
        <v>0</v>
      </c>
      <c r="R51">
        <f t="shared" si="11"/>
        <v>0</v>
      </c>
      <c r="S51">
        <f t="shared" si="11"/>
        <v>0</v>
      </c>
      <c r="T51">
        <f t="shared" si="11"/>
        <v>0</v>
      </c>
      <c r="U51">
        <f t="shared" si="7"/>
        <v>0</v>
      </c>
      <c r="V51">
        <f t="shared" si="11"/>
        <v>0</v>
      </c>
      <c r="W51">
        <f t="shared" si="11"/>
        <v>0</v>
      </c>
      <c r="Y51" s="54">
        <f t="shared" si="8"/>
        <v>86.1</v>
      </c>
      <c r="AA51" s="62">
        <f t="shared" si="9"/>
        <v>0</v>
      </c>
      <c r="AC51" t="str">
        <f t="shared" si="10"/>
        <v>A+</v>
      </c>
    </row>
    <row r="52" spans="1:29" ht="18" customHeight="1" x14ac:dyDescent="0.25">
      <c r="A52" s="76" t="str">
        <f>+IF(Attendance!C36&lt;&gt;"",Attendance!C36,"")</f>
        <v/>
      </c>
      <c r="B52" s="76" t="str">
        <f>'Detail Marks'!A31</f>
        <v>180220A</v>
      </c>
      <c r="C52" s="77" t="str">
        <f>'Detail Marks'!B31</f>
        <v>HANSANGANIE K.H.</v>
      </c>
      <c r="D52" s="87"/>
      <c r="E52" s="15" t="str">
        <f t="shared" si="3"/>
        <v>B</v>
      </c>
      <c r="F52" s="53">
        <f t="shared" si="4"/>
        <v>60.366666666666667</v>
      </c>
      <c r="G52" s="53">
        <f>'Detail Marks'!L31/'Detail Marks'!$L$3*'Final Marks'!$G$24</f>
        <v>38.5</v>
      </c>
      <c r="H52" s="53">
        <f t="shared" si="5"/>
        <v>21.866666666666667</v>
      </c>
      <c r="I52" s="15">
        <f>'Detail Marks'!M31</f>
        <v>21.866666666666667</v>
      </c>
      <c r="J52" s="15" t="str">
        <f t="shared" si="6"/>
        <v/>
      </c>
      <c r="K52">
        <f t="shared" si="11"/>
        <v>0</v>
      </c>
      <c r="L52">
        <f t="shared" si="11"/>
        <v>0</v>
      </c>
      <c r="M52">
        <f t="shared" si="11"/>
        <v>0</v>
      </c>
      <c r="N52">
        <f t="shared" si="11"/>
        <v>0</v>
      </c>
      <c r="O52">
        <f t="shared" si="11"/>
        <v>1</v>
      </c>
      <c r="P52">
        <f t="shared" si="11"/>
        <v>0</v>
      </c>
      <c r="Q52">
        <f t="shared" ref="K52:W73" si="12">IF($D52="",IF($E52=Q$24,1,0),IF($D52=Q$24,1,0))</f>
        <v>0</v>
      </c>
      <c r="R52">
        <f t="shared" si="12"/>
        <v>0</v>
      </c>
      <c r="S52">
        <f t="shared" si="12"/>
        <v>0</v>
      </c>
      <c r="T52">
        <f t="shared" si="12"/>
        <v>0</v>
      </c>
      <c r="U52">
        <f t="shared" si="7"/>
        <v>0</v>
      </c>
      <c r="V52">
        <f t="shared" si="12"/>
        <v>0</v>
      </c>
      <c r="W52">
        <f t="shared" si="12"/>
        <v>0</v>
      </c>
      <c r="Y52" s="54">
        <f t="shared" si="8"/>
        <v>60.366666666666667</v>
      </c>
      <c r="AA52" s="62">
        <f t="shared" si="9"/>
        <v>0</v>
      </c>
      <c r="AC52" t="str">
        <f t="shared" si="10"/>
        <v>B</v>
      </c>
    </row>
    <row r="53" spans="1:29" ht="18" customHeight="1" x14ac:dyDescent="0.25">
      <c r="A53" s="76" t="str">
        <f>+IF(Attendance!C37&lt;&gt;"",Attendance!C37,"")</f>
        <v/>
      </c>
      <c r="B53" s="76" t="str">
        <f>'Detail Marks'!A32</f>
        <v>180230E</v>
      </c>
      <c r="C53" s="77" t="str">
        <f>'Detail Marks'!B32</f>
        <v>HEETHANJAN K.</v>
      </c>
      <c r="D53" s="87"/>
      <c r="E53" s="15" t="str">
        <f t="shared" si="3"/>
        <v>A</v>
      </c>
      <c r="F53" s="53">
        <f t="shared" si="4"/>
        <v>76.166666666666657</v>
      </c>
      <c r="G53" s="53">
        <f>'Detail Marks'!L32/'Detail Marks'!$L$3*'Final Marks'!$G$24</f>
        <v>49.699999999999996</v>
      </c>
      <c r="H53" s="53">
        <f t="shared" si="5"/>
        <v>26.466666666666669</v>
      </c>
      <c r="I53" s="15">
        <f>'Detail Marks'!M32</f>
        <v>26.466666666666669</v>
      </c>
      <c r="J53" s="15">
        <f t="shared" si="6"/>
        <v>1</v>
      </c>
      <c r="K53">
        <f t="shared" si="12"/>
        <v>0</v>
      </c>
      <c r="L53">
        <f t="shared" si="12"/>
        <v>1</v>
      </c>
      <c r="M53">
        <f t="shared" si="12"/>
        <v>0</v>
      </c>
      <c r="N53">
        <f t="shared" si="12"/>
        <v>0</v>
      </c>
      <c r="O53">
        <f t="shared" si="12"/>
        <v>0</v>
      </c>
      <c r="P53">
        <f t="shared" si="12"/>
        <v>0</v>
      </c>
      <c r="Q53">
        <f t="shared" si="12"/>
        <v>0</v>
      </c>
      <c r="R53">
        <f t="shared" si="12"/>
        <v>0</v>
      </c>
      <c r="S53">
        <f t="shared" si="12"/>
        <v>0</v>
      </c>
      <c r="T53">
        <f t="shared" si="12"/>
        <v>0</v>
      </c>
      <c r="U53">
        <f t="shared" si="7"/>
        <v>0</v>
      </c>
      <c r="V53">
        <f t="shared" si="12"/>
        <v>0</v>
      </c>
      <c r="W53">
        <f t="shared" si="12"/>
        <v>0</v>
      </c>
      <c r="Y53" s="54">
        <f t="shared" si="8"/>
        <v>76.166666666666657</v>
      </c>
      <c r="AA53" s="62">
        <f t="shared" si="9"/>
        <v>0</v>
      </c>
      <c r="AC53" t="str">
        <f t="shared" si="10"/>
        <v>A</v>
      </c>
    </row>
    <row r="54" spans="1:29" ht="18" customHeight="1" x14ac:dyDescent="0.25">
      <c r="A54" s="76" t="str">
        <f>+IF(Attendance!C38&lt;&gt;"",Attendance!C38,"")</f>
        <v/>
      </c>
      <c r="B54" s="76" t="str">
        <f>'Detail Marks'!A33</f>
        <v>180236D</v>
      </c>
      <c r="C54" s="77" t="str">
        <f>'Detail Marks'!B33</f>
        <v>HETTIARACHCHI H.A.D.G.</v>
      </c>
      <c r="D54" s="87"/>
      <c r="E54" s="15" t="str">
        <f t="shared" si="3"/>
        <v>B-</v>
      </c>
      <c r="F54" s="53">
        <f t="shared" si="4"/>
        <v>57.5</v>
      </c>
      <c r="G54" s="53">
        <f>'Detail Marks'!L33/'Detail Marks'!$L$3*'Final Marks'!$G$24</f>
        <v>32.9</v>
      </c>
      <c r="H54" s="53">
        <f t="shared" si="5"/>
        <v>24.6</v>
      </c>
      <c r="I54" s="15">
        <f>'Detail Marks'!M33</f>
        <v>24.6</v>
      </c>
      <c r="J54" s="15">
        <f t="shared" si="6"/>
        <v>1</v>
      </c>
      <c r="K54">
        <f t="shared" si="12"/>
        <v>0</v>
      </c>
      <c r="L54">
        <f t="shared" si="12"/>
        <v>0</v>
      </c>
      <c r="M54">
        <f t="shared" si="12"/>
        <v>0</v>
      </c>
      <c r="N54">
        <f t="shared" si="12"/>
        <v>0</v>
      </c>
      <c r="O54">
        <f t="shared" si="12"/>
        <v>0</v>
      </c>
      <c r="P54">
        <f t="shared" si="12"/>
        <v>1</v>
      </c>
      <c r="Q54">
        <f t="shared" si="12"/>
        <v>0</v>
      </c>
      <c r="R54">
        <f t="shared" si="12"/>
        <v>0</v>
      </c>
      <c r="S54">
        <f t="shared" si="12"/>
        <v>0</v>
      </c>
      <c r="T54">
        <f t="shared" si="12"/>
        <v>0</v>
      </c>
      <c r="U54">
        <f t="shared" si="7"/>
        <v>0</v>
      </c>
      <c r="V54">
        <f t="shared" si="12"/>
        <v>0</v>
      </c>
      <c r="W54">
        <f t="shared" si="12"/>
        <v>0</v>
      </c>
      <c r="Y54" s="54">
        <f t="shared" si="8"/>
        <v>57.5</v>
      </c>
      <c r="AA54" s="62">
        <f t="shared" si="9"/>
        <v>0</v>
      </c>
      <c r="AC54" t="str">
        <f t="shared" si="10"/>
        <v>B-</v>
      </c>
    </row>
    <row r="55" spans="1:29" ht="18" customHeight="1" x14ac:dyDescent="0.25">
      <c r="A55" s="76" t="str">
        <f>+IF(Attendance!C39&lt;&gt;"",Attendance!C39,"")</f>
        <v/>
      </c>
      <c r="B55" s="76" t="str">
        <f>'Detail Marks'!A34</f>
        <v>180237G</v>
      </c>
      <c r="C55" s="77" t="str">
        <f>'Detail Marks'!B34</f>
        <v>HETTIARACHCHI S.S.</v>
      </c>
      <c r="D55" s="87"/>
      <c r="E55" s="15" t="str">
        <f t="shared" si="3"/>
        <v>B-</v>
      </c>
      <c r="F55" s="53">
        <f t="shared" si="4"/>
        <v>59.266666666666666</v>
      </c>
      <c r="G55" s="53">
        <f>'Detail Marks'!L34/'Detail Marks'!$L$3*'Final Marks'!$G$24</f>
        <v>36.4</v>
      </c>
      <c r="H55" s="53">
        <f t="shared" si="5"/>
        <v>22.866666666666667</v>
      </c>
      <c r="I55" s="15">
        <f>'Detail Marks'!M34</f>
        <v>22.866666666666667</v>
      </c>
      <c r="J55" s="15">
        <f t="shared" si="6"/>
        <v>1</v>
      </c>
      <c r="K55">
        <f t="shared" si="12"/>
        <v>0</v>
      </c>
      <c r="L55">
        <f t="shared" si="12"/>
        <v>0</v>
      </c>
      <c r="M55">
        <f t="shared" si="12"/>
        <v>0</v>
      </c>
      <c r="N55">
        <f t="shared" si="12"/>
        <v>0</v>
      </c>
      <c r="O55">
        <f t="shared" si="12"/>
        <v>0</v>
      </c>
      <c r="P55">
        <f t="shared" si="12"/>
        <v>1</v>
      </c>
      <c r="Q55">
        <f t="shared" si="12"/>
        <v>0</v>
      </c>
      <c r="R55">
        <f t="shared" si="12"/>
        <v>0</v>
      </c>
      <c r="S55">
        <f t="shared" si="12"/>
        <v>0</v>
      </c>
      <c r="T55">
        <f t="shared" si="12"/>
        <v>0</v>
      </c>
      <c r="U55">
        <f t="shared" si="7"/>
        <v>0</v>
      </c>
      <c r="V55">
        <f t="shared" si="12"/>
        <v>0</v>
      </c>
      <c r="W55">
        <f t="shared" si="12"/>
        <v>0</v>
      </c>
      <c r="Y55" s="54">
        <f t="shared" si="8"/>
        <v>59.266666666666666</v>
      </c>
      <c r="AA55" s="62">
        <f t="shared" si="9"/>
        <v>0</v>
      </c>
      <c r="AC55" t="str">
        <f t="shared" si="10"/>
        <v>B-</v>
      </c>
    </row>
    <row r="56" spans="1:29" ht="18" customHeight="1" x14ac:dyDescent="0.25">
      <c r="A56" s="76" t="str">
        <f>+IF(Attendance!C40&lt;&gt;"",Attendance!C40,"")</f>
        <v/>
      </c>
      <c r="B56" s="76" t="str">
        <f>'Detail Marks'!A35</f>
        <v>180241M</v>
      </c>
      <c r="C56" s="77" t="str">
        <f>'Detail Marks'!B35</f>
        <v>HEWAVITHARANA D.R</v>
      </c>
      <c r="D56" s="87"/>
      <c r="E56" s="15" t="str">
        <f t="shared" si="3"/>
        <v>A</v>
      </c>
      <c r="F56" s="53">
        <f t="shared" si="4"/>
        <v>82.466666666666669</v>
      </c>
      <c r="G56" s="53">
        <f>'Detail Marks'!L35/'Detail Marks'!$L$3*'Final Marks'!$G$24</f>
        <v>57.4</v>
      </c>
      <c r="H56" s="53">
        <f t="shared" si="5"/>
        <v>25.066666666666666</v>
      </c>
      <c r="I56" s="15">
        <f>'Detail Marks'!M35</f>
        <v>25.066666666666666</v>
      </c>
      <c r="J56" s="15">
        <f t="shared" si="6"/>
        <v>1</v>
      </c>
      <c r="K56">
        <f t="shared" si="12"/>
        <v>0</v>
      </c>
      <c r="L56">
        <f t="shared" si="12"/>
        <v>1</v>
      </c>
      <c r="M56">
        <f t="shared" si="12"/>
        <v>0</v>
      </c>
      <c r="N56">
        <f t="shared" si="12"/>
        <v>0</v>
      </c>
      <c r="O56">
        <f t="shared" si="12"/>
        <v>0</v>
      </c>
      <c r="P56">
        <f t="shared" si="12"/>
        <v>0</v>
      </c>
      <c r="Q56">
        <f t="shared" si="12"/>
        <v>0</v>
      </c>
      <c r="R56">
        <f t="shared" si="12"/>
        <v>0</v>
      </c>
      <c r="S56">
        <f t="shared" si="12"/>
        <v>0</v>
      </c>
      <c r="T56">
        <f t="shared" si="12"/>
        <v>0</v>
      </c>
      <c r="U56">
        <f t="shared" si="7"/>
        <v>0</v>
      </c>
      <c r="V56">
        <f t="shared" si="12"/>
        <v>0</v>
      </c>
      <c r="W56">
        <f t="shared" si="12"/>
        <v>0</v>
      </c>
      <c r="Y56" s="54">
        <f t="shared" si="8"/>
        <v>82.466666666666669</v>
      </c>
      <c r="AA56" s="62">
        <f t="shared" si="9"/>
        <v>0</v>
      </c>
      <c r="AC56" t="str">
        <f t="shared" si="10"/>
        <v>A</v>
      </c>
    </row>
    <row r="57" spans="1:29" ht="18" customHeight="1" x14ac:dyDescent="0.25">
      <c r="A57" s="76" t="str">
        <f>+IF(Attendance!C41&lt;&gt;"",Attendance!C41,"")</f>
        <v/>
      </c>
      <c r="B57" s="76" t="str">
        <f>'Detail Marks'!A36</f>
        <v>180245E</v>
      </c>
      <c r="C57" s="77" t="str">
        <f>'Detail Marks'!B36</f>
        <v>HIROSHAN H.H.R.</v>
      </c>
      <c r="D57" s="87"/>
      <c r="E57" s="15" t="str">
        <f t="shared" si="3"/>
        <v>B</v>
      </c>
      <c r="F57" s="53">
        <f t="shared" si="4"/>
        <v>62.1</v>
      </c>
      <c r="G57" s="53">
        <f>'Detail Marks'!L36/'Detail Marks'!$L$3*'Final Marks'!$G$24</f>
        <v>39.9</v>
      </c>
      <c r="H57" s="53">
        <f t="shared" si="5"/>
        <v>22.200000000000003</v>
      </c>
      <c r="I57" s="15">
        <f>'Detail Marks'!M36</f>
        <v>22.200000000000003</v>
      </c>
      <c r="J57" s="15" t="str">
        <f t="shared" si="6"/>
        <v/>
      </c>
      <c r="K57">
        <f t="shared" si="12"/>
        <v>0</v>
      </c>
      <c r="L57">
        <f t="shared" si="12"/>
        <v>0</v>
      </c>
      <c r="M57">
        <f t="shared" si="12"/>
        <v>0</v>
      </c>
      <c r="N57">
        <f t="shared" si="12"/>
        <v>0</v>
      </c>
      <c r="O57">
        <f t="shared" si="12"/>
        <v>1</v>
      </c>
      <c r="P57">
        <f t="shared" si="12"/>
        <v>0</v>
      </c>
      <c r="Q57">
        <f t="shared" si="12"/>
        <v>0</v>
      </c>
      <c r="R57">
        <f t="shared" si="12"/>
        <v>0</v>
      </c>
      <c r="S57">
        <f t="shared" si="12"/>
        <v>0</v>
      </c>
      <c r="T57">
        <f t="shared" si="12"/>
        <v>0</v>
      </c>
      <c r="U57">
        <f t="shared" si="7"/>
        <v>0</v>
      </c>
      <c r="V57">
        <f t="shared" si="12"/>
        <v>0</v>
      </c>
      <c r="W57">
        <f t="shared" si="12"/>
        <v>0</v>
      </c>
      <c r="Y57" s="54">
        <f t="shared" si="8"/>
        <v>62.1</v>
      </c>
      <c r="AA57" s="62">
        <f t="shared" si="9"/>
        <v>0</v>
      </c>
      <c r="AC57" t="str">
        <f t="shared" si="10"/>
        <v>B</v>
      </c>
    </row>
    <row r="58" spans="1:29" ht="18" customHeight="1" x14ac:dyDescent="0.25">
      <c r="A58" s="76" t="str">
        <f>+IF(Attendance!C42&lt;&gt;"",Attendance!C42,"")</f>
        <v/>
      </c>
      <c r="B58" s="76" t="str">
        <f>'Detail Marks'!A37</f>
        <v>180260U</v>
      </c>
      <c r="C58" s="77" t="str">
        <f>'Detail Marks'!B37</f>
        <v>JAYALATH M.W.K.S.</v>
      </c>
      <c r="D58" s="87"/>
      <c r="E58" s="15" t="str">
        <f t="shared" si="3"/>
        <v>C+</v>
      </c>
      <c r="F58" s="53">
        <f t="shared" si="4"/>
        <v>51.966666666666669</v>
      </c>
      <c r="G58" s="53">
        <f>'Detail Marks'!L37/'Detail Marks'!$L$3*'Final Marks'!$G$24</f>
        <v>32.9</v>
      </c>
      <c r="H58" s="53">
        <f t="shared" si="5"/>
        <v>19.066666666666666</v>
      </c>
      <c r="I58" s="15">
        <f>'Detail Marks'!M37</f>
        <v>19.066666666666666</v>
      </c>
      <c r="J58" s="15" t="str">
        <f t="shared" si="6"/>
        <v/>
      </c>
      <c r="K58">
        <f t="shared" si="12"/>
        <v>0</v>
      </c>
      <c r="L58">
        <f t="shared" si="12"/>
        <v>0</v>
      </c>
      <c r="M58">
        <f t="shared" si="12"/>
        <v>0</v>
      </c>
      <c r="N58">
        <f t="shared" si="12"/>
        <v>0</v>
      </c>
      <c r="O58">
        <f t="shared" si="12"/>
        <v>0</v>
      </c>
      <c r="P58">
        <f t="shared" si="12"/>
        <v>0</v>
      </c>
      <c r="Q58">
        <f t="shared" si="12"/>
        <v>1</v>
      </c>
      <c r="R58">
        <f t="shared" si="12"/>
        <v>0</v>
      </c>
      <c r="S58">
        <f t="shared" si="12"/>
        <v>0</v>
      </c>
      <c r="T58">
        <f t="shared" si="12"/>
        <v>0</v>
      </c>
      <c r="U58">
        <f t="shared" si="7"/>
        <v>0</v>
      </c>
      <c r="V58">
        <f t="shared" si="12"/>
        <v>0</v>
      </c>
      <c r="W58">
        <f t="shared" si="12"/>
        <v>0</v>
      </c>
      <c r="Y58" s="54">
        <f t="shared" si="8"/>
        <v>51.966666666666669</v>
      </c>
      <c r="AA58" s="62">
        <f t="shared" si="9"/>
        <v>0</v>
      </c>
      <c r="AC58" t="str">
        <f t="shared" si="10"/>
        <v>C+</v>
      </c>
    </row>
    <row r="59" spans="1:29" ht="18" customHeight="1" x14ac:dyDescent="0.25">
      <c r="A59" s="76" t="str">
        <f>+IF(Attendance!C43&lt;&gt;"",Attendance!C43,"")</f>
        <v/>
      </c>
      <c r="B59" s="76" t="str">
        <f>'Detail Marks'!A38</f>
        <v>180261A</v>
      </c>
      <c r="C59" s="77" t="str">
        <f>'Detail Marks'!B38</f>
        <v>JAYAMUNI N.P.</v>
      </c>
      <c r="D59" s="87"/>
      <c r="E59" s="15" t="str">
        <f t="shared" si="3"/>
        <v>B</v>
      </c>
      <c r="F59" s="53">
        <f t="shared" si="4"/>
        <v>63.9</v>
      </c>
      <c r="G59" s="53">
        <f>'Detail Marks'!L38/'Detail Marks'!$L$3*'Final Marks'!$G$24</f>
        <v>39.9</v>
      </c>
      <c r="H59" s="53">
        <f t="shared" si="5"/>
        <v>24</v>
      </c>
      <c r="I59" s="15">
        <f>'Detail Marks'!M38</f>
        <v>24</v>
      </c>
      <c r="J59" s="15">
        <f t="shared" si="6"/>
        <v>1</v>
      </c>
      <c r="K59">
        <f t="shared" si="12"/>
        <v>0</v>
      </c>
      <c r="L59">
        <f t="shared" si="12"/>
        <v>0</v>
      </c>
      <c r="M59">
        <f t="shared" si="12"/>
        <v>0</v>
      </c>
      <c r="N59">
        <f t="shared" si="12"/>
        <v>0</v>
      </c>
      <c r="O59">
        <f t="shared" si="12"/>
        <v>1</v>
      </c>
      <c r="P59">
        <f t="shared" si="12"/>
        <v>0</v>
      </c>
      <c r="Q59">
        <f t="shared" si="12"/>
        <v>0</v>
      </c>
      <c r="R59">
        <f t="shared" si="12"/>
        <v>0</v>
      </c>
      <c r="S59">
        <f t="shared" si="12"/>
        <v>0</v>
      </c>
      <c r="T59">
        <f t="shared" si="12"/>
        <v>0</v>
      </c>
      <c r="U59">
        <f t="shared" si="7"/>
        <v>0</v>
      </c>
      <c r="V59">
        <f t="shared" si="12"/>
        <v>0</v>
      </c>
      <c r="W59">
        <f t="shared" si="12"/>
        <v>0</v>
      </c>
      <c r="Y59" s="54">
        <f t="shared" si="8"/>
        <v>63.9</v>
      </c>
      <c r="AA59" s="62">
        <f t="shared" si="9"/>
        <v>0</v>
      </c>
      <c r="AC59" t="str">
        <f t="shared" si="10"/>
        <v>B</v>
      </c>
    </row>
    <row r="60" spans="1:29" ht="18" customHeight="1" x14ac:dyDescent="0.25">
      <c r="A60" s="76" t="str">
        <f>+IF(Attendance!C44&lt;&gt;"",Attendance!C44,"")</f>
        <v/>
      </c>
      <c r="B60" s="76" t="str">
        <f>'Detail Marks'!A39</f>
        <v>180263G</v>
      </c>
      <c r="C60" s="77" t="str">
        <f>'Detail Marks'!B39</f>
        <v>JAYANGA A.G.C.</v>
      </c>
      <c r="D60" s="87"/>
      <c r="E60" s="15" t="str">
        <f t="shared" si="3"/>
        <v>B</v>
      </c>
      <c r="F60" s="53">
        <f t="shared" si="4"/>
        <v>61.099999999999994</v>
      </c>
      <c r="G60" s="53">
        <f>'Detail Marks'!L39/'Detail Marks'!$L$3*'Final Marks'!$G$24</f>
        <v>37.099999999999994</v>
      </c>
      <c r="H60" s="53">
        <f t="shared" si="5"/>
        <v>24</v>
      </c>
      <c r="I60" s="15">
        <f>'Detail Marks'!M39</f>
        <v>24</v>
      </c>
      <c r="J60" s="15">
        <f t="shared" si="6"/>
        <v>1</v>
      </c>
      <c r="K60">
        <f t="shared" si="12"/>
        <v>0</v>
      </c>
      <c r="L60">
        <f t="shared" si="12"/>
        <v>0</v>
      </c>
      <c r="M60">
        <f t="shared" si="12"/>
        <v>0</v>
      </c>
      <c r="N60">
        <f t="shared" si="12"/>
        <v>0</v>
      </c>
      <c r="O60">
        <f t="shared" si="12"/>
        <v>1</v>
      </c>
      <c r="P60">
        <f t="shared" si="12"/>
        <v>0</v>
      </c>
      <c r="Q60">
        <f t="shared" si="12"/>
        <v>0</v>
      </c>
      <c r="R60">
        <f t="shared" si="12"/>
        <v>0</v>
      </c>
      <c r="S60">
        <f t="shared" si="12"/>
        <v>0</v>
      </c>
      <c r="T60">
        <f t="shared" si="12"/>
        <v>0</v>
      </c>
      <c r="U60">
        <f t="shared" si="7"/>
        <v>0</v>
      </c>
      <c r="V60">
        <f t="shared" si="12"/>
        <v>0</v>
      </c>
      <c r="W60">
        <f t="shared" si="12"/>
        <v>0</v>
      </c>
      <c r="Y60" s="54">
        <f t="shared" si="8"/>
        <v>61.099999999999994</v>
      </c>
      <c r="AA60" s="62">
        <f t="shared" si="9"/>
        <v>0</v>
      </c>
      <c r="AC60" t="str">
        <f t="shared" si="10"/>
        <v>B</v>
      </c>
    </row>
    <row r="61" spans="1:29" ht="18" customHeight="1" x14ac:dyDescent="0.25">
      <c r="A61" s="76" t="str">
        <f>+IF(Attendance!C45&lt;&gt;"",Attendance!C45,"")</f>
        <v/>
      </c>
      <c r="B61" s="76" t="str">
        <f>'Detail Marks'!A40</f>
        <v>180265N</v>
      </c>
      <c r="C61" s="77" t="str">
        <f>'Detail Marks'!B40</f>
        <v>JAYAPALA P.S.C.</v>
      </c>
      <c r="D61" s="87"/>
      <c r="E61" s="15" t="str">
        <f t="shared" si="3"/>
        <v>A</v>
      </c>
      <c r="F61" s="53">
        <f t="shared" si="4"/>
        <v>78.400000000000006</v>
      </c>
      <c r="G61" s="53">
        <f>'Detail Marks'!L40/'Detail Marks'!$L$3*'Final Marks'!$G$24</f>
        <v>51.8</v>
      </c>
      <c r="H61" s="53">
        <f t="shared" si="5"/>
        <v>26.6</v>
      </c>
      <c r="I61" s="15">
        <f>'Detail Marks'!M40</f>
        <v>26.6</v>
      </c>
      <c r="J61" s="15">
        <f t="shared" si="6"/>
        <v>1</v>
      </c>
      <c r="K61">
        <f t="shared" si="12"/>
        <v>0</v>
      </c>
      <c r="L61">
        <f t="shared" si="12"/>
        <v>1</v>
      </c>
      <c r="M61">
        <f t="shared" si="12"/>
        <v>0</v>
      </c>
      <c r="N61">
        <f t="shared" si="12"/>
        <v>0</v>
      </c>
      <c r="O61">
        <f t="shared" si="12"/>
        <v>0</v>
      </c>
      <c r="P61">
        <f t="shared" si="12"/>
        <v>0</v>
      </c>
      <c r="Q61">
        <f t="shared" si="12"/>
        <v>0</v>
      </c>
      <c r="R61">
        <f t="shared" si="12"/>
        <v>0</v>
      </c>
      <c r="S61">
        <f t="shared" si="12"/>
        <v>0</v>
      </c>
      <c r="T61">
        <f t="shared" si="12"/>
        <v>0</v>
      </c>
      <c r="U61">
        <f t="shared" si="7"/>
        <v>0</v>
      </c>
      <c r="V61">
        <f t="shared" si="12"/>
        <v>0</v>
      </c>
      <c r="W61">
        <f t="shared" si="12"/>
        <v>0</v>
      </c>
      <c r="Y61" s="54">
        <f t="shared" si="8"/>
        <v>78.400000000000006</v>
      </c>
      <c r="AA61" s="62">
        <f t="shared" si="9"/>
        <v>0</v>
      </c>
      <c r="AC61" t="str">
        <f t="shared" si="10"/>
        <v>A</v>
      </c>
    </row>
    <row r="62" spans="1:29" ht="18" customHeight="1" x14ac:dyDescent="0.25">
      <c r="A62" s="76" t="str">
        <f>+IF(Attendance!C46&lt;&gt;"",Attendance!C46,"")</f>
        <v/>
      </c>
      <c r="B62" s="76" t="str">
        <f>'Detail Marks'!A41</f>
        <v>180285B</v>
      </c>
      <c r="C62" s="77" t="str">
        <f>'Detail Marks'!B41</f>
        <v>JAYAWARDENA W.A.S.N.</v>
      </c>
      <c r="D62" s="87"/>
      <c r="E62" s="15" t="str">
        <f t="shared" si="3"/>
        <v>A+</v>
      </c>
      <c r="F62" s="53">
        <f t="shared" si="4"/>
        <v>85</v>
      </c>
      <c r="G62" s="53">
        <f>'Detail Marks'!L41/'Detail Marks'!$L$3*'Final Marks'!$G$24</f>
        <v>56</v>
      </c>
      <c r="H62" s="53">
        <f t="shared" si="5"/>
        <v>29</v>
      </c>
      <c r="I62" s="15">
        <f>'Detail Marks'!M41</f>
        <v>29</v>
      </c>
      <c r="J62" s="15">
        <f t="shared" si="6"/>
        <v>1</v>
      </c>
      <c r="K62">
        <f t="shared" si="12"/>
        <v>1</v>
      </c>
      <c r="L62">
        <f t="shared" si="12"/>
        <v>0</v>
      </c>
      <c r="M62">
        <f t="shared" si="12"/>
        <v>0</v>
      </c>
      <c r="N62">
        <f t="shared" si="12"/>
        <v>0</v>
      </c>
      <c r="O62">
        <f t="shared" si="12"/>
        <v>0</v>
      </c>
      <c r="P62">
        <f t="shared" si="12"/>
        <v>0</v>
      </c>
      <c r="Q62">
        <f t="shared" si="12"/>
        <v>0</v>
      </c>
      <c r="R62">
        <f t="shared" si="12"/>
        <v>0</v>
      </c>
      <c r="S62">
        <f t="shared" si="12"/>
        <v>0</v>
      </c>
      <c r="T62">
        <f t="shared" si="12"/>
        <v>0</v>
      </c>
      <c r="U62">
        <f t="shared" si="7"/>
        <v>0</v>
      </c>
      <c r="V62">
        <f t="shared" si="12"/>
        <v>0</v>
      </c>
      <c r="W62">
        <f t="shared" si="12"/>
        <v>0</v>
      </c>
      <c r="Y62" s="54">
        <f t="shared" si="8"/>
        <v>85</v>
      </c>
      <c r="AA62" s="62">
        <f t="shared" si="9"/>
        <v>0</v>
      </c>
      <c r="AC62" t="str">
        <f t="shared" si="10"/>
        <v>A+</v>
      </c>
    </row>
    <row r="63" spans="1:29" ht="18" customHeight="1" x14ac:dyDescent="0.25">
      <c r="A63" s="76" t="str">
        <f>+IF(Attendance!C47&lt;&gt;"",Attendance!C47,"")</f>
        <v/>
      </c>
      <c r="B63" s="76" t="str">
        <f>'Detail Marks'!A42</f>
        <v>180288L</v>
      </c>
      <c r="C63" s="77" t="str">
        <f>'Detail Marks'!B42</f>
        <v>JAYAWEERA D.S.B.C.L.</v>
      </c>
      <c r="D63" s="87"/>
      <c r="E63" s="15" t="str">
        <f t="shared" si="3"/>
        <v>A</v>
      </c>
      <c r="F63" s="53">
        <f t="shared" si="4"/>
        <v>74.900000000000006</v>
      </c>
      <c r="G63" s="53">
        <f>'Detail Marks'!L42/'Detail Marks'!$L$3*'Final Marks'!$G$24</f>
        <v>48.3</v>
      </c>
      <c r="H63" s="53">
        <f t="shared" si="5"/>
        <v>26.6</v>
      </c>
      <c r="I63" s="15">
        <f>'Detail Marks'!M42</f>
        <v>26.6</v>
      </c>
      <c r="J63" s="15">
        <f t="shared" si="6"/>
        <v>1</v>
      </c>
      <c r="K63">
        <f t="shared" si="12"/>
        <v>0</v>
      </c>
      <c r="L63">
        <f t="shared" si="12"/>
        <v>1</v>
      </c>
      <c r="M63">
        <f t="shared" si="12"/>
        <v>0</v>
      </c>
      <c r="N63">
        <f t="shared" si="12"/>
        <v>0</v>
      </c>
      <c r="O63">
        <f t="shared" si="12"/>
        <v>0</v>
      </c>
      <c r="P63">
        <f t="shared" si="12"/>
        <v>0</v>
      </c>
      <c r="Q63">
        <f t="shared" si="12"/>
        <v>0</v>
      </c>
      <c r="R63">
        <f t="shared" si="12"/>
        <v>0</v>
      </c>
      <c r="S63">
        <f t="shared" si="12"/>
        <v>0</v>
      </c>
      <c r="T63">
        <f t="shared" si="12"/>
        <v>0</v>
      </c>
      <c r="U63">
        <f t="shared" si="7"/>
        <v>0</v>
      </c>
      <c r="V63">
        <f t="shared" si="12"/>
        <v>0</v>
      </c>
      <c r="W63">
        <f t="shared" si="12"/>
        <v>0</v>
      </c>
      <c r="Y63" s="54">
        <f t="shared" si="8"/>
        <v>74.900000000000006</v>
      </c>
      <c r="AA63" s="62">
        <f t="shared" si="9"/>
        <v>0</v>
      </c>
      <c r="AC63" t="str">
        <f t="shared" si="10"/>
        <v>A</v>
      </c>
    </row>
    <row r="64" spans="1:29" ht="18" customHeight="1" x14ac:dyDescent="0.25">
      <c r="A64" s="76" t="str">
        <f>+IF(Attendance!C48&lt;&gt;"",Attendance!C48,"")</f>
        <v/>
      </c>
      <c r="B64" s="76" t="str">
        <f>'Detail Marks'!A43</f>
        <v>180292T</v>
      </c>
      <c r="C64" s="77" t="str">
        <f>'Detail Marks'!B43</f>
        <v>JEYANTHAN K.R.</v>
      </c>
      <c r="D64" s="87"/>
      <c r="E64" s="15" t="str">
        <f t="shared" si="3"/>
        <v>B</v>
      </c>
      <c r="F64" s="53">
        <f t="shared" si="4"/>
        <v>63.633333333333333</v>
      </c>
      <c r="G64" s="53">
        <f>'Detail Marks'!L43/'Detail Marks'!$L$3*'Final Marks'!$G$24</f>
        <v>41.3</v>
      </c>
      <c r="H64" s="53">
        <f t="shared" si="5"/>
        <v>22.333333333333336</v>
      </c>
      <c r="I64" s="15">
        <f>'Detail Marks'!M43</f>
        <v>22.333333333333336</v>
      </c>
      <c r="J64" s="15" t="str">
        <f t="shared" si="6"/>
        <v/>
      </c>
      <c r="K64">
        <f t="shared" si="12"/>
        <v>0</v>
      </c>
      <c r="L64">
        <f t="shared" si="12"/>
        <v>0</v>
      </c>
      <c r="M64">
        <f t="shared" si="12"/>
        <v>0</v>
      </c>
      <c r="N64">
        <f t="shared" si="12"/>
        <v>0</v>
      </c>
      <c r="O64">
        <f t="shared" si="12"/>
        <v>1</v>
      </c>
      <c r="P64">
        <f t="shared" si="12"/>
        <v>0</v>
      </c>
      <c r="Q64">
        <f t="shared" si="12"/>
        <v>0</v>
      </c>
      <c r="R64">
        <f t="shared" si="12"/>
        <v>0</v>
      </c>
      <c r="S64">
        <f t="shared" si="12"/>
        <v>0</v>
      </c>
      <c r="T64">
        <f t="shared" si="12"/>
        <v>0</v>
      </c>
      <c r="U64">
        <f t="shared" si="7"/>
        <v>0</v>
      </c>
      <c r="V64">
        <f t="shared" si="12"/>
        <v>0</v>
      </c>
      <c r="W64">
        <f t="shared" si="12"/>
        <v>0</v>
      </c>
      <c r="Y64" s="54">
        <f t="shared" si="8"/>
        <v>63.633333333333333</v>
      </c>
      <c r="AA64" s="62">
        <f t="shared" si="9"/>
        <v>0</v>
      </c>
      <c r="AC64" t="str">
        <f t="shared" si="10"/>
        <v>B</v>
      </c>
    </row>
    <row r="65" spans="1:29" ht="18" customHeight="1" x14ac:dyDescent="0.25">
      <c r="A65" s="76" t="str">
        <f>+IF(Attendance!C49&lt;&gt;"",Attendance!C49,"")</f>
        <v/>
      </c>
      <c r="B65" s="76" t="str">
        <f>'Detail Marks'!A44</f>
        <v>180293X</v>
      </c>
      <c r="C65" s="77" t="str">
        <f>'Detail Marks'!B44</f>
        <v>JEYATHARANI J.</v>
      </c>
      <c r="D65" s="87"/>
      <c r="E65" s="15" t="str">
        <f t="shared" si="3"/>
        <v>B-</v>
      </c>
      <c r="F65" s="53">
        <f t="shared" si="4"/>
        <v>56.566666666666663</v>
      </c>
      <c r="G65" s="53">
        <f>'Detail Marks'!L44/'Detail Marks'!$L$3*'Final Marks'!$G$24</f>
        <v>38.5</v>
      </c>
      <c r="H65" s="53">
        <f t="shared" si="5"/>
        <v>18.066666666666666</v>
      </c>
      <c r="I65" s="15">
        <f>'Detail Marks'!M44</f>
        <v>18.066666666666666</v>
      </c>
      <c r="J65" s="15" t="str">
        <f t="shared" si="6"/>
        <v/>
      </c>
      <c r="K65">
        <f t="shared" si="12"/>
        <v>0</v>
      </c>
      <c r="L65">
        <f t="shared" si="12"/>
        <v>0</v>
      </c>
      <c r="M65">
        <f t="shared" si="12"/>
        <v>0</v>
      </c>
      <c r="N65">
        <f t="shared" si="12"/>
        <v>0</v>
      </c>
      <c r="O65">
        <f t="shared" si="12"/>
        <v>0</v>
      </c>
      <c r="P65">
        <f t="shared" si="12"/>
        <v>1</v>
      </c>
      <c r="Q65">
        <f t="shared" si="12"/>
        <v>0</v>
      </c>
      <c r="R65">
        <f t="shared" si="12"/>
        <v>0</v>
      </c>
      <c r="S65">
        <f t="shared" si="12"/>
        <v>0</v>
      </c>
      <c r="T65">
        <f t="shared" si="12"/>
        <v>0</v>
      </c>
      <c r="U65">
        <f t="shared" si="7"/>
        <v>0</v>
      </c>
      <c r="V65">
        <f t="shared" si="12"/>
        <v>0</v>
      </c>
      <c r="W65">
        <f t="shared" si="12"/>
        <v>0</v>
      </c>
      <c r="Y65" s="54">
        <f t="shared" si="8"/>
        <v>56.566666666666663</v>
      </c>
      <c r="AA65" s="62">
        <f t="shared" si="9"/>
        <v>0</v>
      </c>
      <c r="AC65" t="str">
        <f t="shared" si="10"/>
        <v>B-</v>
      </c>
    </row>
    <row r="66" spans="1:29" ht="18" customHeight="1" x14ac:dyDescent="0.25">
      <c r="A66" s="76" t="str">
        <f>+IF(Attendance!C50&lt;&gt;"",Attendance!C50,"")</f>
        <v/>
      </c>
      <c r="B66" s="76" t="str">
        <f>'Detail Marks'!A45</f>
        <v>180301A</v>
      </c>
      <c r="C66" s="77" t="str">
        <f>'Detail Marks'!B45</f>
        <v>KANNANGARA D.N.</v>
      </c>
      <c r="D66" s="87"/>
      <c r="E66" s="15" t="str">
        <f t="shared" si="3"/>
        <v>A</v>
      </c>
      <c r="F66" s="53">
        <f t="shared" si="4"/>
        <v>77.400000000000006</v>
      </c>
      <c r="G66" s="53">
        <f>'Detail Marks'!L45/'Detail Marks'!$L$3*'Final Marks'!$G$24</f>
        <v>51.8</v>
      </c>
      <c r="H66" s="53">
        <f t="shared" si="5"/>
        <v>25.6</v>
      </c>
      <c r="I66" s="15">
        <f>'Detail Marks'!M45</f>
        <v>25.6</v>
      </c>
      <c r="J66" s="15">
        <f t="shared" si="6"/>
        <v>1</v>
      </c>
      <c r="K66">
        <f t="shared" si="12"/>
        <v>0</v>
      </c>
      <c r="L66">
        <f t="shared" si="12"/>
        <v>1</v>
      </c>
      <c r="M66">
        <f t="shared" si="12"/>
        <v>0</v>
      </c>
      <c r="N66">
        <f t="shared" si="12"/>
        <v>0</v>
      </c>
      <c r="O66">
        <f t="shared" si="12"/>
        <v>0</v>
      </c>
      <c r="P66">
        <f t="shared" si="12"/>
        <v>0</v>
      </c>
      <c r="Q66">
        <f t="shared" si="12"/>
        <v>0</v>
      </c>
      <c r="R66">
        <f t="shared" si="12"/>
        <v>0</v>
      </c>
      <c r="S66">
        <f t="shared" si="12"/>
        <v>0</v>
      </c>
      <c r="T66">
        <f t="shared" si="12"/>
        <v>0</v>
      </c>
      <c r="U66">
        <f t="shared" si="7"/>
        <v>0</v>
      </c>
      <c r="V66">
        <f t="shared" si="12"/>
        <v>0</v>
      </c>
      <c r="W66">
        <f t="shared" si="12"/>
        <v>0</v>
      </c>
      <c r="Y66" s="54">
        <f t="shared" si="8"/>
        <v>77.400000000000006</v>
      </c>
      <c r="AA66" s="62">
        <f t="shared" si="9"/>
        <v>0</v>
      </c>
      <c r="AC66" t="str">
        <f t="shared" si="10"/>
        <v>A</v>
      </c>
    </row>
    <row r="67" spans="1:29" ht="18" customHeight="1" x14ac:dyDescent="0.25">
      <c r="A67" s="76" t="str">
        <f>+IF(Attendance!C51&lt;&gt;"",Attendance!C51,"")</f>
        <v/>
      </c>
      <c r="B67" s="76" t="str">
        <f>'Detail Marks'!A46</f>
        <v>180302D</v>
      </c>
      <c r="C67" s="77" t="str">
        <f>'Detail Marks'!B46</f>
        <v>KANNANGARA K.K.D.R.P.</v>
      </c>
      <c r="D67" s="87"/>
      <c r="E67" s="15" t="str">
        <f t="shared" si="3"/>
        <v>B+</v>
      </c>
      <c r="F67" s="53">
        <f t="shared" si="4"/>
        <v>67</v>
      </c>
      <c r="G67" s="53">
        <f>'Detail Marks'!L46/'Detail Marks'!$L$3*'Final Marks'!$G$24</f>
        <v>43.4</v>
      </c>
      <c r="H67" s="53">
        <f t="shared" si="5"/>
        <v>23.6</v>
      </c>
      <c r="I67" s="15">
        <f>'Detail Marks'!M46</f>
        <v>23.6</v>
      </c>
      <c r="J67" s="15">
        <f t="shared" si="6"/>
        <v>1</v>
      </c>
      <c r="K67">
        <f t="shared" si="12"/>
        <v>0</v>
      </c>
      <c r="L67">
        <f t="shared" si="12"/>
        <v>0</v>
      </c>
      <c r="M67">
        <f t="shared" si="12"/>
        <v>0</v>
      </c>
      <c r="N67">
        <f t="shared" si="12"/>
        <v>1</v>
      </c>
      <c r="O67">
        <f t="shared" si="12"/>
        <v>0</v>
      </c>
      <c r="P67">
        <f t="shared" si="12"/>
        <v>0</v>
      </c>
      <c r="Q67">
        <f t="shared" si="12"/>
        <v>0</v>
      </c>
      <c r="R67">
        <f t="shared" si="12"/>
        <v>0</v>
      </c>
      <c r="S67">
        <f t="shared" si="12"/>
        <v>0</v>
      </c>
      <c r="T67">
        <f t="shared" si="12"/>
        <v>0</v>
      </c>
      <c r="U67">
        <f t="shared" si="7"/>
        <v>0</v>
      </c>
      <c r="V67">
        <f t="shared" si="12"/>
        <v>0</v>
      </c>
      <c r="W67">
        <f t="shared" si="12"/>
        <v>0</v>
      </c>
      <c r="Y67" s="54">
        <f t="shared" si="8"/>
        <v>67</v>
      </c>
      <c r="AA67" s="62">
        <f t="shared" si="9"/>
        <v>0</v>
      </c>
      <c r="AC67" t="str">
        <f t="shared" si="10"/>
        <v>B+</v>
      </c>
    </row>
    <row r="68" spans="1:29" ht="18" customHeight="1" x14ac:dyDescent="0.25">
      <c r="A68" s="76" t="str">
        <f>+IF(Attendance!C52&lt;&gt;"",Attendance!C52,"")</f>
        <v/>
      </c>
      <c r="B68" s="76" t="str">
        <f>'Detail Marks'!A47</f>
        <v>180308C</v>
      </c>
      <c r="C68" s="77" t="str">
        <f>'Detail Marks'!B47</f>
        <v>KARUNARATHNA B.M.D.S.</v>
      </c>
      <c r="D68" s="87"/>
      <c r="E68" s="15" t="str">
        <f t="shared" si="3"/>
        <v>A-</v>
      </c>
      <c r="F68" s="53">
        <f t="shared" si="4"/>
        <v>69.666666666666657</v>
      </c>
      <c r="G68" s="53">
        <f>'Detail Marks'!L47/'Detail Marks'!$L$3*'Final Marks'!$G$24</f>
        <v>44.8</v>
      </c>
      <c r="H68" s="53">
        <f t="shared" si="5"/>
        <v>24.866666666666667</v>
      </c>
      <c r="I68" s="15">
        <f>'Detail Marks'!M47</f>
        <v>24.866666666666667</v>
      </c>
      <c r="J68" s="15">
        <f t="shared" si="6"/>
        <v>1</v>
      </c>
      <c r="K68">
        <f t="shared" si="12"/>
        <v>0</v>
      </c>
      <c r="L68">
        <f t="shared" si="12"/>
        <v>0</v>
      </c>
      <c r="M68">
        <f t="shared" si="12"/>
        <v>1</v>
      </c>
      <c r="N68">
        <f t="shared" si="12"/>
        <v>0</v>
      </c>
      <c r="O68">
        <f t="shared" si="12"/>
        <v>0</v>
      </c>
      <c r="P68">
        <f t="shared" si="12"/>
        <v>0</v>
      </c>
      <c r="Q68">
        <f t="shared" si="12"/>
        <v>0</v>
      </c>
      <c r="R68">
        <f t="shared" si="12"/>
        <v>0</v>
      </c>
      <c r="S68">
        <f t="shared" si="12"/>
        <v>0</v>
      </c>
      <c r="T68">
        <f t="shared" si="12"/>
        <v>0</v>
      </c>
      <c r="U68">
        <f t="shared" si="7"/>
        <v>0</v>
      </c>
      <c r="V68">
        <f t="shared" si="12"/>
        <v>0</v>
      </c>
      <c r="W68">
        <f t="shared" si="12"/>
        <v>0</v>
      </c>
      <c r="Y68" s="54">
        <f t="shared" si="8"/>
        <v>69.666666666666657</v>
      </c>
      <c r="AA68" s="62">
        <f t="shared" si="9"/>
        <v>0</v>
      </c>
      <c r="AC68" t="str">
        <f t="shared" si="10"/>
        <v>A-</v>
      </c>
    </row>
    <row r="69" spans="1:29" ht="18" customHeight="1" x14ac:dyDescent="0.25">
      <c r="A69" s="76" t="str">
        <f>+IF(Attendance!C53&lt;&gt;"",Attendance!C53,"")</f>
        <v/>
      </c>
      <c r="B69" s="76" t="str">
        <f>'Detail Marks'!A48</f>
        <v>180310B</v>
      </c>
      <c r="C69" s="77" t="str">
        <f>'Detail Marks'!B48</f>
        <v>KARUNARATHNA H.D.V.E.</v>
      </c>
      <c r="D69" s="87"/>
      <c r="E69" s="15" t="str">
        <f t="shared" si="3"/>
        <v>B</v>
      </c>
      <c r="F69" s="53">
        <f t="shared" si="4"/>
        <v>64.366666666666674</v>
      </c>
      <c r="G69" s="53">
        <f>'Detail Marks'!L48/'Detail Marks'!$L$3*'Final Marks'!$G$24</f>
        <v>38.5</v>
      </c>
      <c r="H69" s="53">
        <f t="shared" si="5"/>
        <v>25.866666666666667</v>
      </c>
      <c r="I69" s="15">
        <f>'Detail Marks'!M48</f>
        <v>25.866666666666667</v>
      </c>
      <c r="J69" s="15">
        <f t="shared" si="6"/>
        <v>1</v>
      </c>
      <c r="K69">
        <f t="shared" si="12"/>
        <v>0</v>
      </c>
      <c r="L69">
        <f t="shared" si="12"/>
        <v>0</v>
      </c>
      <c r="M69">
        <f t="shared" si="12"/>
        <v>0</v>
      </c>
      <c r="N69">
        <f t="shared" si="12"/>
        <v>0</v>
      </c>
      <c r="O69">
        <f t="shared" si="12"/>
        <v>1</v>
      </c>
      <c r="P69">
        <f t="shared" si="12"/>
        <v>0</v>
      </c>
      <c r="Q69">
        <f t="shared" si="12"/>
        <v>0</v>
      </c>
      <c r="R69">
        <f t="shared" si="12"/>
        <v>0</v>
      </c>
      <c r="S69">
        <f t="shared" si="12"/>
        <v>0</v>
      </c>
      <c r="T69">
        <f t="shared" si="12"/>
        <v>0</v>
      </c>
      <c r="U69">
        <f t="shared" si="7"/>
        <v>0</v>
      </c>
      <c r="V69">
        <f t="shared" si="12"/>
        <v>0</v>
      </c>
      <c r="W69">
        <f t="shared" si="12"/>
        <v>0</v>
      </c>
      <c r="Y69" s="54">
        <f t="shared" si="8"/>
        <v>64.366666666666674</v>
      </c>
      <c r="AA69" s="62">
        <f t="shared" si="9"/>
        <v>0</v>
      </c>
      <c r="AC69" t="str">
        <f t="shared" si="10"/>
        <v>B</v>
      </c>
    </row>
    <row r="70" spans="1:29" ht="18" customHeight="1" x14ac:dyDescent="0.25">
      <c r="A70" s="76" t="str">
        <f>+IF(Attendance!C54&lt;&gt;"",Attendance!C54,"")</f>
        <v/>
      </c>
      <c r="B70" s="76" t="str">
        <f>'Detail Marks'!A49</f>
        <v>180316A</v>
      </c>
      <c r="C70" s="77" t="str">
        <f>'Detail Marks'!B49</f>
        <v>KARUNATHILAKA U.W.R.A.L.</v>
      </c>
      <c r="D70" s="87"/>
      <c r="E70" s="15" t="str">
        <f t="shared" si="3"/>
        <v>B+</v>
      </c>
      <c r="F70" s="53">
        <f t="shared" si="4"/>
        <v>65.5</v>
      </c>
      <c r="G70" s="53">
        <f>'Detail Marks'!L49/'Detail Marks'!$L$3*'Final Marks'!$G$24</f>
        <v>38.5</v>
      </c>
      <c r="H70" s="53">
        <f t="shared" si="5"/>
        <v>27</v>
      </c>
      <c r="I70" s="15">
        <f>'Detail Marks'!M49</f>
        <v>27</v>
      </c>
      <c r="J70" s="15">
        <f t="shared" si="6"/>
        <v>1</v>
      </c>
      <c r="K70">
        <f t="shared" si="12"/>
        <v>0</v>
      </c>
      <c r="L70">
        <f t="shared" si="12"/>
        <v>0</v>
      </c>
      <c r="M70">
        <f t="shared" si="12"/>
        <v>0</v>
      </c>
      <c r="N70">
        <f t="shared" si="12"/>
        <v>1</v>
      </c>
      <c r="O70">
        <f t="shared" si="12"/>
        <v>0</v>
      </c>
      <c r="P70">
        <f t="shared" si="12"/>
        <v>0</v>
      </c>
      <c r="Q70">
        <f t="shared" si="12"/>
        <v>0</v>
      </c>
      <c r="R70">
        <f t="shared" si="12"/>
        <v>0</v>
      </c>
      <c r="S70">
        <f t="shared" si="12"/>
        <v>0</v>
      </c>
      <c r="T70">
        <f t="shared" si="12"/>
        <v>0</v>
      </c>
      <c r="U70">
        <f t="shared" si="7"/>
        <v>0</v>
      </c>
      <c r="V70">
        <f t="shared" si="12"/>
        <v>0</v>
      </c>
      <c r="W70">
        <f t="shared" si="12"/>
        <v>0</v>
      </c>
      <c r="Y70" s="54">
        <f t="shared" si="8"/>
        <v>65.5</v>
      </c>
      <c r="AA70" s="62">
        <f t="shared" si="9"/>
        <v>0</v>
      </c>
      <c r="AC70" t="str">
        <f t="shared" si="10"/>
        <v>B+</v>
      </c>
    </row>
    <row r="71" spans="1:29" ht="18" customHeight="1" x14ac:dyDescent="0.25">
      <c r="A71" s="76" t="str">
        <f>+IF(Attendance!C55&lt;&gt;"",Attendance!C55,"")</f>
        <v/>
      </c>
      <c r="B71" s="76" t="str">
        <f>'Detail Marks'!A50</f>
        <v>180320F</v>
      </c>
      <c r="C71" s="77" t="str">
        <f>'Detail Marks'!B50</f>
        <v>KAUSHALYA P.A.S.</v>
      </c>
      <c r="D71" s="87"/>
      <c r="E71" s="15" t="str">
        <f t="shared" si="3"/>
        <v>A</v>
      </c>
      <c r="F71" s="53">
        <f t="shared" si="4"/>
        <v>81.633333333333326</v>
      </c>
      <c r="G71" s="53">
        <f>'Detail Marks'!L50/'Detail Marks'!$L$3*'Final Marks'!$G$24</f>
        <v>53.9</v>
      </c>
      <c r="H71" s="53">
        <f t="shared" si="5"/>
        <v>27.733333333333334</v>
      </c>
      <c r="I71" s="15">
        <f>'Detail Marks'!M50</f>
        <v>27.733333333333334</v>
      </c>
      <c r="J71" s="15">
        <f t="shared" si="6"/>
        <v>1</v>
      </c>
      <c r="K71">
        <f t="shared" si="12"/>
        <v>0</v>
      </c>
      <c r="L71">
        <f t="shared" si="12"/>
        <v>1</v>
      </c>
      <c r="M71">
        <f t="shared" si="12"/>
        <v>0</v>
      </c>
      <c r="N71">
        <f t="shared" si="12"/>
        <v>0</v>
      </c>
      <c r="O71">
        <f t="shared" si="12"/>
        <v>0</v>
      </c>
      <c r="P71">
        <f t="shared" si="12"/>
        <v>0</v>
      </c>
      <c r="Q71">
        <f t="shared" si="12"/>
        <v>0</v>
      </c>
      <c r="R71">
        <f t="shared" si="12"/>
        <v>0</v>
      </c>
      <c r="S71">
        <f t="shared" si="12"/>
        <v>0</v>
      </c>
      <c r="T71">
        <f t="shared" si="12"/>
        <v>0</v>
      </c>
      <c r="U71">
        <f t="shared" si="7"/>
        <v>0</v>
      </c>
      <c r="V71">
        <f t="shared" si="12"/>
        <v>0</v>
      </c>
      <c r="W71">
        <f t="shared" si="12"/>
        <v>0</v>
      </c>
      <c r="Y71" s="54">
        <f t="shared" si="8"/>
        <v>81.633333333333326</v>
      </c>
      <c r="AA71" s="62">
        <f t="shared" si="9"/>
        <v>0</v>
      </c>
      <c r="AC71" t="str">
        <f t="shared" si="10"/>
        <v>A</v>
      </c>
    </row>
    <row r="72" spans="1:29" ht="18" customHeight="1" x14ac:dyDescent="0.25">
      <c r="A72" s="76" t="str">
        <f>+IF(Attendance!C56&lt;&gt;"",Attendance!C56,"")</f>
        <v/>
      </c>
      <c r="B72" s="76" t="str">
        <f>'Detail Marks'!A51</f>
        <v>180326E</v>
      </c>
      <c r="C72" s="77" t="str">
        <f>'Detail Marks'!B51</f>
        <v>KODITUWAKKU S.C.</v>
      </c>
      <c r="D72" s="87"/>
      <c r="E72" s="15" t="str">
        <f t="shared" si="3"/>
        <v>A+</v>
      </c>
      <c r="F72" s="53">
        <f t="shared" si="4"/>
        <v>87.8</v>
      </c>
      <c r="G72" s="53">
        <f>'Detail Marks'!L51/'Detail Marks'!$L$3*'Final Marks'!$G$24</f>
        <v>58.8</v>
      </c>
      <c r="H72" s="53">
        <f t="shared" si="5"/>
        <v>29</v>
      </c>
      <c r="I72" s="15">
        <f>'Detail Marks'!M51</f>
        <v>29</v>
      </c>
      <c r="J72" s="15">
        <f t="shared" si="6"/>
        <v>1</v>
      </c>
      <c r="K72">
        <f t="shared" si="12"/>
        <v>1</v>
      </c>
      <c r="L72">
        <f t="shared" si="12"/>
        <v>0</v>
      </c>
      <c r="M72">
        <f t="shared" si="12"/>
        <v>0</v>
      </c>
      <c r="N72">
        <f t="shared" si="12"/>
        <v>0</v>
      </c>
      <c r="O72">
        <f t="shared" si="12"/>
        <v>0</v>
      </c>
      <c r="P72">
        <f t="shared" si="12"/>
        <v>0</v>
      </c>
      <c r="Q72">
        <f t="shared" si="12"/>
        <v>0</v>
      </c>
      <c r="R72">
        <f t="shared" si="12"/>
        <v>0</v>
      </c>
      <c r="S72">
        <f t="shared" si="12"/>
        <v>0</v>
      </c>
      <c r="T72">
        <f t="shared" si="12"/>
        <v>0</v>
      </c>
      <c r="U72">
        <f t="shared" si="7"/>
        <v>0</v>
      </c>
      <c r="V72">
        <f t="shared" si="12"/>
        <v>0</v>
      </c>
      <c r="W72">
        <f t="shared" si="12"/>
        <v>0</v>
      </c>
      <c r="Y72" s="54">
        <f t="shared" si="8"/>
        <v>87.8</v>
      </c>
      <c r="AA72" s="62">
        <f t="shared" si="9"/>
        <v>0</v>
      </c>
      <c r="AC72" t="str">
        <f t="shared" si="10"/>
        <v>A+</v>
      </c>
    </row>
    <row r="73" spans="1:29" ht="18" customHeight="1" x14ac:dyDescent="0.25">
      <c r="A73" s="76" t="str">
        <f>+IF(Attendance!C57&lt;&gt;"",Attendance!C57,"")</f>
        <v/>
      </c>
      <c r="B73" s="76" t="str">
        <f>'Detail Marks'!A52</f>
        <v>180330K</v>
      </c>
      <c r="C73" s="77" t="str">
        <f>'Detail Marks'!B52</f>
        <v>KULARATNE K.R.H.M.D.M.</v>
      </c>
      <c r="D73" s="87"/>
      <c r="E73" s="15" t="str">
        <f t="shared" si="3"/>
        <v>B-</v>
      </c>
      <c r="F73" s="53">
        <f t="shared" si="4"/>
        <v>56.466666666666669</v>
      </c>
      <c r="G73" s="53">
        <f>'Detail Marks'!L52/'Detail Marks'!$L$3*'Final Marks'!$G$24</f>
        <v>35</v>
      </c>
      <c r="H73" s="53">
        <f t="shared" si="5"/>
        <v>21.466666666666669</v>
      </c>
      <c r="I73" s="15">
        <f>'Detail Marks'!M52</f>
        <v>21.466666666666669</v>
      </c>
      <c r="J73" s="15" t="str">
        <f t="shared" si="6"/>
        <v/>
      </c>
      <c r="K73">
        <f t="shared" si="12"/>
        <v>0</v>
      </c>
      <c r="L73">
        <f t="shared" si="12"/>
        <v>0</v>
      </c>
      <c r="M73">
        <f t="shared" si="12"/>
        <v>0</v>
      </c>
      <c r="N73">
        <f t="shared" si="12"/>
        <v>0</v>
      </c>
      <c r="O73">
        <f t="shared" si="12"/>
        <v>0</v>
      </c>
      <c r="P73">
        <f t="shared" si="12"/>
        <v>1</v>
      </c>
      <c r="Q73">
        <f t="shared" si="12"/>
        <v>0</v>
      </c>
      <c r="R73">
        <f t="shared" si="12"/>
        <v>0</v>
      </c>
      <c r="S73">
        <f t="shared" si="12"/>
        <v>0</v>
      </c>
      <c r="T73">
        <f t="shared" ref="K73:W94" si="13">IF($D73="",IF($E73=T$24,1,0),IF($D73=T$24,1,0))</f>
        <v>0</v>
      </c>
      <c r="U73">
        <f t="shared" si="7"/>
        <v>0</v>
      </c>
      <c r="V73">
        <f t="shared" si="13"/>
        <v>0</v>
      </c>
      <c r="W73">
        <f t="shared" si="13"/>
        <v>0</v>
      </c>
      <c r="Y73" s="54">
        <f t="shared" si="8"/>
        <v>56.466666666666669</v>
      </c>
      <c r="AA73" s="62">
        <f t="shared" si="9"/>
        <v>0</v>
      </c>
      <c r="AC73" t="str">
        <f t="shared" si="10"/>
        <v>B-</v>
      </c>
    </row>
    <row r="74" spans="1:29" ht="18" customHeight="1" x14ac:dyDescent="0.25">
      <c r="A74" s="76" t="str">
        <f>+IF(Attendance!C58&lt;&gt;"",Attendance!C58,"")</f>
        <v/>
      </c>
      <c r="B74" s="76" t="str">
        <f>'Detail Marks'!A53</f>
        <v>180333X</v>
      </c>
      <c r="C74" s="77" t="str">
        <f>'Detail Marks'!B53</f>
        <v>KUMARA E.D.A.</v>
      </c>
      <c r="D74" s="87"/>
      <c r="E74" s="15" t="str">
        <f t="shared" si="3"/>
        <v>B+</v>
      </c>
      <c r="F74" s="53">
        <f t="shared" si="4"/>
        <v>66.233333333333334</v>
      </c>
      <c r="G74" s="53">
        <f>'Detail Marks'!L53/'Detail Marks'!$L$3*'Final Marks'!$G$24</f>
        <v>38.5</v>
      </c>
      <c r="H74" s="53">
        <f t="shared" si="5"/>
        <v>27.733333333333334</v>
      </c>
      <c r="I74" s="15">
        <f>'Detail Marks'!M53</f>
        <v>27.733333333333334</v>
      </c>
      <c r="J74" s="15">
        <f t="shared" si="6"/>
        <v>1</v>
      </c>
      <c r="K74">
        <f t="shared" si="13"/>
        <v>0</v>
      </c>
      <c r="L74">
        <f t="shared" si="13"/>
        <v>0</v>
      </c>
      <c r="M74">
        <f t="shared" si="13"/>
        <v>0</v>
      </c>
      <c r="N74">
        <f t="shared" si="13"/>
        <v>1</v>
      </c>
      <c r="O74">
        <f t="shared" si="13"/>
        <v>0</v>
      </c>
      <c r="P74">
        <f t="shared" si="13"/>
        <v>0</v>
      </c>
      <c r="Q74">
        <f t="shared" si="13"/>
        <v>0</v>
      </c>
      <c r="R74">
        <f t="shared" si="13"/>
        <v>0</v>
      </c>
      <c r="S74">
        <f t="shared" si="13"/>
        <v>0</v>
      </c>
      <c r="T74">
        <f t="shared" si="13"/>
        <v>0</v>
      </c>
      <c r="U74">
        <f t="shared" si="7"/>
        <v>0</v>
      </c>
      <c r="V74">
        <f t="shared" si="13"/>
        <v>0</v>
      </c>
      <c r="W74">
        <f t="shared" si="13"/>
        <v>0</v>
      </c>
      <c r="Y74" s="54">
        <f t="shared" si="8"/>
        <v>66.233333333333334</v>
      </c>
      <c r="AA74" s="62">
        <f t="shared" si="9"/>
        <v>0</v>
      </c>
      <c r="AC74" t="str">
        <f t="shared" si="10"/>
        <v>B+</v>
      </c>
    </row>
    <row r="75" spans="1:29" ht="18" customHeight="1" x14ac:dyDescent="0.25">
      <c r="A75" s="76" t="str">
        <f>+IF(Attendance!C59&lt;&gt;"",Attendance!C59,"")</f>
        <v/>
      </c>
      <c r="B75" s="76" t="str">
        <f>'Detail Marks'!A54</f>
        <v>180337M</v>
      </c>
      <c r="C75" s="77" t="str">
        <f>'Detail Marks'!B54</f>
        <v>KUMARASINGHE H.A.N.H.</v>
      </c>
      <c r="D75" s="87"/>
      <c r="E75" s="15" t="str">
        <f t="shared" si="3"/>
        <v>B+</v>
      </c>
      <c r="F75" s="53">
        <f t="shared" si="4"/>
        <v>67.699999999999989</v>
      </c>
      <c r="G75" s="53">
        <f>'Detail Marks'!L54/'Detail Marks'!$L$3*'Final Marks'!$G$24</f>
        <v>42.699999999999996</v>
      </c>
      <c r="H75" s="53">
        <f t="shared" si="5"/>
        <v>25</v>
      </c>
      <c r="I75" s="15">
        <f>'Detail Marks'!M54</f>
        <v>25</v>
      </c>
      <c r="J75" s="15">
        <f t="shared" si="6"/>
        <v>1</v>
      </c>
      <c r="K75">
        <f t="shared" si="13"/>
        <v>0</v>
      </c>
      <c r="L75">
        <f t="shared" si="13"/>
        <v>0</v>
      </c>
      <c r="M75">
        <f t="shared" si="13"/>
        <v>0</v>
      </c>
      <c r="N75">
        <f t="shared" si="13"/>
        <v>1</v>
      </c>
      <c r="O75">
        <f t="shared" si="13"/>
        <v>0</v>
      </c>
      <c r="P75">
        <f t="shared" si="13"/>
        <v>0</v>
      </c>
      <c r="Q75">
        <f t="shared" si="13"/>
        <v>0</v>
      </c>
      <c r="R75">
        <f t="shared" si="13"/>
        <v>0</v>
      </c>
      <c r="S75">
        <f t="shared" si="13"/>
        <v>0</v>
      </c>
      <c r="T75">
        <f t="shared" si="13"/>
        <v>0</v>
      </c>
      <c r="U75">
        <f t="shared" si="7"/>
        <v>0</v>
      </c>
      <c r="V75">
        <f t="shared" si="13"/>
        <v>0</v>
      </c>
      <c r="W75">
        <f t="shared" si="13"/>
        <v>0</v>
      </c>
      <c r="Y75" s="54">
        <f t="shared" si="8"/>
        <v>67.699999999999989</v>
      </c>
      <c r="AA75" s="62">
        <f t="shared" si="9"/>
        <v>0</v>
      </c>
      <c r="AC75" t="str">
        <f t="shared" si="10"/>
        <v>B+</v>
      </c>
    </row>
    <row r="76" spans="1:29" ht="18" customHeight="1" x14ac:dyDescent="0.25">
      <c r="A76" s="76" t="str">
        <f>+IF(Attendance!C60&lt;&gt;"",Attendance!C60,"")</f>
        <v/>
      </c>
      <c r="B76" s="76" t="str">
        <f>'Detail Marks'!A55</f>
        <v>180359G</v>
      </c>
      <c r="C76" s="77" t="str">
        <f>'Detail Marks'!B55</f>
        <v>LOKUGAMA V.Y.N.</v>
      </c>
      <c r="D76" s="87"/>
      <c r="E76" s="15" t="str">
        <f t="shared" si="3"/>
        <v>B+</v>
      </c>
      <c r="F76" s="53">
        <f t="shared" si="4"/>
        <v>68.199999999999989</v>
      </c>
      <c r="G76" s="53">
        <f>'Detail Marks'!L55/'Detail Marks'!$L$3*'Final Marks'!$G$24</f>
        <v>39.199999999999996</v>
      </c>
      <c r="H76" s="53">
        <f t="shared" si="5"/>
        <v>29</v>
      </c>
      <c r="I76" s="15">
        <f>'Detail Marks'!M55</f>
        <v>29</v>
      </c>
      <c r="J76" s="15">
        <f t="shared" si="6"/>
        <v>1</v>
      </c>
      <c r="K76">
        <f t="shared" si="13"/>
        <v>0</v>
      </c>
      <c r="L76">
        <f t="shared" si="13"/>
        <v>0</v>
      </c>
      <c r="M76">
        <f t="shared" si="13"/>
        <v>0</v>
      </c>
      <c r="N76">
        <f t="shared" si="13"/>
        <v>1</v>
      </c>
      <c r="O76">
        <f t="shared" si="13"/>
        <v>0</v>
      </c>
      <c r="P76">
        <f t="shared" si="13"/>
        <v>0</v>
      </c>
      <c r="Q76">
        <f t="shared" si="13"/>
        <v>0</v>
      </c>
      <c r="R76">
        <f t="shared" si="13"/>
        <v>0</v>
      </c>
      <c r="S76">
        <f t="shared" si="13"/>
        <v>0</v>
      </c>
      <c r="T76">
        <f t="shared" si="13"/>
        <v>0</v>
      </c>
      <c r="U76">
        <f t="shared" si="7"/>
        <v>0</v>
      </c>
      <c r="V76">
        <f t="shared" si="13"/>
        <v>0</v>
      </c>
      <c r="W76">
        <f t="shared" si="13"/>
        <v>0</v>
      </c>
      <c r="Y76" s="54">
        <f t="shared" si="8"/>
        <v>68.199999999999989</v>
      </c>
      <c r="AA76" s="62">
        <f t="shared" si="9"/>
        <v>0</v>
      </c>
      <c r="AC76" t="str">
        <f t="shared" si="10"/>
        <v>B+</v>
      </c>
    </row>
    <row r="77" spans="1:29" ht="18" customHeight="1" x14ac:dyDescent="0.25">
      <c r="A77" s="76" t="str">
        <f>+IF(Attendance!C61&lt;&gt;"",Attendance!C61,"")</f>
        <v/>
      </c>
      <c r="B77" s="76" t="str">
        <f>'Detail Marks'!A56</f>
        <v>180378M</v>
      </c>
      <c r="C77" s="77" t="str">
        <f>'Detail Marks'!B56</f>
        <v>MAHAWELA P.D.</v>
      </c>
      <c r="D77" s="87"/>
      <c r="E77" s="15" t="str">
        <f t="shared" si="3"/>
        <v>C</v>
      </c>
      <c r="F77" s="53">
        <f t="shared" si="4"/>
        <v>47.7</v>
      </c>
      <c r="G77" s="53">
        <f>'Detail Marks'!L56/'Detail Marks'!$L$3*'Final Marks'!$G$24</f>
        <v>28.7</v>
      </c>
      <c r="H77" s="53">
        <f t="shared" si="5"/>
        <v>19</v>
      </c>
      <c r="I77" s="15">
        <f>'Detail Marks'!M56</f>
        <v>19</v>
      </c>
      <c r="J77" s="15" t="str">
        <f t="shared" si="6"/>
        <v/>
      </c>
      <c r="K77">
        <f t="shared" si="13"/>
        <v>0</v>
      </c>
      <c r="L77">
        <f t="shared" si="13"/>
        <v>0</v>
      </c>
      <c r="M77">
        <f t="shared" si="13"/>
        <v>0</v>
      </c>
      <c r="N77">
        <f t="shared" si="13"/>
        <v>0</v>
      </c>
      <c r="O77">
        <f t="shared" si="13"/>
        <v>0</v>
      </c>
      <c r="P77">
        <f t="shared" si="13"/>
        <v>0</v>
      </c>
      <c r="Q77">
        <f t="shared" si="13"/>
        <v>0</v>
      </c>
      <c r="R77">
        <f t="shared" si="13"/>
        <v>1</v>
      </c>
      <c r="S77">
        <f t="shared" si="13"/>
        <v>0</v>
      </c>
      <c r="T77">
        <f t="shared" si="13"/>
        <v>0</v>
      </c>
      <c r="U77">
        <f t="shared" si="7"/>
        <v>0</v>
      </c>
      <c r="V77">
        <f t="shared" si="13"/>
        <v>0</v>
      </c>
      <c r="W77">
        <f t="shared" si="13"/>
        <v>0</v>
      </c>
      <c r="Y77" s="54">
        <f t="shared" si="8"/>
        <v>47.7</v>
      </c>
      <c r="AA77" s="62">
        <f t="shared" si="9"/>
        <v>0</v>
      </c>
      <c r="AC77" t="str">
        <f t="shared" si="10"/>
        <v>C</v>
      </c>
    </row>
    <row r="78" spans="1:29" ht="18" customHeight="1" x14ac:dyDescent="0.25">
      <c r="A78" s="76" t="str">
        <f>+IF(Attendance!C62&lt;&gt;"",Attendance!C62,"")</f>
        <v/>
      </c>
      <c r="B78" s="76" t="str">
        <f>'Detail Marks'!A57</f>
        <v>180379R</v>
      </c>
      <c r="C78" s="77" t="str">
        <f>'Detail Marks'!B57</f>
        <v>MAHEEKUMARA K.A.G.D.</v>
      </c>
      <c r="D78" s="87"/>
      <c r="E78" s="15" t="str">
        <f t="shared" si="3"/>
        <v>C</v>
      </c>
      <c r="F78" s="53">
        <f t="shared" si="4"/>
        <v>49.066666666666663</v>
      </c>
      <c r="G78" s="53">
        <f>'Detail Marks'!L57/'Detail Marks'!$L$3*'Final Marks'!$G$24</f>
        <v>32.199999999999996</v>
      </c>
      <c r="H78" s="53">
        <f t="shared" si="5"/>
        <v>16.866666666666667</v>
      </c>
      <c r="I78" s="15">
        <f>'Detail Marks'!M57</f>
        <v>16.866666666666667</v>
      </c>
      <c r="J78" s="15" t="str">
        <f t="shared" si="6"/>
        <v/>
      </c>
      <c r="K78">
        <f t="shared" si="13"/>
        <v>0</v>
      </c>
      <c r="L78">
        <f t="shared" si="13"/>
        <v>0</v>
      </c>
      <c r="M78">
        <f t="shared" si="13"/>
        <v>0</v>
      </c>
      <c r="N78">
        <f t="shared" si="13"/>
        <v>0</v>
      </c>
      <c r="O78">
        <f t="shared" si="13"/>
        <v>0</v>
      </c>
      <c r="P78">
        <f t="shared" si="13"/>
        <v>0</v>
      </c>
      <c r="Q78">
        <f t="shared" si="13"/>
        <v>0</v>
      </c>
      <c r="R78">
        <f t="shared" si="13"/>
        <v>1</v>
      </c>
      <c r="S78">
        <f t="shared" si="13"/>
        <v>0</v>
      </c>
      <c r="T78">
        <f t="shared" si="13"/>
        <v>0</v>
      </c>
      <c r="U78">
        <f t="shared" si="7"/>
        <v>0</v>
      </c>
      <c r="V78">
        <f t="shared" si="13"/>
        <v>0</v>
      </c>
      <c r="W78">
        <f t="shared" si="13"/>
        <v>0</v>
      </c>
      <c r="Y78" s="54">
        <f t="shared" si="8"/>
        <v>49.066666666666663</v>
      </c>
      <c r="AA78" s="62">
        <f t="shared" si="9"/>
        <v>0</v>
      </c>
      <c r="AC78" t="str">
        <f t="shared" si="10"/>
        <v>C</v>
      </c>
    </row>
    <row r="79" spans="1:29" ht="18" customHeight="1" x14ac:dyDescent="0.25">
      <c r="A79" s="76" t="str">
        <f>+IF(Attendance!C63&lt;&gt;"",Attendance!C63,"")</f>
        <v/>
      </c>
      <c r="B79" s="76" t="str">
        <f>'Detail Marks'!A58</f>
        <v>180391V</v>
      </c>
      <c r="C79" s="77" t="str">
        <f>'Detail Marks'!B58</f>
        <v>MAYOORAN T.</v>
      </c>
      <c r="D79" s="87"/>
      <c r="E79" s="15" t="str">
        <f t="shared" si="3"/>
        <v>A-</v>
      </c>
      <c r="F79" s="53">
        <f t="shared" si="4"/>
        <v>73.166666666666657</v>
      </c>
      <c r="G79" s="53">
        <f>'Detail Marks'!L58/'Detail Marks'!$L$3*'Final Marks'!$G$24</f>
        <v>48.3</v>
      </c>
      <c r="H79" s="53">
        <f t="shared" si="5"/>
        <v>24.866666666666667</v>
      </c>
      <c r="I79" s="15">
        <f>'Detail Marks'!M58</f>
        <v>24.866666666666667</v>
      </c>
      <c r="J79" s="15">
        <f t="shared" si="6"/>
        <v>1</v>
      </c>
      <c r="K79">
        <f t="shared" si="13"/>
        <v>0</v>
      </c>
      <c r="L79">
        <f t="shared" si="13"/>
        <v>0</v>
      </c>
      <c r="M79">
        <f t="shared" si="13"/>
        <v>1</v>
      </c>
      <c r="N79">
        <f t="shared" si="13"/>
        <v>0</v>
      </c>
      <c r="O79">
        <f t="shared" si="13"/>
        <v>0</v>
      </c>
      <c r="P79">
        <f t="shared" si="13"/>
        <v>0</v>
      </c>
      <c r="Q79">
        <f t="shared" si="13"/>
        <v>0</v>
      </c>
      <c r="R79">
        <f t="shared" si="13"/>
        <v>0</v>
      </c>
      <c r="S79">
        <f t="shared" si="13"/>
        <v>0</v>
      </c>
      <c r="T79">
        <f t="shared" si="13"/>
        <v>0</v>
      </c>
      <c r="U79">
        <f t="shared" si="7"/>
        <v>0</v>
      </c>
      <c r="V79">
        <f t="shared" si="13"/>
        <v>0</v>
      </c>
      <c r="W79">
        <f t="shared" si="13"/>
        <v>0</v>
      </c>
      <c r="Y79" s="54">
        <f t="shared" si="8"/>
        <v>73.166666666666657</v>
      </c>
      <c r="AA79" s="62">
        <f t="shared" si="9"/>
        <v>0</v>
      </c>
      <c r="AC79" t="str">
        <f t="shared" si="10"/>
        <v>A-</v>
      </c>
    </row>
    <row r="80" spans="1:29" ht="18" customHeight="1" x14ac:dyDescent="0.25">
      <c r="A80" s="76" t="str">
        <f>+IF(Attendance!C64&lt;&gt;"",Attendance!C64,"")</f>
        <v/>
      </c>
      <c r="B80" s="76" t="str">
        <f>'Detail Marks'!A59</f>
        <v>180398A</v>
      </c>
      <c r="C80" s="77" t="str">
        <f>'Detail Marks'!B59</f>
        <v>MENDIS N.P.A.</v>
      </c>
      <c r="D80" s="87"/>
      <c r="E80" s="15" t="str">
        <f t="shared" si="3"/>
        <v>A-</v>
      </c>
      <c r="F80" s="53">
        <f t="shared" si="4"/>
        <v>69.5</v>
      </c>
      <c r="G80" s="53">
        <f>'Detail Marks'!L59/'Detail Marks'!$L$3*'Final Marks'!$G$24</f>
        <v>46.9</v>
      </c>
      <c r="H80" s="53">
        <f t="shared" si="5"/>
        <v>22.6</v>
      </c>
      <c r="I80" s="15">
        <f>'Detail Marks'!M59</f>
        <v>22.6</v>
      </c>
      <c r="J80" s="15">
        <f t="shared" si="6"/>
        <v>1</v>
      </c>
      <c r="K80">
        <f t="shared" si="13"/>
        <v>0</v>
      </c>
      <c r="L80">
        <f t="shared" si="13"/>
        <v>0</v>
      </c>
      <c r="M80">
        <f t="shared" si="13"/>
        <v>1</v>
      </c>
      <c r="N80">
        <f t="shared" si="13"/>
        <v>0</v>
      </c>
      <c r="O80">
        <f t="shared" si="13"/>
        <v>0</v>
      </c>
      <c r="P80">
        <f t="shared" si="13"/>
        <v>0</v>
      </c>
      <c r="Q80">
        <f t="shared" si="13"/>
        <v>0</v>
      </c>
      <c r="R80">
        <f t="shared" si="13"/>
        <v>0</v>
      </c>
      <c r="S80">
        <f t="shared" si="13"/>
        <v>0</v>
      </c>
      <c r="T80">
        <f t="shared" si="13"/>
        <v>0</v>
      </c>
      <c r="U80">
        <f t="shared" si="7"/>
        <v>0</v>
      </c>
      <c r="V80">
        <f t="shared" si="13"/>
        <v>0</v>
      </c>
      <c r="W80">
        <f t="shared" si="13"/>
        <v>0</v>
      </c>
      <c r="Y80" s="54">
        <f t="shared" si="8"/>
        <v>69.5</v>
      </c>
      <c r="AA80" s="62">
        <f t="shared" si="9"/>
        <v>0</v>
      </c>
      <c r="AC80" t="str">
        <f t="shared" si="10"/>
        <v>A-</v>
      </c>
    </row>
    <row r="81" spans="1:29" ht="18" customHeight="1" x14ac:dyDescent="0.25">
      <c r="A81" s="76" t="str">
        <f>+IF(Attendance!C65&lt;&gt;"",Attendance!C65,"")</f>
        <v/>
      </c>
      <c r="B81" s="76" t="str">
        <f>'Detail Marks'!A60</f>
        <v>180402J</v>
      </c>
      <c r="C81" s="77" t="str">
        <f>'Detail Marks'!B60</f>
        <v>MISHANTH P.</v>
      </c>
      <c r="D81" s="87"/>
      <c r="E81" s="15" t="str">
        <f t="shared" si="3"/>
        <v>A</v>
      </c>
      <c r="F81" s="53">
        <f t="shared" si="4"/>
        <v>78.400000000000006</v>
      </c>
      <c r="G81" s="53">
        <f>'Detail Marks'!L60/'Detail Marks'!$L$3*'Final Marks'!$G$24</f>
        <v>51.8</v>
      </c>
      <c r="H81" s="53">
        <f t="shared" si="5"/>
        <v>26.6</v>
      </c>
      <c r="I81" s="15">
        <f>'Detail Marks'!M60</f>
        <v>26.6</v>
      </c>
      <c r="J81" s="15">
        <f t="shared" si="6"/>
        <v>1</v>
      </c>
      <c r="K81">
        <f t="shared" si="13"/>
        <v>0</v>
      </c>
      <c r="L81">
        <f t="shared" si="13"/>
        <v>1</v>
      </c>
      <c r="M81">
        <f t="shared" si="13"/>
        <v>0</v>
      </c>
      <c r="N81">
        <f t="shared" si="13"/>
        <v>0</v>
      </c>
      <c r="O81">
        <f t="shared" si="13"/>
        <v>0</v>
      </c>
      <c r="P81">
        <f t="shared" si="13"/>
        <v>0</v>
      </c>
      <c r="Q81">
        <f t="shared" si="13"/>
        <v>0</v>
      </c>
      <c r="R81">
        <f t="shared" si="13"/>
        <v>0</v>
      </c>
      <c r="S81">
        <f t="shared" si="13"/>
        <v>0</v>
      </c>
      <c r="T81">
        <f t="shared" si="13"/>
        <v>0</v>
      </c>
      <c r="U81">
        <f t="shared" si="7"/>
        <v>0</v>
      </c>
      <c r="V81">
        <f t="shared" si="13"/>
        <v>0</v>
      </c>
      <c r="W81">
        <f t="shared" si="13"/>
        <v>0</v>
      </c>
      <c r="Y81" s="54">
        <f t="shared" si="8"/>
        <v>78.400000000000006</v>
      </c>
      <c r="AA81" s="62">
        <f t="shared" si="9"/>
        <v>0</v>
      </c>
      <c r="AC81" t="str">
        <f t="shared" si="10"/>
        <v>A</v>
      </c>
    </row>
    <row r="82" spans="1:29" ht="18" customHeight="1" x14ac:dyDescent="0.25">
      <c r="A82" s="76" t="str">
        <f>+IF(Attendance!C66&lt;&gt;"",Attendance!C66,"")</f>
        <v/>
      </c>
      <c r="B82" s="76" t="str">
        <f>'Detail Marks'!A61</f>
        <v>180403M</v>
      </c>
      <c r="C82" s="77" t="str">
        <f>'Detail Marks'!B61</f>
        <v>MOHANRAS A.S.A.</v>
      </c>
      <c r="D82" s="87"/>
      <c r="E82" s="15" t="str">
        <f t="shared" si="3"/>
        <v>B-</v>
      </c>
      <c r="F82" s="53">
        <f t="shared" si="4"/>
        <v>55.366666666666667</v>
      </c>
      <c r="G82" s="53">
        <f>'Detail Marks'!L61/'Detail Marks'!$L$3*'Final Marks'!$G$24</f>
        <v>32.9</v>
      </c>
      <c r="H82" s="53">
        <f t="shared" si="5"/>
        <v>22.466666666666669</v>
      </c>
      <c r="I82" s="15">
        <f>'Detail Marks'!M61</f>
        <v>22.466666666666669</v>
      </c>
      <c r="J82" s="15" t="str">
        <f t="shared" si="6"/>
        <v/>
      </c>
      <c r="K82">
        <f t="shared" si="13"/>
        <v>0</v>
      </c>
      <c r="L82">
        <f t="shared" si="13"/>
        <v>0</v>
      </c>
      <c r="M82">
        <f t="shared" si="13"/>
        <v>0</v>
      </c>
      <c r="N82">
        <f t="shared" si="13"/>
        <v>0</v>
      </c>
      <c r="O82">
        <f t="shared" si="13"/>
        <v>0</v>
      </c>
      <c r="P82">
        <f t="shared" si="13"/>
        <v>1</v>
      </c>
      <c r="Q82">
        <f t="shared" si="13"/>
        <v>0</v>
      </c>
      <c r="R82">
        <f t="shared" si="13"/>
        <v>0</v>
      </c>
      <c r="S82">
        <f t="shared" si="13"/>
        <v>0</v>
      </c>
      <c r="T82">
        <f t="shared" si="13"/>
        <v>0</v>
      </c>
      <c r="U82">
        <f t="shared" si="7"/>
        <v>0</v>
      </c>
      <c r="V82">
        <f t="shared" si="13"/>
        <v>0</v>
      </c>
      <c r="W82">
        <f t="shared" si="13"/>
        <v>0</v>
      </c>
      <c r="Y82" s="54">
        <f t="shared" si="8"/>
        <v>55.366666666666667</v>
      </c>
      <c r="AA82" s="62">
        <f t="shared" si="9"/>
        <v>0</v>
      </c>
      <c r="AC82" t="str">
        <f t="shared" si="10"/>
        <v>B-</v>
      </c>
    </row>
    <row r="83" spans="1:29" ht="18" customHeight="1" x14ac:dyDescent="0.25">
      <c r="A83" s="76" t="str">
        <f>+IF(Attendance!C67&lt;&gt;"",Attendance!C67,"")</f>
        <v/>
      </c>
      <c r="B83" s="76" t="str">
        <f>'Detail Marks'!A62</f>
        <v>180405V</v>
      </c>
      <c r="C83" s="77" t="str">
        <f>'Detail Marks'!B62</f>
        <v>MUGUNTHAN S.</v>
      </c>
      <c r="D83" s="87"/>
      <c r="E83" s="15" t="str">
        <f t="shared" si="3"/>
        <v>A+</v>
      </c>
      <c r="F83" s="53">
        <f t="shared" si="4"/>
        <v>92.3</v>
      </c>
      <c r="G83" s="53">
        <f>'Detail Marks'!L62/'Detail Marks'!$L$3*'Final Marks'!$G$24</f>
        <v>62.3</v>
      </c>
      <c r="H83" s="53">
        <f t="shared" si="5"/>
        <v>30</v>
      </c>
      <c r="I83" s="15">
        <f>'Detail Marks'!M62</f>
        <v>30</v>
      </c>
      <c r="J83" s="15">
        <f t="shared" si="6"/>
        <v>1</v>
      </c>
      <c r="K83">
        <f t="shared" si="13"/>
        <v>1</v>
      </c>
      <c r="L83">
        <f t="shared" si="13"/>
        <v>0</v>
      </c>
      <c r="M83">
        <f t="shared" si="13"/>
        <v>0</v>
      </c>
      <c r="N83">
        <f t="shared" si="13"/>
        <v>0</v>
      </c>
      <c r="O83">
        <f t="shared" si="13"/>
        <v>0</v>
      </c>
      <c r="P83">
        <f t="shared" si="13"/>
        <v>0</v>
      </c>
      <c r="Q83">
        <f t="shared" si="13"/>
        <v>0</v>
      </c>
      <c r="R83">
        <f t="shared" si="13"/>
        <v>0</v>
      </c>
      <c r="S83">
        <f t="shared" si="13"/>
        <v>0</v>
      </c>
      <c r="T83">
        <f t="shared" si="13"/>
        <v>0</v>
      </c>
      <c r="U83">
        <f t="shared" si="7"/>
        <v>0</v>
      </c>
      <c r="V83">
        <f t="shared" si="13"/>
        <v>0</v>
      </c>
      <c r="W83">
        <f t="shared" si="13"/>
        <v>0</v>
      </c>
      <c r="Y83" s="54">
        <f t="shared" si="8"/>
        <v>92.3</v>
      </c>
      <c r="AA83" s="62">
        <f t="shared" si="9"/>
        <v>0</v>
      </c>
      <c r="AC83" t="str">
        <f t="shared" si="10"/>
        <v>A+</v>
      </c>
    </row>
    <row r="84" spans="1:29" ht="18" customHeight="1" x14ac:dyDescent="0.25">
      <c r="A84" s="76" t="str">
        <f>+IF(Attendance!C68&lt;&gt;"",Attendance!C68,"")</f>
        <v/>
      </c>
      <c r="B84" s="76" t="str">
        <f>'Detail Marks'!A63</f>
        <v>180408H</v>
      </c>
      <c r="C84" s="77" t="str">
        <f>'Detail Marks'!B63</f>
        <v>MUNASINGHE H.M.H.T.</v>
      </c>
      <c r="D84" s="87"/>
      <c r="E84" s="15" t="str">
        <f t="shared" si="3"/>
        <v>B-</v>
      </c>
      <c r="F84" s="53">
        <f t="shared" si="4"/>
        <v>58.93333333333333</v>
      </c>
      <c r="G84" s="53">
        <f>'Detail Marks'!L63/'Detail Marks'!$L$3*'Final Marks'!$G$24</f>
        <v>33.599999999999994</v>
      </c>
      <c r="H84" s="53">
        <f t="shared" si="5"/>
        <v>25.333333333333336</v>
      </c>
      <c r="I84" s="15">
        <f>'Detail Marks'!M63</f>
        <v>25.333333333333336</v>
      </c>
      <c r="J84" s="15">
        <f t="shared" si="6"/>
        <v>1</v>
      </c>
      <c r="K84">
        <f t="shared" si="13"/>
        <v>0</v>
      </c>
      <c r="L84">
        <f t="shared" si="13"/>
        <v>0</v>
      </c>
      <c r="M84">
        <f t="shared" si="13"/>
        <v>0</v>
      </c>
      <c r="N84">
        <f t="shared" si="13"/>
        <v>0</v>
      </c>
      <c r="O84">
        <f t="shared" si="13"/>
        <v>0</v>
      </c>
      <c r="P84">
        <f t="shared" si="13"/>
        <v>1</v>
      </c>
      <c r="Q84">
        <f t="shared" si="13"/>
        <v>0</v>
      </c>
      <c r="R84">
        <f t="shared" si="13"/>
        <v>0</v>
      </c>
      <c r="S84">
        <f t="shared" si="13"/>
        <v>0</v>
      </c>
      <c r="T84">
        <f t="shared" si="13"/>
        <v>0</v>
      </c>
      <c r="U84">
        <f t="shared" si="7"/>
        <v>0</v>
      </c>
      <c r="V84">
        <f t="shared" si="13"/>
        <v>0</v>
      </c>
      <c r="W84">
        <f t="shared" si="13"/>
        <v>0</v>
      </c>
      <c r="Y84" s="54">
        <f t="shared" si="8"/>
        <v>58.93333333333333</v>
      </c>
      <c r="AA84" s="62">
        <f t="shared" si="9"/>
        <v>0</v>
      </c>
      <c r="AC84" t="str">
        <f t="shared" si="10"/>
        <v>B-</v>
      </c>
    </row>
    <row r="85" spans="1:29" ht="18" customHeight="1" x14ac:dyDescent="0.25">
      <c r="A85" s="76" t="str">
        <f>+IF(Attendance!C69&lt;&gt;"",Attendance!C69,"")</f>
        <v/>
      </c>
      <c r="B85" s="76" t="str">
        <f>'Detail Marks'!A64</f>
        <v>180409L</v>
      </c>
      <c r="C85" s="77" t="str">
        <f>'Detail Marks'!B64</f>
        <v>MUNASINGHE M.A.I.L.</v>
      </c>
      <c r="D85" s="87"/>
      <c r="E85" s="15" t="str">
        <f t="shared" si="3"/>
        <v>A-</v>
      </c>
      <c r="F85" s="53">
        <f t="shared" si="4"/>
        <v>72.5</v>
      </c>
      <c r="G85" s="53">
        <f>'Detail Marks'!L64/'Detail Marks'!$L$3*'Final Marks'!$G$24</f>
        <v>45.5</v>
      </c>
      <c r="H85" s="53">
        <f t="shared" si="5"/>
        <v>27</v>
      </c>
      <c r="I85" s="15">
        <f>'Detail Marks'!M64</f>
        <v>27</v>
      </c>
      <c r="J85" s="15">
        <f t="shared" si="6"/>
        <v>1</v>
      </c>
      <c r="K85">
        <f t="shared" si="13"/>
        <v>0</v>
      </c>
      <c r="L85">
        <f t="shared" si="13"/>
        <v>0</v>
      </c>
      <c r="M85">
        <f t="shared" si="13"/>
        <v>1</v>
      </c>
      <c r="N85">
        <f t="shared" si="13"/>
        <v>0</v>
      </c>
      <c r="O85">
        <f t="shared" si="13"/>
        <v>0</v>
      </c>
      <c r="P85">
        <f t="shared" si="13"/>
        <v>0</v>
      </c>
      <c r="Q85">
        <f t="shared" si="13"/>
        <v>0</v>
      </c>
      <c r="R85">
        <f t="shared" si="13"/>
        <v>0</v>
      </c>
      <c r="S85">
        <f t="shared" si="13"/>
        <v>0</v>
      </c>
      <c r="T85">
        <f t="shared" si="13"/>
        <v>0</v>
      </c>
      <c r="U85">
        <f t="shared" si="7"/>
        <v>0</v>
      </c>
      <c r="V85">
        <f t="shared" si="13"/>
        <v>0</v>
      </c>
      <c r="W85">
        <f t="shared" si="13"/>
        <v>0</v>
      </c>
      <c r="Y85" s="54">
        <f t="shared" si="8"/>
        <v>72.5</v>
      </c>
      <c r="AA85" s="62">
        <f t="shared" si="9"/>
        <v>0</v>
      </c>
      <c r="AC85" t="str">
        <f t="shared" si="10"/>
        <v>A-</v>
      </c>
    </row>
    <row r="86" spans="1:29" ht="18" customHeight="1" x14ac:dyDescent="0.25">
      <c r="A86" s="76" t="str">
        <f>+IF(Attendance!C70&lt;&gt;"",Attendance!C70,"")</f>
        <v/>
      </c>
      <c r="B86" s="76" t="str">
        <f>'Detail Marks'!A65</f>
        <v>180410G</v>
      </c>
      <c r="C86" s="77" t="str">
        <f>'Detail Marks'!B65</f>
        <v>NADEESHAN G.K.H.</v>
      </c>
      <c r="D86" s="87"/>
      <c r="E86" s="15" t="str">
        <f t="shared" si="3"/>
        <v>A-</v>
      </c>
      <c r="F86" s="53">
        <f t="shared" si="4"/>
        <v>72.933333333333337</v>
      </c>
      <c r="G86" s="53">
        <f>'Detail Marks'!L65/'Detail Marks'!$L$3*'Final Marks'!$G$24</f>
        <v>46.199999999999996</v>
      </c>
      <c r="H86" s="53">
        <f t="shared" si="5"/>
        <v>26.733333333333334</v>
      </c>
      <c r="I86" s="15">
        <f>'Detail Marks'!M65</f>
        <v>26.733333333333334</v>
      </c>
      <c r="J86" s="15">
        <f t="shared" si="6"/>
        <v>1</v>
      </c>
      <c r="K86">
        <f t="shared" si="13"/>
        <v>0</v>
      </c>
      <c r="L86">
        <f t="shared" si="13"/>
        <v>0</v>
      </c>
      <c r="M86">
        <f t="shared" si="13"/>
        <v>1</v>
      </c>
      <c r="N86">
        <f t="shared" si="13"/>
        <v>0</v>
      </c>
      <c r="O86">
        <f t="shared" si="13"/>
        <v>0</v>
      </c>
      <c r="P86">
        <f t="shared" si="13"/>
        <v>0</v>
      </c>
      <c r="Q86">
        <f t="shared" si="13"/>
        <v>0</v>
      </c>
      <c r="R86">
        <f t="shared" si="13"/>
        <v>0</v>
      </c>
      <c r="S86">
        <f t="shared" si="13"/>
        <v>0</v>
      </c>
      <c r="T86">
        <f t="shared" si="13"/>
        <v>0</v>
      </c>
      <c r="U86">
        <f t="shared" si="7"/>
        <v>0</v>
      </c>
      <c r="V86">
        <f t="shared" si="13"/>
        <v>0</v>
      </c>
      <c r="W86">
        <f t="shared" si="13"/>
        <v>0</v>
      </c>
      <c r="Y86" s="54">
        <f t="shared" si="8"/>
        <v>72.933333333333337</v>
      </c>
      <c r="AA86" s="62">
        <f t="shared" si="9"/>
        <v>0</v>
      </c>
      <c r="AC86" t="str">
        <f t="shared" si="10"/>
        <v>A-</v>
      </c>
    </row>
    <row r="87" spans="1:29" ht="18" customHeight="1" x14ac:dyDescent="0.25">
      <c r="A87" s="76" t="str">
        <f>+IF(Attendance!C71&lt;&gt;"",Attendance!C71,"")</f>
        <v/>
      </c>
      <c r="B87" s="76" t="str">
        <f>'Detail Marks'!A66</f>
        <v>180411K</v>
      </c>
      <c r="C87" s="77" t="str">
        <f>'Detail Marks'!B66</f>
        <v>NAGASINGHE K.R.Y.</v>
      </c>
      <c r="D87" s="87"/>
      <c r="E87" s="15" t="str">
        <f t="shared" si="3"/>
        <v>A</v>
      </c>
      <c r="F87" s="53">
        <f t="shared" si="4"/>
        <v>80.666666666666657</v>
      </c>
      <c r="G87" s="53">
        <f>'Detail Marks'!L66/'Detail Marks'!$L$3*'Final Marks'!$G$24</f>
        <v>53.199999999999996</v>
      </c>
      <c r="H87" s="53">
        <f t="shared" si="5"/>
        <v>27.466666666666669</v>
      </c>
      <c r="I87" s="15">
        <f>'Detail Marks'!M66</f>
        <v>27.466666666666669</v>
      </c>
      <c r="J87" s="15">
        <f t="shared" si="6"/>
        <v>1</v>
      </c>
      <c r="K87">
        <f t="shared" si="13"/>
        <v>0</v>
      </c>
      <c r="L87">
        <f t="shared" si="13"/>
        <v>1</v>
      </c>
      <c r="M87">
        <f t="shared" si="13"/>
        <v>0</v>
      </c>
      <c r="N87">
        <f t="shared" si="13"/>
        <v>0</v>
      </c>
      <c r="O87">
        <f t="shared" si="13"/>
        <v>0</v>
      </c>
      <c r="P87">
        <f t="shared" si="13"/>
        <v>0</v>
      </c>
      <c r="Q87">
        <f t="shared" si="13"/>
        <v>0</v>
      </c>
      <c r="R87">
        <f t="shared" si="13"/>
        <v>0</v>
      </c>
      <c r="S87">
        <f t="shared" si="13"/>
        <v>0</v>
      </c>
      <c r="T87">
        <f t="shared" si="13"/>
        <v>0</v>
      </c>
      <c r="U87">
        <f t="shared" si="7"/>
        <v>0</v>
      </c>
      <c r="V87">
        <f t="shared" si="13"/>
        <v>0</v>
      </c>
      <c r="W87">
        <f t="shared" si="13"/>
        <v>0</v>
      </c>
      <c r="Y87" s="54">
        <f t="shared" si="8"/>
        <v>80.666666666666657</v>
      </c>
      <c r="AA87" s="62">
        <f t="shared" si="9"/>
        <v>0</v>
      </c>
      <c r="AC87" t="str">
        <f t="shared" si="10"/>
        <v>A</v>
      </c>
    </row>
    <row r="88" spans="1:29" ht="18" customHeight="1" x14ac:dyDescent="0.25">
      <c r="A88" s="76" t="str">
        <f>+IF(Attendance!C72&lt;&gt;"",Attendance!C72,"")</f>
        <v/>
      </c>
      <c r="B88" s="76" t="str">
        <f>'Detail Marks'!A67</f>
        <v>180415C</v>
      </c>
      <c r="C88" s="77" t="str">
        <f>'Detail Marks'!B67</f>
        <v>NAVANEETHAN K.</v>
      </c>
      <c r="D88" s="87"/>
      <c r="E88" s="15" t="str">
        <f t="shared" si="3"/>
        <v>B+</v>
      </c>
      <c r="F88" s="53">
        <f t="shared" si="4"/>
        <v>67.766666666666666</v>
      </c>
      <c r="G88" s="53">
        <f>'Detail Marks'!L67/'Detail Marks'!$L$3*'Final Marks'!$G$24</f>
        <v>42.699999999999996</v>
      </c>
      <c r="H88" s="53">
        <f t="shared" si="5"/>
        <v>25.066666666666666</v>
      </c>
      <c r="I88" s="15">
        <f>'Detail Marks'!M67</f>
        <v>25.066666666666666</v>
      </c>
      <c r="J88" s="15">
        <f t="shared" si="6"/>
        <v>1</v>
      </c>
      <c r="K88">
        <f t="shared" si="13"/>
        <v>0</v>
      </c>
      <c r="L88">
        <f t="shared" si="13"/>
        <v>0</v>
      </c>
      <c r="M88">
        <f t="shared" si="13"/>
        <v>0</v>
      </c>
      <c r="N88">
        <f t="shared" si="13"/>
        <v>1</v>
      </c>
      <c r="O88">
        <f t="shared" si="13"/>
        <v>0</v>
      </c>
      <c r="P88">
        <f t="shared" si="13"/>
        <v>0</v>
      </c>
      <c r="Q88">
        <f t="shared" si="13"/>
        <v>0</v>
      </c>
      <c r="R88">
        <f t="shared" si="13"/>
        <v>0</v>
      </c>
      <c r="S88">
        <f t="shared" si="13"/>
        <v>0</v>
      </c>
      <c r="T88">
        <f t="shared" si="13"/>
        <v>0</v>
      </c>
      <c r="U88">
        <f t="shared" si="7"/>
        <v>0</v>
      </c>
      <c r="V88">
        <f t="shared" si="13"/>
        <v>0</v>
      </c>
      <c r="W88">
        <f t="shared" si="13"/>
        <v>0</v>
      </c>
      <c r="Y88" s="54">
        <f t="shared" si="8"/>
        <v>67.766666666666666</v>
      </c>
      <c r="AA88" s="62">
        <f t="shared" si="9"/>
        <v>0</v>
      </c>
      <c r="AC88" t="str">
        <f t="shared" si="10"/>
        <v>B+</v>
      </c>
    </row>
    <row r="89" spans="1:29" ht="18" customHeight="1" x14ac:dyDescent="0.25">
      <c r="A89" s="76" t="str">
        <f>+IF(Attendance!C73&lt;&gt;"",Attendance!C73,"")</f>
        <v/>
      </c>
      <c r="B89" s="76" t="str">
        <f>'Detail Marks'!A68</f>
        <v>180417J</v>
      </c>
      <c r="C89" s="77" t="str">
        <f>'Detail Marks'!B68</f>
        <v>NAYANAJITH T.M.S.</v>
      </c>
      <c r="D89" s="87"/>
      <c r="E89" s="15" t="str">
        <f t="shared" si="3"/>
        <v>B</v>
      </c>
      <c r="F89" s="53">
        <f t="shared" si="4"/>
        <v>64</v>
      </c>
      <c r="G89" s="53">
        <f>'Detail Marks'!L68/'Detail Marks'!$L$3*'Final Marks'!$G$24</f>
        <v>43.4</v>
      </c>
      <c r="H89" s="53">
        <f t="shared" si="5"/>
        <v>20.6</v>
      </c>
      <c r="I89" s="15">
        <f>'Detail Marks'!M68</f>
        <v>20.6</v>
      </c>
      <c r="J89" s="15" t="str">
        <f t="shared" si="6"/>
        <v/>
      </c>
      <c r="K89">
        <f t="shared" si="13"/>
        <v>0</v>
      </c>
      <c r="L89">
        <f t="shared" si="13"/>
        <v>0</v>
      </c>
      <c r="M89">
        <f t="shared" si="13"/>
        <v>0</v>
      </c>
      <c r="N89">
        <f t="shared" si="13"/>
        <v>0</v>
      </c>
      <c r="O89">
        <f t="shared" si="13"/>
        <v>1</v>
      </c>
      <c r="P89">
        <f t="shared" si="13"/>
        <v>0</v>
      </c>
      <c r="Q89">
        <f t="shared" si="13"/>
        <v>0</v>
      </c>
      <c r="R89">
        <f t="shared" si="13"/>
        <v>0</v>
      </c>
      <c r="S89">
        <f t="shared" si="13"/>
        <v>0</v>
      </c>
      <c r="T89">
        <f t="shared" si="13"/>
        <v>0</v>
      </c>
      <c r="U89">
        <f t="shared" si="7"/>
        <v>0</v>
      </c>
      <c r="V89">
        <f t="shared" si="13"/>
        <v>0</v>
      </c>
      <c r="W89">
        <f t="shared" si="13"/>
        <v>0</v>
      </c>
      <c r="Y89" s="54">
        <f t="shared" si="8"/>
        <v>64</v>
      </c>
      <c r="AA89" s="62">
        <f t="shared" si="9"/>
        <v>0</v>
      </c>
      <c r="AC89" t="str">
        <f t="shared" si="10"/>
        <v>B</v>
      </c>
    </row>
    <row r="90" spans="1:29" ht="18" customHeight="1" x14ac:dyDescent="0.25">
      <c r="A90" s="76" t="str">
        <f>+IF(Attendance!C74&lt;&gt;"",Attendance!C74,"")</f>
        <v/>
      </c>
      <c r="B90" s="76" t="str">
        <f>'Detail Marks'!A69</f>
        <v>180418M</v>
      </c>
      <c r="C90" s="77" t="str">
        <f>'Detail Marks'!B69</f>
        <v>NEMINATHAN N.</v>
      </c>
      <c r="D90" s="87"/>
      <c r="E90" s="15" t="str">
        <f t="shared" ref="E90:E142" si="14">+IF(AND(C90="",B90=""),"",IF(AA90=0,AC90,AA90))</f>
        <v>B</v>
      </c>
      <c r="F90" s="53">
        <f t="shared" ref="F90:F142" si="15">G90+H90</f>
        <v>64.166666666666671</v>
      </c>
      <c r="G90" s="53">
        <f>'Detail Marks'!L69/'Detail Marks'!$L$3*'Final Marks'!$G$24</f>
        <v>38.5</v>
      </c>
      <c r="H90" s="53">
        <f t="shared" ref="H90:H142" si="16">I90*H$24/I$24</f>
        <v>25.666666666666668</v>
      </c>
      <c r="I90" s="15">
        <f>'Detail Marks'!M69</f>
        <v>25.666666666666668</v>
      </c>
      <c r="J90" s="15">
        <f t="shared" ref="J90:J142" si="17">IF(I90/$I$24&gt;=75,1,"")</f>
        <v>1</v>
      </c>
      <c r="K90">
        <f t="shared" si="13"/>
        <v>0</v>
      </c>
      <c r="L90">
        <f t="shared" si="13"/>
        <v>0</v>
      </c>
      <c r="M90">
        <f t="shared" si="13"/>
        <v>0</v>
      </c>
      <c r="N90">
        <f t="shared" si="13"/>
        <v>0</v>
      </c>
      <c r="O90">
        <f t="shared" si="13"/>
        <v>1</v>
      </c>
      <c r="P90">
        <f t="shared" si="13"/>
        <v>0</v>
      </c>
      <c r="Q90">
        <f t="shared" si="13"/>
        <v>0</v>
      </c>
      <c r="R90">
        <f t="shared" si="13"/>
        <v>0</v>
      </c>
      <c r="S90">
        <f t="shared" si="13"/>
        <v>0</v>
      </c>
      <c r="T90">
        <f t="shared" si="13"/>
        <v>0</v>
      </c>
      <c r="U90">
        <f t="shared" ref="U90:U142" si="18">IF($D90="",IF(LEFT($E90,1)=U$24,1,0),IF(LEFT($D90,1)=U$24,1,0))</f>
        <v>0</v>
      </c>
      <c r="V90">
        <f t="shared" si="13"/>
        <v>0</v>
      </c>
      <c r="W90">
        <f t="shared" si="13"/>
        <v>0</v>
      </c>
      <c r="Y90" s="54">
        <f t="shared" ref="Y90:Y142" si="19">F90</f>
        <v>64.166666666666671</v>
      </c>
      <c r="AA90" s="62">
        <f t="shared" ref="AA90:AA142" si="20">+IF(OR(A90="",A90="N"),0,
IF(A90="U",
IF(OR(AC90="I-we",AC90="I-ca",AC90="F"),"**I",
IF(Y90&gt;=R$23,"C",
IF(Y90&gt;=S$23,"C-","**D"))),
IF(A90="PF",
IF(OR(AC90="I-we",AC90="I-ca",AC90="F"),AC90,
IF(Y90&gt;=R$23,"C",
IF(Y90&gt;=S$23,"C-","**D"))),
IF(A90="PI-ca",IF(AC90="I-we","DATA",IF(AC90="I-ca",AC90,
IF(Y90&gt;=R$23,"C",
IF(Y90&gt;=S$23,"C-",IF(Y90&gt;=T$23,"D","DATA"))))),IF(A90="PI-we",
IF(AC90="I-ca","DATA",IF(AC90="I-we",AC90,IF(Y90&gt;=R$23,"C",
IF(Y90&gt;=S$23,"C-",IF(Y90&gt;=T$23,"D","DATA"))))
)))
)))</f>
        <v>0</v>
      </c>
      <c r="AC90" t="str">
        <f t="shared" ref="AC90:AC142" si="21">IF(AND(H90&gt;=$D$15*$H$24,G90&gt;=$D$15*$G$24),IF(F90&gt;=$O$23,IF(F90&gt;=$K$23,"A+",IF(F90&gt;=$L$23,"A",IF(F90&gt;=$M$23,"A-",IF(F90&gt;=$N$23,"B+","B")))),IF(F90&lt;$T$23,"I",IF(F90&lt;$S$23,"D",IF(F90&lt;$R$23,"C-",IF(F90&lt;$Q$23,"C",IF(F90&lt;$P$23,"C+",IF(F90&lt;$O$23,"B-","B"))))))),IF(AND(H90&lt;$D$15*$H$24,G90&lt;$D$15*$G$24),"F",IF(H90&lt;$D$15*$H$24,"I-ca","I-we")))</f>
        <v>B</v>
      </c>
    </row>
    <row r="91" spans="1:29" ht="18" customHeight="1" x14ac:dyDescent="0.25">
      <c r="A91" s="76" t="str">
        <f>+IF(Attendance!C75&lt;&gt;"",Attendance!C75,"")</f>
        <v/>
      </c>
      <c r="B91" s="76" t="str">
        <f>'Detail Marks'!A70</f>
        <v>180422U</v>
      </c>
      <c r="C91" s="77" t="str">
        <f>'Detail Marks'!B70</f>
        <v>NILAKSHANA D.M.L.</v>
      </c>
      <c r="D91" s="87"/>
      <c r="E91" s="15" t="str">
        <f t="shared" si="14"/>
        <v>A</v>
      </c>
      <c r="F91" s="53">
        <f t="shared" si="15"/>
        <v>79.066666666666663</v>
      </c>
      <c r="G91" s="53">
        <f>'Detail Marks'!L70/'Detail Marks'!$L$3*'Final Marks'!$G$24</f>
        <v>53.199999999999996</v>
      </c>
      <c r="H91" s="53">
        <f t="shared" si="16"/>
        <v>25.866666666666667</v>
      </c>
      <c r="I91" s="15">
        <f>'Detail Marks'!M70</f>
        <v>25.866666666666667</v>
      </c>
      <c r="J91" s="15">
        <f t="shared" si="17"/>
        <v>1</v>
      </c>
      <c r="K91">
        <f t="shared" si="13"/>
        <v>0</v>
      </c>
      <c r="L91">
        <f t="shared" si="13"/>
        <v>1</v>
      </c>
      <c r="M91">
        <f t="shared" si="13"/>
        <v>0</v>
      </c>
      <c r="N91">
        <f t="shared" si="13"/>
        <v>0</v>
      </c>
      <c r="O91">
        <f t="shared" si="13"/>
        <v>0</v>
      </c>
      <c r="P91">
        <f t="shared" si="13"/>
        <v>0</v>
      </c>
      <c r="Q91">
        <f t="shared" si="13"/>
        <v>0</v>
      </c>
      <c r="R91">
        <f t="shared" si="13"/>
        <v>0</v>
      </c>
      <c r="S91">
        <f t="shared" si="13"/>
        <v>0</v>
      </c>
      <c r="T91">
        <f t="shared" si="13"/>
        <v>0</v>
      </c>
      <c r="U91">
        <f t="shared" si="18"/>
        <v>0</v>
      </c>
      <c r="V91">
        <f t="shared" si="13"/>
        <v>0</v>
      </c>
      <c r="W91">
        <f t="shared" si="13"/>
        <v>0</v>
      </c>
      <c r="Y91" s="54">
        <f t="shared" si="19"/>
        <v>79.066666666666663</v>
      </c>
      <c r="AA91" s="62">
        <f t="shared" si="20"/>
        <v>0</v>
      </c>
      <c r="AC91" t="str">
        <f t="shared" si="21"/>
        <v>A</v>
      </c>
    </row>
    <row r="92" spans="1:29" ht="18" customHeight="1" x14ac:dyDescent="0.25">
      <c r="A92" s="76" t="str">
        <f>+IF(Attendance!C76&lt;&gt;"",Attendance!C76,"")</f>
        <v/>
      </c>
      <c r="B92" s="76" t="str">
        <f>'Detail Marks'!A71</f>
        <v>180427N</v>
      </c>
      <c r="C92" s="77" t="str">
        <f>'Detail Marks'!B71</f>
        <v>NIRAJKANTH R.</v>
      </c>
      <c r="D92" s="87"/>
      <c r="E92" s="15" t="str">
        <f t="shared" si="14"/>
        <v>B+</v>
      </c>
      <c r="F92" s="53">
        <f t="shared" si="15"/>
        <v>69.433333333333337</v>
      </c>
      <c r="G92" s="53">
        <f>'Detail Marks'!L71/'Detail Marks'!$L$3*'Final Marks'!$G$24</f>
        <v>44.099999999999994</v>
      </c>
      <c r="H92" s="53">
        <f t="shared" si="16"/>
        <v>25.333333333333336</v>
      </c>
      <c r="I92" s="15">
        <f>'Detail Marks'!M71</f>
        <v>25.333333333333336</v>
      </c>
      <c r="J92" s="15">
        <f t="shared" si="17"/>
        <v>1</v>
      </c>
      <c r="K92">
        <f t="shared" si="13"/>
        <v>0</v>
      </c>
      <c r="L92">
        <f t="shared" si="13"/>
        <v>0</v>
      </c>
      <c r="M92">
        <f t="shared" si="13"/>
        <v>0</v>
      </c>
      <c r="N92">
        <f t="shared" si="13"/>
        <v>1</v>
      </c>
      <c r="O92">
        <f t="shared" si="13"/>
        <v>0</v>
      </c>
      <c r="P92">
        <f t="shared" si="13"/>
        <v>0</v>
      </c>
      <c r="Q92">
        <f t="shared" si="13"/>
        <v>0</v>
      </c>
      <c r="R92">
        <f t="shared" si="13"/>
        <v>0</v>
      </c>
      <c r="S92">
        <f t="shared" si="13"/>
        <v>0</v>
      </c>
      <c r="T92">
        <f t="shared" si="13"/>
        <v>0</v>
      </c>
      <c r="U92">
        <f t="shared" si="18"/>
        <v>0</v>
      </c>
      <c r="V92">
        <f t="shared" si="13"/>
        <v>0</v>
      </c>
      <c r="W92">
        <f t="shared" si="13"/>
        <v>0</v>
      </c>
      <c r="Y92" s="54">
        <f t="shared" si="19"/>
        <v>69.433333333333337</v>
      </c>
      <c r="AA92" s="62">
        <f t="shared" si="20"/>
        <v>0</v>
      </c>
      <c r="AC92" t="str">
        <f t="shared" si="21"/>
        <v>B+</v>
      </c>
    </row>
    <row r="93" spans="1:29" ht="18" customHeight="1" x14ac:dyDescent="0.25">
      <c r="A93" s="76" t="str">
        <f>+IF(Attendance!C77&lt;&gt;"",Attendance!C77,"")</f>
        <v/>
      </c>
      <c r="B93" s="76" t="str">
        <f>'Detail Marks'!A72</f>
        <v>180428T</v>
      </c>
      <c r="C93" s="77" t="str">
        <f>'Detail Marks'!B72</f>
        <v>NIRHOSHAN S.</v>
      </c>
      <c r="D93" s="87"/>
      <c r="E93" s="15" t="str">
        <f t="shared" si="14"/>
        <v>A+</v>
      </c>
      <c r="F93" s="53">
        <f t="shared" si="15"/>
        <v>88.033333333333331</v>
      </c>
      <c r="G93" s="53">
        <f>'Detail Marks'!L72/'Detail Marks'!$L$3*'Final Marks'!$G$24</f>
        <v>62.3</v>
      </c>
      <c r="H93" s="53">
        <f t="shared" si="16"/>
        <v>25.733333333333334</v>
      </c>
      <c r="I93" s="15">
        <f>'Detail Marks'!M72</f>
        <v>25.733333333333334</v>
      </c>
      <c r="J93" s="15">
        <f t="shared" si="17"/>
        <v>1</v>
      </c>
      <c r="K93">
        <f t="shared" si="13"/>
        <v>1</v>
      </c>
      <c r="L93">
        <f t="shared" si="13"/>
        <v>0</v>
      </c>
      <c r="M93">
        <f t="shared" si="13"/>
        <v>0</v>
      </c>
      <c r="N93">
        <f t="shared" si="13"/>
        <v>0</v>
      </c>
      <c r="O93">
        <f t="shared" si="13"/>
        <v>0</v>
      </c>
      <c r="P93">
        <f t="shared" si="13"/>
        <v>0</v>
      </c>
      <c r="Q93">
        <f t="shared" si="13"/>
        <v>0</v>
      </c>
      <c r="R93">
        <f t="shared" si="13"/>
        <v>0</v>
      </c>
      <c r="S93">
        <f t="shared" si="13"/>
        <v>0</v>
      </c>
      <c r="T93">
        <f t="shared" si="13"/>
        <v>0</v>
      </c>
      <c r="U93">
        <f t="shared" si="18"/>
        <v>0</v>
      </c>
      <c r="V93">
        <f t="shared" si="13"/>
        <v>0</v>
      </c>
      <c r="W93">
        <f t="shared" si="13"/>
        <v>0</v>
      </c>
      <c r="Y93" s="54">
        <f t="shared" si="19"/>
        <v>88.033333333333331</v>
      </c>
      <c r="AA93" s="62">
        <f t="shared" si="20"/>
        <v>0</v>
      </c>
      <c r="AC93" t="str">
        <f t="shared" si="21"/>
        <v>A+</v>
      </c>
    </row>
    <row r="94" spans="1:29" ht="18" customHeight="1" x14ac:dyDescent="0.25">
      <c r="A94" s="76" t="str">
        <f>+IF(Attendance!C78&lt;&gt;"",Attendance!C78,"")</f>
        <v/>
      </c>
      <c r="B94" s="76" t="str">
        <f>'Detail Marks'!A73</f>
        <v>180433E</v>
      </c>
      <c r="C94" s="77" t="str">
        <f>'Detail Marks'!B73</f>
        <v>NIWARTHANA D.S.P.A.</v>
      </c>
      <c r="D94" s="87"/>
      <c r="E94" s="15" t="str">
        <f t="shared" si="14"/>
        <v>A</v>
      </c>
      <c r="F94" s="53">
        <f t="shared" si="15"/>
        <v>80.666666666666657</v>
      </c>
      <c r="G94" s="53">
        <f>'Detail Marks'!L73/'Detail Marks'!$L$3*'Final Marks'!$G$24</f>
        <v>53.199999999999996</v>
      </c>
      <c r="H94" s="53">
        <f t="shared" si="16"/>
        <v>27.466666666666669</v>
      </c>
      <c r="I94" s="15">
        <f>'Detail Marks'!M73</f>
        <v>27.466666666666669</v>
      </c>
      <c r="J94" s="15">
        <f t="shared" si="17"/>
        <v>1</v>
      </c>
      <c r="K94">
        <f t="shared" si="13"/>
        <v>0</v>
      </c>
      <c r="L94">
        <f t="shared" si="13"/>
        <v>1</v>
      </c>
      <c r="M94">
        <f t="shared" si="13"/>
        <v>0</v>
      </c>
      <c r="N94">
        <f t="shared" si="13"/>
        <v>0</v>
      </c>
      <c r="O94">
        <f t="shared" si="13"/>
        <v>0</v>
      </c>
      <c r="P94">
        <f t="shared" si="13"/>
        <v>0</v>
      </c>
      <c r="Q94">
        <f t="shared" si="13"/>
        <v>0</v>
      </c>
      <c r="R94">
        <f t="shared" si="13"/>
        <v>0</v>
      </c>
      <c r="S94">
        <f t="shared" si="13"/>
        <v>0</v>
      </c>
      <c r="T94">
        <f t="shared" si="13"/>
        <v>0</v>
      </c>
      <c r="U94">
        <f t="shared" si="18"/>
        <v>0</v>
      </c>
      <c r="V94">
        <f t="shared" si="13"/>
        <v>0</v>
      </c>
      <c r="W94">
        <f t="shared" si="13"/>
        <v>0</v>
      </c>
      <c r="Y94" s="54">
        <f t="shared" si="19"/>
        <v>80.666666666666657</v>
      </c>
      <c r="AA94" s="62">
        <f t="shared" si="20"/>
        <v>0</v>
      </c>
      <c r="AC94" t="str">
        <f t="shared" si="21"/>
        <v>A</v>
      </c>
    </row>
    <row r="95" spans="1:29" ht="18" customHeight="1" x14ac:dyDescent="0.25">
      <c r="A95" s="76" t="str">
        <f>+IF(Attendance!C79&lt;&gt;"",Attendance!C79,"")</f>
        <v/>
      </c>
      <c r="B95" s="76" t="str">
        <f>'Detail Marks'!A74</f>
        <v>180437U</v>
      </c>
      <c r="C95" s="77" t="str">
        <f>'Detail Marks'!B74</f>
        <v>OSHAN J.W.P.</v>
      </c>
      <c r="D95" s="87"/>
      <c r="E95" s="15" t="str">
        <f t="shared" si="14"/>
        <v>B</v>
      </c>
      <c r="F95" s="53">
        <f t="shared" si="15"/>
        <v>62.766666666666666</v>
      </c>
      <c r="G95" s="53">
        <f>'Detail Marks'!L74/'Detail Marks'!$L$3*'Final Marks'!$G$24</f>
        <v>39.9</v>
      </c>
      <c r="H95" s="53">
        <f t="shared" si="16"/>
        <v>22.866666666666667</v>
      </c>
      <c r="I95" s="15">
        <f>'Detail Marks'!M74</f>
        <v>22.866666666666667</v>
      </c>
      <c r="J95" s="15">
        <f t="shared" si="17"/>
        <v>1</v>
      </c>
      <c r="K95">
        <f t="shared" ref="K95:W116" si="22">IF($D95="",IF($E95=K$24,1,0),IF($D95=K$24,1,0))</f>
        <v>0</v>
      </c>
      <c r="L95">
        <f t="shared" si="22"/>
        <v>0</v>
      </c>
      <c r="M95">
        <f t="shared" si="22"/>
        <v>0</v>
      </c>
      <c r="N95">
        <f t="shared" si="22"/>
        <v>0</v>
      </c>
      <c r="O95">
        <f t="shared" si="22"/>
        <v>1</v>
      </c>
      <c r="P95">
        <f t="shared" si="22"/>
        <v>0</v>
      </c>
      <c r="Q95">
        <f t="shared" si="22"/>
        <v>0</v>
      </c>
      <c r="R95">
        <f t="shared" si="22"/>
        <v>0</v>
      </c>
      <c r="S95">
        <f t="shared" si="22"/>
        <v>0</v>
      </c>
      <c r="T95">
        <f t="shared" si="22"/>
        <v>0</v>
      </c>
      <c r="U95">
        <f t="shared" si="18"/>
        <v>0</v>
      </c>
      <c r="V95">
        <f t="shared" si="22"/>
        <v>0</v>
      </c>
      <c r="W95">
        <f t="shared" si="22"/>
        <v>0</v>
      </c>
      <c r="Y95" s="54">
        <f t="shared" si="19"/>
        <v>62.766666666666666</v>
      </c>
      <c r="AA95" s="62">
        <f t="shared" si="20"/>
        <v>0</v>
      </c>
      <c r="AC95" t="str">
        <f t="shared" si="21"/>
        <v>B</v>
      </c>
    </row>
    <row r="96" spans="1:29" ht="18" customHeight="1" x14ac:dyDescent="0.25">
      <c r="A96" s="76" t="str">
        <f>+IF(Attendance!C80&lt;&gt;"",Attendance!C80,"")</f>
        <v/>
      </c>
      <c r="B96" s="76" t="str">
        <f>'Detail Marks'!A75</f>
        <v>180441C</v>
      </c>
      <c r="C96" s="77" t="str">
        <f>'Detail Marks'!B75</f>
        <v>PALLIKKONDA C.S.</v>
      </c>
      <c r="D96" s="87"/>
      <c r="E96" s="15" t="str">
        <f t="shared" si="14"/>
        <v>B</v>
      </c>
      <c r="F96" s="53">
        <f t="shared" si="15"/>
        <v>61.8</v>
      </c>
      <c r="G96" s="53">
        <f>'Detail Marks'!L75/'Detail Marks'!$L$3*'Final Marks'!$G$24</f>
        <v>39.199999999999996</v>
      </c>
      <c r="H96" s="53">
        <f t="shared" si="16"/>
        <v>22.6</v>
      </c>
      <c r="I96" s="15">
        <f>'Detail Marks'!M75</f>
        <v>22.6</v>
      </c>
      <c r="J96" s="15">
        <f t="shared" si="17"/>
        <v>1</v>
      </c>
      <c r="K96">
        <f t="shared" si="22"/>
        <v>0</v>
      </c>
      <c r="L96">
        <f t="shared" si="22"/>
        <v>0</v>
      </c>
      <c r="M96">
        <f t="shared" si="22"/>
        <v>0</v>
      </c>
      <c r="N96">
        <f t="shared" si="22"/>
        <v>0</v>
      </c>
      <c r="O96">
        <f t="shared" si="22"/>
        <v>1</v>
      </c>
      <c r="P96">
        <f t="shared" si="22"/>
        <v>0</v>
      </c>
      <c r="Q96">
        <f t="shared" si="22"/>
        <v>0</v>
      </c>
      <c r="R96">
        <f t="shared" si="22"/>
        <v>0</v>
      </c>
      <c r="S96">
        <f t="shared" si="22"/>
        <v>0</v>
      </c>
      <c r="T96">
        <f t="shared" si="22"/>
        <v>0</v>
      </c>
      <c r="U96">
        <f t="shared" si="18"/>
        <v>0</v>
      </c>
      <c r="V96">
        <f t="shared" si="22"/>
        <v>0</v>
      </c>
      <c r="W96">
        <f t="shared" si="22"/>
        <v>0</v>
      </c>
      <c r="Y96" s="54">
        <f t="shared" si="19"/>
        <v>61.8</v>
      </c>
      <c r="AA96" s="62">
        <f t="shared" si="20"/>
        <v>0</v>
      </c>
      <c r="AC96" t="str">
        <f t="shared" si="21"/>
        <v>B</v>
      </c>
    </row>
    <row r="97" spans="1:29" ht="18" customHeight="1" x14ac:dyDescent="0.25">
      <c r="A97" s="76" t="str">
        <f>+IF(Attendance!C81&lt;&gt;"",Attendance!C81,"")</f>
        <v/>
      </c>
      <c r="B97" s="76" t="str">
        <f>'Detail Marks'!A76</f>
        <v>180453N</v>
      </c>
      <c r="C97" s="77" t="str">
        <f>'Detail Marks'!B76</f>
        <v>PATHIRANA T.P.W.</v>
      </c>
      <c r="D97" s="87"/>
      <c r="E97" s="15" t="str">
        <f t="shared" si="14"/>
        <v>A-</v>
      </c>
      <c r="F97" s="53">
        <f t="shared" si="15"/>
        <v>70.7</v>
      </c>
      <c r="G97" s="53">
        <f>'Detail Marks'!L76/'Detail Marks'!$L$3*'Final Marks'!$G$24</f>
        <v>42.699999999999996</v>
      </c>
      <c r="H97" s="53">
        <f t="shared" si="16"/>
        <v>28.000000000000004</v>
      </c>
      <c r="I97" s="15">
        <f>'Detail Marks'!M76</f>
        <v>28</v>
      </c>
      <c r="J97" s="15">
        <f t="shared" si="17"/>
        <v>1</v>
      </c>
      <c r="K97">
        <f t="shared" si="22"/>
        <v>0</v>
      </c>
      <c r="L97">
        <f t="shared" si="22"/>
        <v>0</v>
      </c>
      <c r="M97">
        <f t="shared" si="22"/>
        <v>1</v>
      </c>
      <c r="N97">
        <f t="shared" si="22"/>
        <v>0</v>
      </c>
      <c r="O97">
        <f t="shared" si="22"/>
        <v>0</v>
      </c>
      <c r="P97">
        <f t="shared" si="22"/>
        <v>0</v>
      </c>
      <c r="Q97">
        <f t="shared" si="22"/>
        <v>0</v>
      </c>
      <c r="R97">
        <f t="shared" si="22"/>
        <v>0</v>
      </c>
      <c r="S97">
        <f t="shared" si="22"/>
        <v>0</v>
      </c>
      <c r="T97">
        <f t="shared" si="22"/>
        <v>0</v>
      </c>
      <c r="U97">
        <f t="shared" si="18"/>
        <v>0</v>
      </c>
      <c r="V97">
        <f t="shared" si="22"/>
        <v>0</v>
      </c>
      <c r="W97">
        <f t="shared" si="22"/>
        <v>0</v>
      </c>
      <c r="Y97" s="54">
        <f t="shared" si="19"/>
        <v>70.7</v>
      </c>
      <c r="AA97" s="62">
        <f t="shared" si="20"/>
        <v>0</v>
      </c>
      <c r="AC97" t="str">
        <f t="shared" si="21"/>
        <v>A-</v>
      </c>
    </row>
    <row r="98" spans="1:29" ht="18" customHeight="1" x14ac:dyDescent="0.25">
      <c r="A98" s="76" t="str">
        <f>+IF(Attendance!C82&lt;&gt;"",Attendance!C82,"")</f>
        <v/>
      </c>
      <c r="B98" s="76" t="str">
        <f>'Detail Marks'!A77</f>
        <v>180454T</v>
      </c>
      <c r="C98" s="77" t="str">
        <f>'Detail Marks'!B77</f>
        <v>PATHIRATNA W.P.S.N.</v>
      </c>
      <c r="D98" s="87"/>
      <c r="E98" s="15" t="str">
        <f t="shared" si="14"/>
        <v>B+</v>
      </c>
      <c r="F98" s="53">
        <f t="shared" si="15"/>
        <v>69.033333333333331</v>
      </c>
      <c r="G98" s="53">
        <f>'Detail Marks'!L77/'Detail Marks'!$L$3*'Final Marks'!$G$24</f>
        <v>41.3</v>
      </c>
      <c r="H98" s="53">
        <f t="shared" si="16"/>
        <v>27.733333333333334</v>
      </c>
      <c r="I98" s="15">
        <f>'Detail Marks'!M77</f>
        <v>27.733333333333334</v>
      </c>
      <c r="J98" s="15">
        <f t="shared" si="17"/>
        <v>1</v>
      </c>
      <c r="K98">
        <f t="shared" si="22"/>
        <v>0</v>
      </c>
      <c r="L98">
        <f t="shared" si="22"/>
        <v>0</v>
      </c>
      <c r="M98">
        <f t="shared" si="22"/>
        <v>0</v>
      </c>
      <c r="N98">
        <f t="shared" si="22"/>
        <v>1</v>
      </c>
      <c r="O98">
        <f t="shared" si="22"/>
        <v>0</v>
      </c>
      <c r="P98">
        <f t="shared" si="22"/>
        <v>0</v>
      </c>
      <c r="Q98">
        <f t="shared" si="22"/>
        <v>0</v>
      </c>
      <c r="R98">
        <f t="shared" si="22"/>
        <v>0</v>
      </c>
      <c r="S98">
        <f t="shared" si="22"/>
        <v>0</v>
      </c>
      <c r="T98">
        <f t="shared" si="22"/>
        <v>0</v>
      </c>
      <c r="U98">
        <f t="shared" si="18"/>
        <v>0</v>
      </c>
      <c r="V98">
        <f t="shared" si="22"/>
        <v>0</v>
      </c>
      <c r="W98">
        <f t="shared" si="22"/>
        <v>0</v>
      </c>
      <c r="Y98" s="54">
        <f t="shared" si="19"/>
        <v>69.033333333333331</v>
      </c>
      <c r="AA98" s="62">
        <f t="shared" si="20"/>
        <v>0</v>
      </c>
      <c r="AC98" t="str">
        <f t="shared" si="21"/>
        <v>B+</v>
      </c>
    </row>
    <row r="99" spans="1:29" ht="18" customHeight="1" x14ac:dyDescent="0.25">
      <c r="A99" s="76" t="str">
        <f>+IF(Attendance!C83&lt;&gt;"",Attendance!C83,"")</f>
        <v/>
      </c>
      <c r="B99" s="76" t="str">
        <f>'Detail Marks'!A78</f>
        <v>180467K</v>
      </c>
      <c r="C99" s="77" t="str">
        <f>'Detail Marks'!B78</f>
        <v>PERERA P.P.B.</v>
      </c>
      <c r="D99" s="87"/>
      <c r="E99" s="15" t="str">
        <f t="shared" si="14"/>
        <v>A</v>
      </c>
      <c r="F99" s="53">
        <f t="shared" si="15"/>
        <v>74.8</v>
      </c>
      <c r="G99" s="53">
        <f>'Detail Marks'!L78/'Detail Marks'!$L$3*'Final Marks'!$G$24</f>
        <v>44.8</v>
      </c>
      <c r="H99" s="53">
        <f t="shared" si="16"/>
        <v>30</v>
      </c>
      <c r="I99" s="15">
        <f>'Detail Marks'!M78</f>
        <v>30</v>
      </c>
      <c r="J99" s="15">
        <f t="shared" si="17"/>
        <v>1</v>
      </c>
      <c r="K99">
        <f t="shared" si="22"/>
        <v>0</v>
      </c>
      <c r="L99">
        <f t="shared" si="22"/>
        <v>1</v>
      </c>
      <c r="M99">
        <f t="shared" si="22"/>
        <v>0</v>
      </c>
      <c r="N99">
        <f t="shared" si="22"/>
        <v>0</v>
      </c>
      <c r="O99">
        <f t="shared" si="22"/>
        <v>0</v>
      </c>
      <c r="P99">
        <f t="shared" si="22"/>
        <v>0</v>
      </c>
      <c r="Q99">
        <f t="shared" si="22"/>
        <v>0</v>
      </c>
      <c r="R99">
        <f t="shared" si="22"/>
        <v>0</v>
      </c>
      <c r="S99">
        <f t="shared" si="22"/>
        <v>0</v>
      </c>
      <c r="T99">
        <f t="shared" si="22"/>
        <v>0</v>
      </c>
      <c r="U99">
        <f t="shared" si="18"/>
        <v>0</v>
      </c>
      <c r="V99">
        <f t="shared" si="22"/>
        <v>0</v>
      </c>
      <c r="W99">
        <f t="shared" si="22"/>
        <v>0</v>
      </c>
      <c r="Y99" s="54">
        <f t="shared" si="19"/>
        <v>74.8</v>
      </c>
      <c r="AA99" s="62">
        <f t="shared" si="20"/>
        <v>0</v>
      </c>
      <c r="AC99" t="str">
        <f t="shared" si="21"/>
        <v>A</v>
      </c>
    </row>
    <row r="100" spans="1:29" ht="18" customHeight="1" x14ac:dyDescent="0.25">
      <c r="A100" s="76" t="str">
        <f>+IF(Attendance!C84&lt;&gt;"",Attendance!C84,"")</f>
        <v/>
      </c>
      <c r="B100" s="76" t="str">
        <f>'Detail Marks'!A79</f>
        <v>180468N</v>
      </c>
      <c r="C100" s="77" t="str">
        <f>'Detail Marks'!B79</f>
        <v>PERERA T.D.R.V.</v>
      </c>
      <c r="D100" s="87"/>
      <c r="E100" s="15" t="str">
        <f t="shared" si="14"/>
        <v>A+</v>
      </c>
      <c r="F100" s="53">
        <f t="shared" si="15"/>
        <v>92.3</v>
      </c>
      <c r="G100" s="53">
        <f>'Detail Marks'!L79/'Detail Marks'!$L$3*'Final Marks'!$G$24</f>
        <v>63.699999999999996</v>
      </c>
      <c r="H100" s="53">
        <f t="shared" si="16"/>
        <v>28.6</v>
      </c>
      <c r="I100" s="15">
        <f>'Detail Marks'!M79</f>
        <v>28.6</v>
      </c>
      <c r="J100" s="15">
        <f t="shared" si="17"/>
        <v>1</v>
      </c>
      <c r="K100">
        <f t="shared" si="22"/>
        <v>1</v>
      </c>
      <c r="L100">
        <f t="shared" si="22"/>
        <v>0</v>
      </c>
      <c r="M100">
        <f t="shared" si="22"/>
        <v>0</v>
      </c>
      <c r="N100">
        <f t="shared" si="22"/>
        <v>0</v>
      </c>
      <c r="O100">
        <f t="shared" si="22"/>
        <v>0</v>
      </c>
      <c r="P100">
        <f t="shared" si="22"/>
        <v>0</v>
      </c>
      <c r="Q100">
        <f t="shared" si="22"/>
        <v>0</v>
      </c>
      <c r="R100">
        <f t="shared" si="22"/>
        <v>0</v>
      </c>
      <c r="S100">
        <f t="shared" si="22"/>
        <v>0</v>
      </c>
      <c r="T100">
        <f t="shared" si="22"/>
        <v>0</v>
      </c>
      <c r="U100">
        <f t="shared" si="18"/>
        <v>0</v>
      </c>
      <c r="V100">
        <f t="shared" si="22"/>
        <v>0</v>
      </c>
      <c r="W100">
        <f t="shared" si="22"/>
        <v>0</v>
      </c>
      <c r="Y100" s="54">
        <f t="shared" si="19"/>
        <v>92.3</v>
      </c>
      <c r="AA100" s="62">
        <f t="shared" si="20"/>
        <v>0</v>
      </c>
      <c r="AC100" t="str">
        <f t="shared" si="21"/>
        <v>A+</v>
      </c>
    </row>
    <row r="101" spans="1:29" ht="18" customHeight="1" x14ac:dyDescent="0.25">
      <c r="A101" s="76" t="str">
        <f>+IF(Attendance!C85&lt;&gt;"",Attendance!C85,"")</f>
        <v/>
      </c>
      <c r="B101" s="76" t="str">
        <f>'Detail Marks'!A80</f>
        <v>180472V</v>
      </c>
      <c r="C101" s="77" t="str">
        <f>'Detail Marks'!B80</f>
        <v>PETHANGODA R.M.</v>
      </c>
      <c r="D101" s="87"/>
      <c r="E101" s="15" t="str">
        <f t="shared" si="14"/>
        <v>A-</v>
      </c>
      <c r="F101" s="53">
        <f t="shared" si="15"/>
        <v>72.066666666666663</v>
      </c>
      <c r="G101" s="53">
        <f>'Detail Marks'!L80/'Detail Marks'!$L$3*'Final Marks'!$G$24</f>
        <v>46.199999999999996</v>
      </c>
      <c r="H101" s="53">
        <f t="shared" si="16"/>
        <v>25.866666666666667</v>
      </c>
      <c r="I101" s="15">
        <f>'Detail Marks'!M80</f>
        <v>25.866666666666667</v>
      </c>
      <c r="J101" s="15">
        <f t="shared" si="17"/>
        <v>1</v>
      </c>
      <c r="K101">
        <f t="shared" si="22"/>
        <v>0</v>
      </c>
      <c r="L101">
        <f t="shared" si="22"/>
        <v>0</v>
      </c>
      <c r="M101">
        <f t="shared" si="22"/>
        <v>1</v>
      </c>
      <c r="N101">
        <f t="shared" si="22"/>
        <v>0</v>
      </c>
      <c r="O101">
        <f t="shared" si="22"/>
        <v>0</v>
      </c>
      <c r="P101">
        <f t="shared" si="22"/>
        <v>0</v>
      </c>
      <c r="Q101">
        <f t="shared" si="22"/>
        <v>0</v>
      </c>
      <c r="R101">
        <f t="shared" si="22"/>
        <v>0</v>
      </c>
      <c r="S101">
        <f t="shared" si="22"/>
        <v>0</v>
      </c>
      <c r="T101">
        <f t="shared" si="22"/>
        <v>0</v>
      </c>
      <c r="U101">
        <f t="shared" si="18"/>
        <v>0</v>
      </c>
      <c r="V101">
        <f t="shared" si="22"/>
        <v>0</v>
      </c>
      <c r="W101">
        <f t="shared" si="22"/>
        <v>0</v>
      </c>
      <c r="Y101" s="54">
        <f t="shared" si="19"/>
        <v>72.066666666666663</v>
      </c>
      <c r="AA101" s="62">
        <f t="shared" si="20"/>
        <v>0</v>
      </c>
      <c r="AC101" t="str">
        <f t="shared" si="21"/>
        <v>A-</v>
      </c>
    </row>
    <row r="102" spans="1:29" ht="18" customHeight="1" x14ac:dyDescent="0.25">
      <c r="A102" s="76" t="str">
        <f>+IF(Attendance!C86&lt;&gt;"",Attendance!C86,"")</f>
        <v/>
      </c>
      <c r="B102" s="76" t="str">
        <f>'Detail Marks'!A81</f>
        <v>180489E</v>
      </c>
      <c r="C102" s="77" t="str">
        <f>'Detail Marks'!B81</f>
        <v>PRARTHTHANAN S.</v>
      </c>
      <c r="D102" s="87"/>
      <c r="E102" s="15" t="str">
        <f t="shared" si="14"/>
        <v>A</v>
      </c>
      <c r="F102" s="53">
        <f t="shared" si="15"/>
        <v>75.166666666666657</v>
      </c>
      <c r="G102" s="53">
        <f>'Detail Marks'!L81/'Detail Marks'!$L$3*'Final Marks'!$G$24</f>
        <v>49.699999999999996</v>
      </c>
      <c r="H102" s="53">
        <f t="shared" si="16"/>
        <v>25.466666666666669</v>
      </c>
      <c r="I102" s="15">
        <f>'Detail Marks'!M81</f>
        <v>25.466666666666669</v>
      </c>
      <c r="J102" s="15">
        <f t="shared" si="17"/>
        <v>1</v>
      </c>
      <c r="K102">
        <f t="shared" si="22"/>
        <v>0</v>
      </c>
      <c r="L102">
        <f t="shared" si="22"/>
        <v>1</v>
      </c>
      <c r="M102">
        <f t="shared" si="22"/>
        <v>0</v>
      </c>
      <c r="N102">
        <f t="shared" si="22"/>
        <v>0</v>
      </c>
      <c r="O102">
        <f t="shared" si="22"/>
        <v>0</v>
      </c>
      <c r="P102">
        <f t="shared" si="22"/>
        <v>0</v>
      </c>
      <c r="Q102">
        <f t="shared" si="22"/>
        <v>0</v>
      </c>
      <c r="R102">
        <f t="shared" si="22"/>
        <v>0</v>
      </c>
      <c r="S102">
        <f t="shared" si="22"/>
        <v>0</v>
      </c>
      <c r="T102">
        <f t="shared" si="22"/>
        <v>0</v>
      </c>
      <c r="U102">
        <f t="shared" si="18"/>
        <v>0</v>
      </c>
      <c r="V102">
        <f t="shared" si="22"/>
        <v>0</v>
      </c>
      <c r="W102">
        <f t="shared" si="22"/>
        <v>0</v>
      </c>
      <c r="Y102" s="54">
        <f t="shared" si="19"/>
        <v>75.166666666666657</v>
      </c>
      <c r="AA102" s="62">
        <f t="shared" si="20"/>
        <v>0</v>
      </c>
      <c r="AC102" t="str">
        <f t="shared" si="21"/>
        <v>A</v>
      </c>
    </row>
    <row r="103" spans="1:29" ht="18" customHeight="1" x14ac:dyDescent="0.25">
      <c r="A103" s="76" t="str">
        <f>+IF(Attendance!C87&lt;&gt;"",Attendance!C87,"")</f>
        <v/>
      </c>
      <c r="B103" s="76" t="str">
        <f>'Detail Marks'!A82</f>
        <v>180497C</v>
      </c>
      <c r="C103" s="77" t="str">
        <f>'Detail Marks'!B82</f>
        <v>PREMATHILAKA H.D.M.</v>
      </c>
      <c r="D103" s="87"/>
      <c r="E103" s="15" t="str">
        <f t="shared" si="14"/>
        <v>A-</v>
      </c>
      <c r="F103" s="53">
        <f t="shared" si="15"/>
        <v>72.699999999999989</v>
      </c>
      <c r="G103" s="53">
        <f>'Detail Marks'!L82/'Detail Marks'!$L$3*'Final Marks'!$G$24</f>
        <v>42.699999999999996</v>
      </c>
      <c r="H103" s="53">
        <f t="shared" si="16"/>
        <v>30</v>
      </c>
      <c r="I103" s="15">
        <f>'Detail Marks'!M82</f>
        <v>30</v>
      </c>
      <c r="J103" s="15">
        <f t="shared" si="17"/>
        <v>1</v>
      </c>
      <c r="K103">
        <f t="shared" si="22"/>
        <v>0</v>
      </c>
      <c r="L103">
        <f t="shared" si="22"/>
        <v>0</v>
      </c>
      <c r="M103">
        <f t="shared" si="22"/>
        <v>1</v>
      </c>
      <c r="N103">
        <f t="shared" si="22"/>
        <v>0</v>
      </c>
      <c r="O103">
        <f t="shared" si="22"/>
        <v>0</v>
      </c>
      <c r="P103">
        <f t="shared" si="22"/>
        <v>0</v>
      </c>
      <c r="Q103">
        <f t="shared" si="22"/>
        <v>0</v>
      </c>
      <c r="R103">
        <f t="shared" si="22"/>
        <v>0</v>
      </c>
      <c r="S103">
        <f t="shared" si="22"/>
        <v>0</v>
      </c>
      <c r="T103">
        <f t="shared" si="22"/>
        <v>0</v>
      </c>
      <c r="U103">
        <f t="shared" si="18"/>
        <v>0</v>
      </c>
      <c r="V103">
        <f t="shared" si="22"/>
        <v>0</v>
      </c>
      <c r="W103">
        <f t="shared" si="22"/>
        <v>0</v>
      </c>
      <c r="Y103" s="54">
        <f t="shared" si="19"/>
        <v>72.699999999999989</v>
      </c>
      <c r="AA103" s="62">
        <f t="shared" si="20"/>
        <v>0</v>
      </c>
      <c r="AC103" t="str">
        <f t="shared" si="21"/>
        <v>A-</v>
      </c>
    </row>
    <row r="104" spans="1:29" ht="18" customHeight="1" x14ac:dyDescent="0.25">
      <c r="A104" s="76" t="str">
        <f>+IF(Attendance!C88&lt;&gt;"",Attendance!C88,"")</f>
        <v/>
      </c>
      <c r="B104" s="76" t="str">
        <f>'Detail Marks'!A83</f>
        <v>180506G</v>
      </c>
      <c r="C104" s="77" t="str">
        <f>'Detail Marks'!B83</f>
        <v>RAGAVAN R.</v>
      </c>
      <c r="D104" s="87"/>
      <c r="E104" s="15" t="str">
        <f t="shared" si="14"/>
        <v>A</v>
      </c>
      <c r="F104" s="53">
        <f t="shared" si="15"/>
        <v>77.7</v>
      </c>
      <c r="G104" s="53">
        <f>'Detail Marks'!L83/'Detail Marks'!$L$3*'Final Marks'!$G$24</f>
        <v>49.699999999999996</v>
      </c>
      <c r="H104" s="53">
        <f t="shared" si="16"/>
        <v>28.000000000000004</v>
      </c>
      <c r="I104" s="15">
        <f>'Detail Marks'!M83</f>
        <v>28</v>
      </c>
      <c r="J104" s="15">
        <f t="shared" si="17"/>
        <v>1</v>
      </c>
      <c r="K104">
        <f t="shared" si="22"/>
        <v>0</v>
      </c>
      <c r="L104">
        <f t="shared" si="22"/>
        <v>1</v>
      </c>
      <c r="M104">
        <f t="shared" si="22"/>
        <v>0</v>
      </c>
      <c r="N104">
        <f t="shared" si="22"/>
        <v>0</v>
      </c>
      <c r="O104">
        <f t="shared" si="22"/>
        <v>0</v>
      </c>
      <c r="P104">
        <f t="shared" si="22"/>
        <v>0</v>
      </c>
      <c r="Q104">
        <f t="shared" si="22"/>
        <v>0</v>
      </c>
      <c r="R104">
        <f t="shared" si="22"/>
        <v>0</v>
      </c>
      <c r="S104">
        <f t="shared" si="22"/>
        <v>0</v>
      </c>
      <c r="T104">
        <f t="shared" si="22"/>
        <v>0</v>
      </c>
      <c r="U104">
        <f t="shared" si="18"/>
        <v>0</v>
      </c>
      <c r="V104">
        <f t="shared" si="22"/>
        <v>0</v>
      </c>
      <c r="W104">
        <f t="shared" si="22"/>
        <v>0</v>
      </c>
      <c r="Y104" s="54">
        <f t="shared" si="19"/>
        <v>77.7</v>
      </c>
      <c r="AA104" s="62">
        <f t="shared" si="20"/>
        <v>0</v>
      </c>
      <c r="AC104" t="str">
        <f t="shared" si="21"/>
        <v>A</v>
      </c>
    </row>
    <row r="105" spans="1:29" ht="18" customHeight="1" x14ac:dyDescent="0.25">
      <c r="A105" s="76" t="str">
        <f>+IF(Attendance!C89&lt;&gt;"",Attendance!C89,"")</f>
        <v/>
      </c>
      <c r="B105" s="76" t="str">
        <f>'Detail Marks'!A84</f>
        <v>180508N</v>
      </c>
      <c r="C105" s="77" t="str">
        <f>'Detail Marks'!B84</f>
        <v>RAJAKARUNA Y.A.A.W.</v>
      </c>
      <c r="D105" s="87"/>
      <c r="E105" s="15" t="str">
        <f t="shared" si="14"/>
        <v>A</v>
      </c>
      <c r="F105" s="53">
        <f t="shared" si="15"/>
        <v>76.400000000000006</v>
      </c>
      <c r="G105" s="53">
        <f>'Detail Marks'!L84/'Detail Marks'!$L$3*'Final Marks'!$G$24</f>
        <v>50.4</v>
      </c>
      <c r="H105" s="53">
        <f t="shared" si="16"/>
        <v>26</v>
      </c>
      <c r="I105" s="15">
        <f>'Detail Marks'!M84</f>
        <v>26</v>
      </c>
      <c r="J105" s="15">
        <f t="shared" si="17"/>
        <v>1</v>
      </c>
      <c r="K105">
        <f t="shared" si="22"/>
        <v>0</v>
      </c>
      <c r="L105">
        <f t="shared" si="22"/>
        <v>1</v>
      </c>
      <c r="M105">
        <f t="shared" si="22"/>
        <v>0</v>
      </c>
      <c r="N105">
        <f t="shared" si="22"/>
        <v>0</v>
      </c>
      <c r="O105">
        <f t="shared" si="22"/>
        <v>0</v>
      </c>
      <c r="P105">
        <f t="shared" si="22"/>
        <v>0</v>
      </c>
      <c r="Q105">
        <f t="shared" si="22"/>
        <v>0</v>
      </c>
      <c r="R105">
        <f t="shared" si="22"/>
        <v>0</v>
      </c>
      <c r="S105">
        <f t="shared" si="22"/>
        <v>0</v>
      </c>
      <c r="T105">
        <f t="shared" si="22"/>
        <v>0</v>
      </c>
      <c r="U105">
        <f t="shared" si="18"/>
        <v>0</v>
      </c>
      <c r="V105">
        <f t="shared" si="22"/>
        <v>0</v>
      </c>
      <c r="W105">
        <f t="shared" si="22"/>
        <v>0</v>
      </c>
      <c r="Y105" s="54">
        <f t="shared" si="19"/>
        <v>76.400000000000006</v>
      </c>
      <c r="AA105" s="62">
        <f t="shared" si="20"/>
        <v>0</v>
      </c>
      <c r="AC105" t="str">
        <f t="shared" si="21"/>
        <v>A</v>
      </c>
    </row>
    <row r="106" spans="1:29" ht="18" customHeight="1" x14ac:dyDescent="0.25">
      <c r="A106" s="76" t="str">
        <f>+IF(Attendance!C90&lt;&gt;"",Attendance!C90,"")</f>
        <v/>
      </c>
      <c r="B106" s="76" t="str">
        <f>'Detail Marks'!A85</f>
        <v>180520T</v>
      </c>
      <c r="C106" s="77" t="str">
        <f>'Detail Marks'!B85</f>
        <v>RANDIKA J.T.H.</v>
      </c>
      <c r="D106" s="87"/>
      <c r="E106" s="15" t="str">
        <f t="shared" si="14"/>
        <v>A-</v>
      </c>
      <c r="F106" s="53">
        <f t="shared" si="15"/>
        <v>72.466666666666669</v>
      </c>
      <c r="G106" s="53">
        <f>'Detail Marks'!L85/'Detail Marks'!$L$3*'Final Marks'!$G$24</f>
        <v>49</v>
      </c>
      <c r="H106" s="53">
        <f t="shared" si="16"/>
        <v>23.466666666666665</v>
      </c>
      <c r="I106" s="15">
        <f>'Detail Marks'!M85</f>
        <v>23.466666666666665</v>
      </c>
      <c r="J106" s="15">
        <f t="shared" si="17"/>
        <v>1</v>
      </c>
      <c r="K106">
        <f t="shared" si="22"/>
        <v>0</v>
      </c>
      <c r="L106">
        <f t="shared" si="22"/>
        <v>0</v>
      </c>
      <c r="M106">
        <f t="shared" si="22"/>
        <v>1</v>
      </c>
      <c r="N106">
        <f t="shared" si="22"/>
        <v>0</v>
      </c>
      <c r="O106">
        <f t="shared" si="22"/>
        <v>0</v>
      </c>
      <c r="P106">
        <f t="shared" si="22"/>
        <v>0</v>
      </c>
      <c r="Q106">
        <f t="shared" si="22"/>
        <v>0</v>
      </c>
      <c r="R106">
        <f t="shared" si="22"/>
        <v>0</v>
      </c>
      <c r="S106">
        <f t="shared" si="22"/>
        <v>0</v>
      </c>
      <c r="T106">
        <f t="shared" si="22"/>
        <v>0</v>
      </c>
      <c r="U106">
        <f t="shared" si="18"/>
        <v>0</v>
      </c>
      <c r="V106">
        <f t="shared" si="22"/>
        <v>0</v>
      </c>
      <c r="W106">
        <f t="shared" si="22"/>
        <v>0</v>
      </c>
      <c r="Y106" s="54">
        <f t="shared" si="19"/>
        <v>72.466666666666669</v>
      </c>
      <c r="AA106" s="62">
        <f t="shared" si="20"/>
        <v>0</v>
      </c>
      <c r="AC106" t="str">
        <f t="shared" si="21"/>
        <v>A-</v>
      </c>
    </row>
    <row r="107" spans="1:29" ht="18" customHeight="1" x14ac:dyDescent="0.25">
      <c r="A107" s="76" t="str">
        <f>+IF(Attendance!C91&lt;&gt;"",Attendance!C91,"")</f>
        <v/>
      </c>
      <c r="B107" s="76" t="str">
        <f>'Detail Marks'!A86</f>
        <v>180522C</v>
      </c>
      <c r="C107" s="77" t="str">
        <f>'Detail Marks'!B86</f>
        <v>RASADARA K.P.W.G.</v>
      </c>
      <c r="D107" s="87"/>
      <c r="E107" s="15" t="str">
        <f t="shared" si="14"/>
        <v>I-we</v>
      </c>
      <c r="F107" s="53">
        <f t="shared" si="15"/>
        <v>19.333333333333332</v>
      </c>
      <c r="G107" s="53">
        <f>'Detail Marks'!L86/'Detail Marks'!$L$3*'Final Marks'!$G$24</f>
        <v>0</v>
      </c>
      <c r="H107" s="53">
        <f t="shared" si="16"/>
        <v>19.333333333333332</v>
      </c>
      <c r="I107" s="15">
        <f>'Detail Marks'!M86</f>
        <v>19.333333333333332</v>
      </c>
      <c r="J107" s="15" t="str">
        <f t="shared" si="17"/>
        <v/>
      </c>
      <c r="K107">
        <f t="shared" si="22"/>
        <v>0</v>
      </c>
      <c r="L107">
        <f t="shared" si="22"/>
        <v>0</v>
      </c>
      <c r="M107">
        <f t="shared" si="22"/>
        <v>0</v>
      </c>
      <c r="N107">
        <f t="shared" si="22"/>
        <v>0</v>
      </c>
      <c r="O107">
        <f t="shared" si="22"/>
        <v>0</v>
      </c>
      <c r="P107">
        <f t="shared" si="22"/>
        <v>0</v>
      </c>
      <c r="Q107">
        <f t="shared" si="22"/>
        <v>0</v>
      </c>
      <c r="R107">
        <f t="shared" si="22"/>
        <v>0</v>
      </c>
      <c r="S107">
        <f t="shared" si="22"/>
        <v>0</v>
      </c>
      <c r="T107">
        <f t="shared" si="22"/>
        <v>0</v>
      </c>
      <c r="U107">
        <f t="shared" si="18"/>
        <v>1</v>
      </c>
      <c r="V107">
        <f t="shared" si="22"/>
        <v>0</v>
      </c>
      <c r="W107">
        <f t="shared" si="22"/>
        <v>0</v>
      </c>
      <c r="Y107" s="54">
        <f t="shared" si="19"/>
        <v>19.333333333333332</v>
      </c>
      <c r="AA107" s="62">
        <f t="shared" si="20"/>
        <v>0</v>
      </c>
      <c r="AC107" t="str">
        <f t="shared" si="21"/>
        <v>I-we</v>
      </c>
    </row>
    <row r="108" spans="1:29" ht="18" customHeight="1" x14ac:dyDescent="0.25">
      <c r="A108" s="76" t="str">
        <f>+IF(Attendance!C92&lt;&gt;"",Attendance!C92,"")</f>
        <v/>
      </c>
      <c r="B108" s="76" t="str">
        <f>'Detail Marks'!A87</f>
        <v>180523F</v>
      </c>
      <c r="C108" s="77" t="str">
        <f>'Detail Marks'!B87</f>
        <v>RASANJI R.V.</v>
      </c>
      <c r="D108" s="87"/>
      <c r="E108" s="15" t="str">
        <f t="shared" si="14"/>
        <v>A</v>
      </c>
      <c r="F108" s="53">
        <f t="shared" si="15"/>
        <v>79.900000000000006</v>
      </c>
      <c r="G108" s="53">
        <f>'Detail Marks'!L87/'Detail Marks'!$L$3*'Final Marks'!$G$24</f>
        <v>53.9</v>
      </c>
      <c r="H108" s="53">
        <f t="shared" si="16"/>
        <v>26</v>
      </c>
      <c r="I108" s="15">
        <f>'Detail Marks'!M87</f>
        <v>26</v>
      </c>
      <c r="J108" s="15">
        <f t="shared" si="17"/>
        <v>1</v>
      </c>
      <c r="K108">
        <f t="shared" si="22"/>
        <v>0</v>
      </c>
      <c r="L108">
        <f t="shared" si="22"/>
        <v>1</v>
      </c>
      <c r="M108">
        <f t="shared" si="22"/>
        <v>0</v>
      </c>
      <c r="N108">
        <f t="shared" si="22"/>
        <v>0</v>
      </c>
      <c r="O108">
        <f t="shared" si="22"/>
        <v>0</v>
      </c>
      <c r="P108">
        <f t="shared" si="22"/>
        <v>0</v>
      </c>
      <c r="Q108">
        <f t="shared" si="22"/>
        <v>0</v>
      </c>
      <c r="R108">
        <f t="shared" si="22"/>
        <v>0</v>
      </c>
      <c r="S108">
        <f t="shared" si="22"/>
        <v>0</v>
      </c>
      <c r="T108">
        <f t="shared" si="22"/>
        <v>0</v>
      </c>
      <c r="U108">
        <f t="shared" si="18"/>
        <v>0</v>
      </c>
      <c r="V108">
        <f t="shared" si="22"/>
        <v>0</v>
      </c>
      <c r="W108">
        <f t="shared" si="22"/>
        <v>0</v>
      </c>
      <c r="Y108" s="54">
        <f t="shared" si="19"/>
        <v>79.900000000000006</v>
      </c>
      <c r="AA108" s="62">
        <f t="shared" si="20"/>
        <v>0</v>
      </c>
      <c r="AC108" t="str">
        <f t="shared" si="21"/>
        <v>A</v>
      </c>
    </row>
    <row r="109" spans="1:29" ht="18" customHeight="1" x14ac:dyDescent="0.25">
      <c r="A109" s="76" t="str">
        <f>+IF(Attendance!C93&lt;&gt;"",Attendance!C93,"")</f>
        <v/>
      </c>
      <c r="B109" s="76" t="str">
        <f>'Detail Marks'!A88</f>
        <v>180529E</v>
      </c>
      <c r="C109" s="77" t="str">
        <f>'Detail Marks'!B88</f>
        <v>RATHNAYAKA R.G.H.V.</v>
      </c>
      <c r="D109" s="87"/>
      <c r="E109" s="15" t="str">
        <f t="shared" si="14"/>
        <v>B+</v>
      </c>
      <c r="F109" s="53">
        <f t="shared" si="15"/>
        <v>67.3</v>
      </c>
      <c r="G109" s="53">
        <f>'Detail Marks'!L88/'Detail Marks'!$L$3*'Final Marks'!$G$24</f>
        <v>41.3</v>
      </c>
      <c r="H109" s="53">
        <f t="shared" si="16"/>
        <v>26</v>
      </c>
      <c r="I109" s="15">
        <f>'Detail Marks'!M88</f>
        <v>26</v>
      </c>
      <c r="J109" s="15">
        <f t="shared" si="17"/>
        <v>1</v>
      </c>
      <c r="K109">
        <f t="shared" si="22"/>
        <v>0</v>
      </c>
      <c r="L109">
        <f t="shared" si="22"/>
        <v>0</v>
      </c>
      <c r="M109">
        <f t="shared" si="22"/>
        <v>0</v>
      </c>
      <c r="N109">
        <f t="shared" si="22"/>
        <v>1</v>
      </c>
      <c r="O109">
        <f t="shared" si="22"/>
        <v>0</v>
      </c>
      <c r="P109">
        <f t="shared" si="22"/>
        <v>0</v>
      </c>
      <c r="Q109">
        <f t="shared" si="22"/>
        <v>0</v>
      </c>
      <c r="R109">
        <f t="shared" si="22"/>
        <v>0</v>
      </c>
      <c r="S109">
        <f t="shared" si="22"/>
        <v>0</v>
      </c>
      <c r="T109">
        <f t="shared" si="22"/>
        <v>0</v>
      </c>
      <c r="U109">
        <f t="shared" si="18"/>
        <v>0</v>
      </c>
      <c r="V109">
        <f t="shared" si="22"/>
        <v>0</v>
      </c>
      <c r="W109">
        <f t="shared" si="22"/>
        <v>0</v>
      </c>
      <c r="Y109" s="54">
        <f t="shared" si="19"/>
        <v>67.3</v>
      </c>
      <c r="AA109" s="62">
        <f t="shared" si="20"/>
        <v>0</v>
      </c>
      <c r="AC109" t="str">
        <f t="shared" si="21"/>
        <v>B+</v>
      </c>
    </row>
    <row r="110" spans="1:29" ht="18" customHeight="1" x14ac:dyDescent="0.25">
      <c r="A110" s="76" t="str">
        <f>+IF(Attendance!C94&lt;&gt;"",Attendance!C94,"")</f>
        <v/>
      </c>
      <c r="B110" s="76" t="str">
        <f>'Detail Marks'!A89</f>
        <v>180534N</v>
      </c>
      <c r="C110" s="77" t="str">
        <f>'Detail Marks'!B89</f>
        <v>RATHNAYAKE R.M.A.S.</v>
      </c>
      <c r="D110" s="87"/>
      <c r="E110" s="15" t="str">
        <f t="shared" si="14"/>
        <v>B-</v>
      </c>
      <c r="F110" s="53">
        <f t="shared" si="15"/>
        <v>58.466666666666661</v>
      </c>
      <c r="G110" s="53">
        <f>'Detail Marks'!L89/'Detail Marks'!$L$3*'Final Marks'!$G$24</f>
        <v>33.599999999999994</v>
      </c>
      <c r="H110" s="53">
        <f t="shared" si="16"/>
        <v>24.866666666666667</v>
      </c>
      <c r="I110" s="15">
        <f>'Detail Marks'!M89</f>
        <v>24.866666666666667</v>
      </c>
      <c r="J110" s="15">
        <f t="shared" si="17"/>
        <v>1</v>
      </c>
      <c r="K110">
        <f t="shared" si="22"/>
        <v>0</v>
      </c>
      <c r="L110">
        <f t="shared" si="22"/>
        <v>0</v>
      </c>
      <c r="M110">
        <f t="shared" si="22"/>
        <v>0</v>
      </c>
      <c r="N110">
        <f t="shared" si="22"/>
        <v>0</v>
      </c>
      <c r="O110">
        <f t="shared" si="22"/>
        <v>0</v>
      </c>
      <c r="P110">
        <f t="shared" si="22"/>
        <v>1</v>
      </c>
      <c r="Q110">
        <f t="shared" si="22"/>
        <v>0</v>
      </c>
      <c r="R110">
        <f t="shared" si="22"/>
        <v>0</v>
      </c>
      <c r="S110">
        <f t="shared" si="22"/>
        <v>0</v>
      </c>
      <c r="T110">
        <f t="shared" si="22"/>
        <v>0</v>
      </c>
      <c r="U110">
        <f t="shared" si="18"/>
        <v>0</v>
      </c>
      <c r="V110">
        <f t="shared" si="22"/>
        <v>0</v>
      </c>
      <c r="W110">
        <f t="shared" si="22"/>
        <v>0</v>
      </c>
      <c r="Y110" s="54">
        <f t="shared" si="19"/>
        <v>58.466666666666661</v>
      </c>
      <c r="AA110" s="62">
        <f t="shared" si="20"/>
        <v>0</v>
      </c>
      <c r="AC110" t="str">
        <f t="shared" si="21"/>
        <v>B-</v>
      </c>
    </row>
    <row r="111" spans="1:29" ht="18" customHeight="1" x14ac:dyDescent="0.25">
      <c r="A111" s="76" t="str">
        <f>+IF(Attendance!C95&lt;&gt;"",Attendance!C95,"")</f>
        <v/>
      </c>
      <c r="B111" s="76" t="str">
        <f>'Detail Marks'!A90</f>
        <v>180538F</v>
      </c>
      <c r="C111" s="77" t="str">
        <f>'Detail Marks'!B90</f>
        <v>RATHNAYAKE R.T.N.</v>
      </c>
      <c r="D111" s="87"/>
      <c r="E111" s="15" t="str">
        <f t="shared" si="14"/>
        <v>A+</v>
      </c>
      <c r="F111" s="53">
        <f t="shared" si="15"/>
        <v>87.1</v>
      </c>
      <c r="G111" s="53">
        <f>'Detail Marks'!L90/'Detail Marks'!$L$3*'Final Marks'!$G$24</f>
        <v>58.099999999999994</v>
      </c>
      <c r="H111" s="53">
        <f t="shared" si="16"/>
        <v>29</v>
      </c>
      <c r="I111" s="15">
        <f>'Detail Marks'!M90</f>
        <v>29</v>
      </c>
      <c r="J111" s="15">
        <f t="shared" si="17"/>
        <v>1</v>
      </c>
      <c r="K111">
        <f t="shared" si="22"/>
        <v>1</v>
      </c>
      <c r="L111">
        <f t="shared" si="22"/>
        <v>0</v>
      </c>
      <c r="M111">
        <f t="shared" si="22"/>
        <v>0</v>
      </c>
      <c r="N111">
        <f t="shared" si="22"/>
        <v>0</v>
      </c>
      <c r="O111">
        <f t="shared" si="22"/>
        <v>0</v>
      </c>
      <c r="P111">
        <f t="shared" si="22"/>
        <v>0</v>
      </c>
      <c r="Q111">
        <f t="shared" si="22"/>
        <v>0</v>
      </c>
      <c r="R111">
        <f t="shared" si="22"/>
        <v>0</v>
      </c>
      <c r="S111">
        <f t="shared" si="22"/>
        <v>0</v>
      </c>
      <c r="T111">
        <f t="shared" si="22"/>
        <v>0</v>
      </c>
      <c r="U111">
        <f t="shared" si="18"/>
        <v>0</v>
      </c>
      <c r="V111">
        <f t="shared" si="22"/>
        <v>0</v>
      </c>
      <c r="W111">
        <f t="shared" si="22"/>
        <v>0</v>
      </c>
      <c r="Y111" s="54">
        <f t="shared" si="19"/>
        <v>87.1</v>
      </c>
      <c r="AA111" s="62">
        <f t="shared" si="20"/>
        <v>0</v>
      </c>
      <c r="AC111" t="str">
        <f t="shared" si="21"/>
        <v>A+</v>
      </c>
    </row>
    <row r="112" spans="1:29" ht="18" customHeight="1" x14ac:dyDescent="0.25">
      <c r="A112" s="76" t="str">
        <f>+IF(Attendance!C96&lt;&gt;"",Attendance!C96,"")</f>
        <v/>
      </c>
      <c r="B112" s="76" t="str">
        <f>'Detail Marks'!A91</f>
        <v>180544U</v>
      </c>
      <c r="C112" s="77" t="str">
        <f>'Detail Marks'!B91</f>
        <v>RAVIHANSA W.A.V.</v>
      </c>
      <c r="D112" s="87"/>
      <c r="E112" s="15" t="str">
        <f t="shared" si="14"/>
        <v>A</v>
      </c>
      <c r="F112" s="53">
        <f t="shared" si="15"/>
        <v>83</v>
      </c>
      <c r="G112" s="53">
        <f>'Detail Marks'!L91/'Detail Marks'!$L$3*'Final Marks'!$G$24</f>
        <v>56</v>
      </c>
      <c r="H112" s="53">
        <f t="shared" si="16"/>
        <v>27</v>
      </c>
      <c r="I112" s="15">
        <f>'Detail Marks'!M91</f>
        <v>27</v>
      </c>
      <c r="J112" s="15">
        <f t="shared" si="17"/>
        <v>1</v>
      </c>
      <c r="K112">
        <f t="shared" si="22"/>
        <v>0</v>
      </c>
      <c r="L112">
        <f t="shared" si="22"/>
        <v>1</v>
      </c>
      <c r="M112">
        <f t="shared" si="22"/>
        <v>0</v>
      </c>
      <c r="N112">
        <f t="shared" si="22"/>
        <v>0</v>
      </c>
      <c r="O112">
        <f t="shared" si="22"/>
        <v>0</v>
      </c>
      <c r="P112">
        <f t="shared" si="22"/>
        <v>0</v>
      </c>
      <c r="Q112">
        <f t="shared" si="22"/>
        <v>0</v>
      </c>
      <c r="R112">
        <f t="shared" si="22"/>
        <v>0</v>
      </c>
      <c r="S112">
        <f t="shared" si="22"/>
        <v>0</v>
      </c>
      <c r="T112">
        <f t="shared" si="22"/>
        <v>0</v>
      </c>
      <c r="U112">
        <f t="shared" si="18"/>
        <v>0</v>
      </c>
      <c r="V112">
        <f t="shared" si="22"/>
        <v>0</v>
      </c>
      <c r="W112">
        <f t="shared" si="22"/>
        <v>0</v>
      </c>
      <c r="Y112" s="54">
        <f t="shared" si="19"/>
        <v>83</v>
      </c>
      <c r="AA112" s="62">
        <f t="shared" si="20"/>
        <v>0</v>
      </c>
      <c r="AC112" t="str">
        <f t="shared" si="21"/>
        <v>A</v>
      </c>
    </row>
    <row r="113" spans="1:29" ht="18" customHeight="1" x14ac:dyDescent="0.25">
      <c r="A113" s="76" t="str">
        <f>+IF(Attendance!C97&lt;&gt;"",Attendance!C97,"")</f>
        <v/>
      </c>
      <c r="B113" s="76" t="str">
        <f>'Detail Marks'!A92</f>
        <v>180554B</v>
      </c>
      <c r="C113" s="77" t="str">
        <f>'Detail Marks'!B92</f>
        <v>SAMARASINGHE P.</v>
      </c>
      <c r="D113" s="87"/>
      <c r="E113" s="15" t="str">
        <f t="shared" si="14"/>
        <v>A-</v>
      </c>
      <c r="F113" s="53">
        <f t="shared" si="15"/>
        <v>69.733333333333334</v>
      </c>
      <c r="G113" s="53">
        <f>'Detail Marks'!L92/'Detail Marks'!$L$3*'Final Marks'!$G$24</f>
        <v>42</v>
      </c>
      <c r="H113" s="53">
        <f t="shared" si="16"/>
        <v>27.733333333333334</v>
      </c>
      <c r="I113" s="15">
        <f>'Detail Marks'!M92</f>
        <v>27.733333333333334</v>
      </c>
      <c r="J113" s="15">
        <f t="shared" si="17"/>
        <v>1</v>
      </c>
      <c r="K113">
        <f t="shared" si="22"/>
        <v>0</v>
      </c>
      <c r="L113">
        <f t="shared" si="22"/>
        <v>0</v>
      </c>
      <c r="M113">
        <f t="shared" si="22"/>
        <v>1</v>
      </c>
      <c r="N113">
        <f t="shared" si="22"/>
        <v>0</v>
      </c>
      <c r="O113">
        <f t="shared" si="22"/>
        <v>0</v>
      </c>
      <c r="P113">
        <f t="shared" si="22"/>
        <v>0</v>
      </c>
      <c r="Q113">
        <f t="shared" si="22"/>
        <v>0</v>
      </c>
      <c r="R113">
        <f t="shared" si="22"/>
        <v>0</v>
      </c>
      <c r="S113">
        <f t="shared" si="22"/>
        <v>0</v>
      </c>
      <c r="T113">
        <f t="shared" si="22"/>
        <v>0</v>
      </c>
      <c r="U113">
        <f t="shared" si="18"/>
        <v>0</v>
      </c>
      <c r="V113">
        <f t="shared" si="22"/>
        <v>0</v>
      </c>
      <c r="W113">
        <f t="shared" si="22"/>
        <v>0</v>
      </c>
      <c r="Y113" s="54">
        <f t="shared" si="19"/>
        <v>69.733333333333334</v>
      </c>
      <c r="AA113" s="62">
        <f t="shared" si="20"/>
        <v>0</v>
      </c>
      <c r="AC113" t="str">
        <f t="shared" si="21"/>
        <v>A-</v>
      </c>
    </row>
    <row r="114" spans="1:29" ht="18" customHeight="1" x14ac:dyDescent="0.25">
      <c r="A114" s="76" t="str">
        <f>+IF(Attendance!C98&lt;&gt;"",Attendance!C98,"")</f>
        <v/>
      </c>
      <c r="B114" s="76" t="str">
        <f>'Detail Marks'!A93</f>
        <v>180564F</v>
      </c>
      <c r="C114" s="77" t="str">
        <f>'Detail Marks'!B93</f>
        <v>SANDEEPA H.K.C.A.</v>
      </c>
      <c r="D114" s="87"/>
      <c r="E114" s="15" t="str">
        <f t="shared" si="14"/>
        <v>B+</v>
      </c>
      <c r="F114" s="53">
        <f t="shared" si="15"/>
        <v>69</v>
      </c>
      <c r="G114" s="53">
        <f>'Detail Marks'!L93/'Detail Marks'!$L$3*'Final Marks'!$G$24</f>
        <v>43.4</v>
      </c>
      <c r="H114" s="53">
        <f t="shared" si="16"/>
        <v>25.6</v>
      </c>
      <c r="I114" s="15">
        <f>'Detail Marks'!M93</f>
        <v>25.6</v>
      </c>
      <c r="J114" s="15">
        <f t="shared" si="17"/>
        <v>1</v>
      </c>
      <c r="K114">
        <f t="shared" si="22"/>
        <v>0</v>
      </c>
      <c r="L114">
        <f t="shared" si="22"/>
        <v>0</v>
      </c>
      <c r="M114">
        <f t="shared" si="22"/>
        <v>0</v>
      </c>
      <c r="N114">
        <f t="shared" si="22"/>
        <v>1</v>
      </c>
      <c r="O114">
        <f t="shared" si="22"/>
        <v>0</v>
      </c>
      <c r="P114">
        <f t="shared" si="22"/>
        <v>0</v>
      </c>
      <c r="Q114">
        <f t="shared" si="22"/>
        <v>0</v>
      </c>
      <c r="R114">
        <f t="shared" si="22"/>
        <v>0</v>
      </c>
      <c r="S114">
        <f t="shared" si="22"/>
        <v>0</v>
      </c>
      <c r="T114">
        <f t="shared" si="22"/>
        <v>0</v>
      </c>
      <c r="U114">
        <f t="shared" si="18"/>
        <v>0</v>
      </c>
      <c r="V114">
        <f t="shared" si="22"/>
        <v>0</v>
      </c>
      <c r="W114">
        <f t="shared" si="22"/>
        <v>0</v>
      </c>
      <c r="Y114" s="54">
        <f t="shared" si="19"/>
        <v>69</v>
      </c>
      <c r="AA114" s="62">
        <f t="shared" si="20"/>
        <v>0</v>
      </c>
      <c r="AC114" t="str">
        <f t="shared" si="21"/>
        <v>B+</v>
      </c>
    </row>
    <row r="115" spans="1:29" ht="18" customHeight="1" x14ac:dyDescent="0.25">
      <c r="A115" s="76" t="str">
        <f>+IF(Attendance!C99&lt;&gt;"",Attendance!C99,"")</f>
        <v/>
      </c>
      <c r="B115" s="76" t="str">
        <f>'Detail Marks'!A94</f>
        <v>180574K</v>
      </c>
      <c r="C115" s="77" t="str">
        <f>'Detail Marks'!B94</f>
        <v>SAURANGA H.W.C.</v>
      </c>
      <c r="D115" s="87"/>
      <c r="E115" s="15" t="str">
        <f t="shared" si="14"/>
        <v>B+</v>
      </c>
      <c r="F115" s="53">
        <f t="shared" si="15"/>
        <v>68.133333333333326</v>
      </c>
      <c r="G115" s="53">
        <f>'Detail Marks'!L94/'Detail Marks'!$L$3*'Final Marks'!$G$24</f>
        <v>44.8</v>
      </c>
      <c r="H115" s="53">
        <f t="shared" si="16"/>
        <v>23.333333333333336</v>
      </c>
      <c r="I115" s="15">
        <f>'Detail Marks'!M94</f>
        <v>23.333333333333336</v>
      </c>
      <c r="J115" s="15">
        <f t="shared" si="17"/>
        <v>1</v>
      </c>
      <c r="K115">
        <f t="shared" si="22"/>
        <v>0</v>
      </c>
      <c r="L115">
        <f t="shared" si="22"/>
        <v>0</v>
      </c>
      <c r="M115">
        <f t="shared" si="22"/>
        <v>0</v>
      </c>
      <c r="N115">
        <f t="shared" si="22"/>
        <v>1</v>
      </c>
      <c r="O115">
        <f t="shared" si="22"/>
        <v>0</v>
      </c>
      <c r="P115">
        <f t="shared" si="22"/>
        <v>0</v>
      </c>
      <c r="Q115">
        <f t="shared" si="22"/>
        <v>0</v>
      </c>
      <c r="R115">
        <f t="shared" si="22"/>
        <v>0</v>
      </c>
      <c r="S115">
        <f t="shared" si="22"/>
        <v>0</v>
      </c>
      <c r="T115">
        <f t="shared" si="22"/>
        <v>0</v>
      </c>
      <c r="U115">
        <f t="shared" si="18"/>
        <v>0</v>
      </c>
      <c r="V115">
        <f t="shared" si="22"/>
        <v>0</v>
      </c>
      <c r="W115">
        <f t="shared" si="22"/>
        <v>0</v>
      </c>
      <c r="Y115" s="54">
        <f t="shared" si="19"/>
        <v>68.133333333333326</v>
      </c>
      <c r="AA115" s="62">
        <f t="shared" si="20"/>
        <v>0</v>
      </c>
      <c r="AC115" t="str">
        <f t="shared" si="21"/>
        <v>B+</v>
      </c>
    </row>
    <row r="116" spans="1:29" ht="18" customHeight="1" x14ac:dyDescent="0.25">
      <c r="A116" s="76" t="str">
        <f>+IF(Attendance!C100&lt;&gt;"",Attendance!C100,"")</f>
        <v/>
      </c>
      <c r="B116" s="76" t="str">
        <f>'Detail Marks'!A95</f>
        <v>180588G</v>
      </c>
      <c r="C116" s="77" t="str">
        <f>'Detail Marks'!B95</f>
        <v>VITHURABIMAN S.</v>
      </c>
      <c r="D116" s="87"/>
      <c r="E116" s="15" t="str">
        <f t="shared" si="14"/>
        <v>B+</v>
      </c>
      <c r="F116" s="53">
        <f t="shared" si="15"/>
        <v>64.900000000000006</v>
      </c>
      <c r="G116" s="53">
        <f>'Detail Marks'!L95/'Detail Marks'!$L$3*'Final Marks'!$G$24</f>
        <v>41.3</v>
      </c>
      <c r="H116" s="53">
        <f t="shared" si="16"/>
        <v>23.6</v>
      </c>
      <c r="I116" s="15">
        <f>'Detail Marks'!M95</f>
        <v>23.6</v>
      </c>
      <c r="J116" s="15">
        <f t="shared" si="17"/>
        <v>1</v>
      </c>
      <c r="K116">
        <f t="shared" si="22"/>
        <v>0</v>
      </c>
      <c r="L116">
        <f t="shared" si="22"/>
        <v>0</v>
      </c>
      <c r="M116">
        <f t="shared" si="22"/>
        <v>0</v>
      </c>
      <c r="N116">
        <f t="shared" ref="K116:W137" si="23">IF($D116="",IF($E116=N$24,1,0),IF($D116=N$24,1,0))</f>
        <v>1</v>
      </c>
      <c r="O116">
        <f t="shared" si="23"/>
        <v>0</v>
      </c>
      <c r="P116">
        <f t="shared" si="23"/>
        <v>0</v>
      </c>
      <c r="Q116">
        <f t="shared" si="23"/>
        <v>0</v>
      </c>
      <c r="R116">
        <f t="shared" si="23"/>
        <v>0</v>
      </c>
      <c r="S116">
        <f t="shared" si="23"/>
        <v>0</v>
      </c>
      <c r="T116">
        <f t="shared" si="23"/>
        <v>0</v>
      </c>
      <c r="U116">
        <f t="shared" si="18"/>
        <v>0</v>
      </c>
      <c r="V116">
        <f t="shared" si="23"/>
        <v>0</v>
      </c>
      <c r="W116">
        <f t="shared" si="23"/>
        <v>0</v>
      </c>
      <c r="Y116" s="54">
        <f t="shared" si="19"/>
        <v>64.900000000000006</v>
      </c>
      <c r="AA116" s="62">
        <f t="shared" si="20"/>
        <v>0</v>
      </c>
      <c r="AC116" t="str">
        <f t="shared" si="21"/>
        <v>B+</v>
      </c>
    </row>
    <row r="117" spans="1:29" ht="18" customHeight="1" x14ac:dyDescent="0.25">
      <c r="A117" s="76" t="str">
        <f>+IF(Attendance!C101&lt;&gt;"",Attendance!C101,"")</f>
        <v/>
      </c>
      <c r="B117" s="76" t="str">
        <f>'Detail Marks'!A96</f>
        <v>180589K</v>
      </c>
      <c r="C117" s="77" t="str">
        <f>'Detail Marks'!B96</f>
        <v>SEWWANDI B.L.P.N.</v>
      </c>
      <c r="D117" s="87"/>
      <c r="E117" s="15" t="str">
        <f t="shared" si="14"/>
        <v>B+</v>
      </c>
      <c r="F117" s="53">
        <f t="shared" si="15"/>
        <v>64.5</v>
      </c>
      <c r="G117" s="53">
        <f>'Detail Marks'!L96/'Detail Marks'!$L$3*'Final Marks'!$G$24</f>
        <v>38.5</v>
      </c>
      <c r="H117" s="53">
        <f t="shared" si="16"/>
        <v>26</v>
      </c>
      <c r="I117" s="15">
        <f>'Detail Marks'!M96</f>
        <v>26</v>
      </c>
      <c r="J117" s="15">
        <f t="shared" si="17"/>
        <v>1</v>
      </c>
      <c r="K117">
        <f t="shared" si="23"/>
        <v>0</v>
      </c>
      <c r="L117">
        <f t="shared" si="23"/>
        <v>0</v>
      </c>
      <c r="M117">
        <f t="shared" si="23"/>
        <v>0</v>
      </c>
      <c r="N117">
        <f t="shared" si="23"/>
        <v>1</v>
      </c>
      <c r="O117">
        <f t="shared" si="23"/>
        <v>0</v>
      </c>
      <c r="P117">
        <f t="shared" si="23"/>
        <v>0</v>
      </c>
      <c r="Q117">
        <f t="shared" si="23"/>
        <v>0</v>
      </c>
      <c r="R117">
        <f t="shared" si="23"/>
        <v>0</v>
      </c>
      <c r="S117">
        <f t="shared" si="23"/>
        <v>0</v>
      </c>
      <c r="T117">
        <f t="shared" si="23"/>
        <v>0</v>
      </c>
      <c r="U117">
        <f t="shared" si="18"/>
        <v>0</v>
      </c>
      <c r="V117">
        <f t="shared" si="23"/>
        <v>0</v>
      </c>
      <c r="W117">
        <f t="shared" si="23"/>
        <v>0</v>
      </c>
      <c r="Y117" s="54">
        <f t="shared" si="19"/>
        <v>64.5</v>
      </c>
      <c r="AA117" s="62">
        <f t="shared" si="20"/>
        <v>0</v>
      </c>
      <c r="AC117" t="str">
        <f t="shared" si="21"/>
        <v>B+</v>
      </c>
    </row>
    <row r="118" spans="1:29" ht="18" customHeight="1" x14ac:dyDescent="0.25">
      <c r="A118" s="76" t="str">
        <f>+IF(Attendance!C102&lt;&gt;"",Attendance!C102,"")</f>
        <v/>
      </c>
      <c r="B118" s="76" t="str">
        <f>'Detail Marks'!A97</f>
        <v>180604F</v>
      </c>
      <c r="C118" s="77" t="str">
        <f>'Detail Marks'!B97</f>
        <v>SILVA P.H.D.S.</v>
      </c>
      <c r="D118" s="87"/>
      <c r="E118" s="15" t="str">
        <f t="shared" si="14"/>
        <v>A-</v>
      </c>
      <c r="F118" s="53">
        <f t="shared" si="15"/>
        <v>74.2</v>
      </c>
      <c r="G118" s="53">
        <f>'Detail Marks'!L97/'Detail Marks'!$L$3*'Final Marks'!$G$24</f>
        <v>46.199999999999996</v>
      </c>
      <c r="H118" s="53">
        <f t="shared" si="16"/>
        <v>28.000000000000004</v>
      </c>
      <c r="I118" s="15">
        <f>'Detail Marks'!M97</f>
        <v>28</v>
      </c>
      <c r="J118" s="15">
        <f t="shared" si="17"/>
        <v>1</v>
      </c>
      <c r="K118">
        <f t="shared" si="23"/>
        <v>0</v>
      </c>
      <c r="L118">
        <f t="shared" si="23"/>
        <v>0</v>
      </c>
      <c r="M118">
        <f t="shared" si="23"/>
        <v>1</v>
      </c>
      <c r="N118">
        <f t="shared" si="23"/>
        <v>0</v>
      </c>
      <c r="O118">
        <f t="shared" si="23"/>
        <v>0</v>
      </c>
      <c r="P118">
        <f t="shared" si="23"/>
        <v>0</v>
      </c>
      <c r="Q118">
        <f t="shared" si="23"/>
        <v>0</v>
      </c>
      <c r="R118">
        <f t="shared" si="23"/>
        <v>0</v>
      </c>
      <c r="S118">
        <f t="shared" si="23"/>
        <v>0</v>
      </c>
      <c r="T118">
        <f t="shared" si="23"/>
        <v>0</v>
      </c>
      <c r="U118">
        <f t="shared" si="18"/>
        <v>0</v>
      </c>
      <c r="V118">
        <f t="shared" si="23"/>
        <v>0</v>
      </c>
      <c r="W118">
        <f t="shared" si="23"/>
        <v>0</v>
      </c>
      <c r="Y118" s="54">
        <f t="shared" si="19"/>
        <v>74.2</v>
      </c>
      <c r="AA118" s="62">
        <f t="shared" si="20"/>
        <v>0</v>
      </c>
      <c r="AC118" t="str">
        <f t="shared" si="21"/>
        <v>A-</v>
      </c>
    </row>
    <row r="119" spans="1:29" ht="18" customHeight="1" x14ac:dyDescent="0.25">
      <c r="A119" s="76" t="str">
        <f>+IF(Attendance!C103&lt;&gt;"",Attendance!C103,"")</f>
        <v/>
      </c>
      <c r="B119" s="76" t="str">
        <f>'Detail Marks'!A98</f>
        <v>180609B</v>
      </c>
      <c r="C119" s="77" t="str">
        <f>'Detail Marks'!B98</f>
        <v>SIRITHUNGA M.R.A.</v>
      </c>
      <c r="D119" s="87"/>
      <c r="E119" s="15" t="str">
        <f t="shared" si="14"/>
        <v>B+</v>
      </c>
      <c r="F119" s="53">
        <f t="shared" si="15"/>
        <v>67.3</v>
      </c>
      <c r="G119" s="53">
        <f>'Detail Marks'!L98/'Detail Marks'!$L$3*'Final Marks'!$G$24</f>
        <v>42.699999999999996</v>
      </c>
      <c r="H119" s="53">
        <f t="shared" si="16"/>
        <v>24.6</v>
      </c>
      <c r="I119" s="15">
        <f>'Detail Marks'!M98</f>
        <v>24.6</v>
      </c>
      <c r="J119" s="15">
        <f t="shared" si="17"/>
        <v>1</v>
      </c>
      <c r="K119">
        <f t="shared" si="23"/>
        <v>0</v>
      </c>
      <c r="L119">
        <f t="shared" si="23"/>
        <v>0</v>
      </c>
      <c r="M119">
        <f t="shared" si="23"/>
        <v>0</v>
      </c>
      <c r="N119">
        <f t="shared" si="23"/>
        <v>1</v>
      </c>
      <c r="O119">
        <f t="shared" si="23"/>
        <v>0</v>
      </c>
      <c r="P119">
        <f t="shared" si="23"/>
        <v>0</v>
      </c>
      <c r="Q119">
        <f t="shared" si="23"/>
        <v>0</v>
      </c>
      <c r="R119">
        <f t="shared" si="23"/>
        <v>0</v>
      </c>
      <c r="S119">
        <f t="shared" si="23"/>
        <v>0</v>
      </c>
      <c r="T119">
        <f t="shared" si="23"/>
        <v>0</v>
      </c>
      <c r="U119">
        <f t="shared" si="18"/>
        <v>0</v>
      </c>
      <c r="V119">
        <f t="shared" si="23"/>
        <v>0</v>
      </c>
      <c r="W119">
        <f t="shared" si="23"/>
        <v>0</v>
      </c>
      <c r="Y119" s="54">
        <f t="shared" si="19"/>
        <v>67.3</v>
      </c>
      <c r="AA119" s="62">
        <f t="shared" si="20"/>
        <v>0</v>
      </c>
      <c r="AC119" t="str">
        <f t="shared" si="21"/>
        <v>B+</v>
      </c>
    </row>
    <row r="120" spans="1:29" ht="18" customHeight="1" x14ac:dyDescent="0.25">
      <c r="A120" s="76" t="str">
        <f>+IF(Attendance!C104&lt;&gt;"",Attendance!C104,"")</f>
        <v/>
      </c>
      <c r="B120" s="76" t="str">
        <f>'Detail Marks'!A99</f>
        <v>180616T</v>
      </c>
      <c r="C120" s="77" t="str">
        <f>'Detail Marks'!B99</f>
        <v>SOMARATHNE P.M.P.H.</v>
      </c>
      <c r="D120" s="87"/>
      <c r="E120" s="15" t="str">
        <f t="shared" si="14"/>
        <v>A+</v>
      </c>
      <c r="F120" s="53">
        <f t="shared" si="15"/>
        <v>87.833333333333329</v>
      </c>
      <c r="G120" s="53">
        <f>'Detail Marks'!L99/'Detail Marks'!$L$3*'Final Marks'!$G$24</f>
        <v>62.3</v>
      </c>
      <c r="H120" s="53">
        <f t="shared" si="16"/>
        <v>25.533333333333331</v>
      </c>
      <c r="I120" s="15">
        <f>'Detail Marks'!M99</f>
        <v>25.533333333333331</v>
      </c>
      <c r="J120" s="15">
        <f t="shared" si="17"/>
        <v>1</v>
      </c>
      <c r="K120">
        <f t="shared" si="23"/>
        <v>1</v>
      </c>
      <c r="L120">
        <f t="shared" si="23"/>
        <v>0</v>
      </c>
      <c r="M120">
        <f t="shared" si="23"/>
        <v>0</v>
      </c>
      <c r="N120">
        <f t="shared" si="23"/>
        <v>0</v>
      </c>
      <c r="O120">
        <f t="shared" si="23"/>
        <v>0</v>
      </c>
      <c r="P120">
        <f t="shared" si="23"/>
        <v>0</v>
      </c>
      <c r="Q120">
        <f t="shared" si="23"/>
        <v>0</v>
      </c>
      <c r="R120">
        <f t="shared" si="23"/>
        <v>0</v>
      </c>
      <c r="S120">
        <f t="shared" si="23"/>
        <v>0</v>
      </c>
      <c r="T120">
        <f t="shared" si="23"/>
        <v>0</v>
      </c>
      <c r="U120">
        <f t="shared" si="18"/>
        <v>0</v>
      </c>
      <c r="V120">
        <f t="shared" si="23"/>
        <v>0</v>
      </c>
      <c r="W120">
        <f t="shared" si="23"/>
        <v>0</v>
      </c>
      <c r="Y120" s="54">
        <f t="shared" si="19"/>
        <v>87.833333333333329</v>
      </c>
      <c r="AA120" s="62">
        <f t="shared" si="20"/>
        <v>0</v>
      </c>
      <c r="AC120" t="str">
        <f t="shared" si="21"/>
        <v>A+</v>
      </c>
    </row>
    <row r="121" spans="1:29" ht="18" customHeight="1" x14ac:dyDescent="0.25">
      <c r="A121" s="76" t="str">
        <f>+IF(Attendance!C105&lt;&gt;"",Attendance!C105,"")</f>
        <v/>
      </c>
      <c r="B121" s="76" t="str">
        <f>'Detail Marks'!A100</f>
        <v>180631J</v>
      </c>
      <c r="C121" s="77" t="str">
        <f>'Detail Marks'!B100</f>
        <v>THALAGALA B.P.</v>
      </c>
      <c r="D121" s="87"/>
      <c r="E121" s="15" t="str">
        <f t="shared" si="14"/>
        <v>B+</v>
      </c>
      <c r="F121" s="53">
        <f t="shared" si="15"/>
        <v>65.766666666666666</v>
      </c>
      <c r="G121" s="53">
        <f>'Detail Marks'!L100/'Detail Marks'!$L$3*'Final Marks'!$G$24</f>
        <v>39.9</v>
      </c>
      <c r="H121" s="53">
        <f t="shared" si="16"/>
        <v>25.866666666666667</v>
      </c>
      <c r="I121" s="15">
        <f>'Detail Marks'!M100</f>
        <v>25.866666666666667</v>
      </c>
      <c r="J121" s="15">
        <f t="shared" si="17"/>
        <v>1</v>
      </c>
      <c r="K121">
        <f t="shared" si="23"/>
        <v>0</v>
      </c>
      <c r="L121">
        <f t="shared" si="23"/>
        <v>0</v>
      </c>
      <c r="M121">
        <f t="shared" si="23"/>
        <v>0</v>
      </c>
      <c r="N121">
        <f t="shared" si="23"/>
        <v>1</v>
      </c>
      <c r="O121">
        <f t="shared" si="23"/>
        <v>0</v>
      </c>
      <c r="P121">
        <f t="shared" si="23"/>
        <v>0</v>
      </c>
      <c r="Q121">
        <f t="shared" si="23"/>
        <v>0</v>
      </c>
      <c r="R121">
        <f t="shared" si="23"/>
        <v>0</v>
      </c>
      <c r="S121">
        <f t="shared" si="23"/>
        <v>0</v>
      </c>
      <c r="T121">
        <f t="shared" si="23"/>
        <v>0</v>
      </c>
      <c r="U121">
        <f t="shared" si="18"/>
        <v>0</v>
      </c>
      <c r="V121">
        <f t="shared" si="23"/>
        <v>0</v>
      </c>
      <c r="W121">
        <f t="shared" si="23"/>
        <v>0</v>
      </c>
      <c r="Y121" s="54">
        <f t="shared" si="19"/>
        <v>65.766666666666666</v>
      </c>
      <c r="AA121" s="62">
        <f t="shared" si="20"/>
        <v>0</v>
      </c>
      <c r="AC121" t="str">
        <f t="shared" si="21"/>
        <v>B+</v>
      </c>
    </row>
    <row r="122" spans="1:29" ht="18" customHeight="1" x14ac:dyDescent="0.25">
      <c r="A122" s="76" t="str">
        <f>+IF(Attendance!C106&lt;&gt;"",Attendance!C106,"")</f>
        <v/>
      </c>
      <c r="B122" s="76" t="str">
        <f>'Detail Marks'!A101</f>
        <v>180634V</v>
      </c>
      <c r="C122" s="77" t="str">
        <f>'Detail Marks'!B101</f>
        <v>THANUJAYA M.G.S.</v>
      </c>
      <c r="D122" s="87"/>
      <c r="E122" s="15" t="str">
        <f t="shared" si="14"/>
        <v>A</v>
      </c>
      <c r="F122" s="53">
        <f t="shared" si="15"/>
        <v>81.5</v>
      </c>
      <c r="G122" s="53">
        <f>'Detail Marks'!L101/'Detail Marks'!$L$3*'Final Marks'!$G$24</f>
        <v>52.5</v>
      </c>
      <c r="H122" s="53">
        <f t="shared" si="16"/>
        <v>29</v>
      </c>
      <c r="I122" s="15">
        <f>'Detail Marks'!M101</f>
        <v>29</v>
      </c>
      <c r="J122" s="15">
        <f t="shared" si="17"/>
        <v>1</v>
      </c>
      <c r="K122">
        <f t="shared" si="23"/>
        <v>0</v>
      </c>
      <c r="L122">
        <f t="shared" si="23"/>
        <v>1</v>
      </c>
      <c r="M122">
        <f t="shared" si="23"/>
        <v>0</v>
      </c>
      <c r="N122">
        <f t="shared" si="23"/>
        <v>0</v>
      </c>
      <c r="O122">
        <f t="shared" si="23"/>
        <v>0</v>
      </c>
      <c r="P122">
        <f t="shared" si="23"/>
        <v>0</v>
      </c>
      <c r="Q122">
        <f t="shared" si="23"/>
        <v>0</v>
      </c>
      <c r="R122">
        <f t="shared" si="23"/>
        <v>0</v>
      </c>
      <c r="S122">
        <f t="shared" si="23"/>
        <v>0</v>
      </c>
      <c r="T122">
        <f t="shared" si="23"/>
        <v>0</v>
      </c>
      <c r="U122">
        <f t="shared" si="18"/>
        <v>0</v>
      </c>
      <c r="V122">
        <f t="shared" si="23"/>
        <v>0</v>
      </c>
      <c r="W122">
        <f t="shared" si="23"/>
        <v>0</v>
      </c>
      <c r="Y122" s="54">
        <f t="shared" si="19"/>
        <v>81.5</v>
      </c>
      <c r="AA122" s="62">
        <f t="shared" si="20"/>
        <v>0</v>
      </c>
      <c r="AC122" t="str">
        <f t="shared" si="21"/>
        <v>A</v>
      </c>
    </row>
    <row r="123" spans="1:29" ht="18" customHeight="1" x14ac:dyDescent="0.25">
      <c r="A123" s="76" t="str">
        <f>+IF(Attendance!C107&lt;&gt;"",Attendance!C107,"")</f>
        <v/>
      </c>
      <c r="B123" s="76" t="str">
        <f>'Detail Marks'!A102</f>
        <v>180639P</v>
      </c>
      <c r="C123" s="77" t="str">
        <f>'Detail Marks'!B102</f>
        <v>THENNAKOON T.A.D.S.</v>
      </c>
      <c r="D123" s="87"/>
      <c r="E123" s="15" t="str">
        <f t="shared" si="14"/>
        <v>B</v>
      </c>
      <c r="F123" s="53">
        <f t="shared" si="15"/>
        <v>60.266666666666666</v>
      </c>
      <c r="G123" s="53">
        <f>'Detail Marks'!L102/'Detail Marks'!$L$3*'Final Marks'!$G$24</f>
        <v>36.4</v>
      </c>
      <c r="H123" s="53">
        <f t="shared" si="16"/>
        <v>23.866666666666667</v>
      </c>
      <c r="I123" s="15">
        <f>'Detail Marks'!M102</f>
        <v>23.866666666666667</v>
      </c>
      <c r="J123" s="15">
        <f t="shared" si="17"/>
        <v>1</v>
      </c>
      <c r="K123">
        <f t="shared" si="23"/>
        <v>0</v>
      </c>
      <c r="L123">
        <f t="shared" si="23"/>
        <v>0</v>
      </c>
      <c r="M123">
        <f t="shared" si="23"/>
        <v>0</v>
      </c>
      <c r="N123">
        <f t="shared" si="23"/>
        <v>0</v>
      </c>
      <c r="O123">
        <f t="shared" si="23"/>
        <v>1</v>
      </c>
      <c r="P123">
        <f t="shared" si="23"/>
        <v>0</v>
      </c>
      <c r="Q123">
        <f t="shared" si="23"/>
        <v>0</v>
      </c>
      <c r="R123">
        <f t="shared" si="23"/>
        <v>0</v>
      </c>
      <c r="S123">
        <f t="shared" si="23"/>
        <v>0</v>
      </c>
      <c r="T123">
        <f t="shared" si="23"/>
        <v>0</v>
      </c>
      <c r="U123">
        <f t="shared" si="18"/>
        <v>0</v>
      </c>
      <c r="V123">
        <f t="shared" si="23"/>
        <v>0</v>
      </c>
      <c r="W123">
        <f t="shared" si="23"/>
        <v>0</v>
      </c>
      <c r="Y123" s="54">
        <f t="shared" si="19"/>
        <v>60.266666666666666</v>
      </c>
      <c r="AA123" s="62">
        <f t="shared" si="20"/>
        <v>0</v>
      </c>
      <c r="AC123" t="str">
        <f t="shared" si="21"/>
        <v>B</v>
      </c>
    </row>
    <row r="124" spans="1:29" ht="18" customHeight="1" x14ac:dyDescent="0.25">
      <c r="A124" s="76" t="str">
        <f>+IF(Attendance!C108&lt;&gt;"",Attendance!C108,"")</f>
        <v/>
      </c>
      <c r="B124" s="76" t="str">
        <f>'Detail Marks'!A103</f>
        <v>180640K</v>
      </c>
      <c r="C124" s="77" t="str">
        <f>'Detail Marks'!B103</f>
        <v>THENUKAN P.</v>
      </c>
      <c r="D124" s="87"/>
      <c r="E124" s="15" t="str">
        <f t="shared" si="14"/>
        <v>B+</v>
      </c>
      <c r="F124" s="53">
        <f t="shared" si="15"/>
        <v>66.466666666666669</v>
      </c>
      <c r="G124" s="53">
        <f>'Detail Marks'!L103/'Detail Marks'!$L$3*'Final Marks'!$G$24</f>
        <v>42</v>
      </c>
      <c r="H124" s="53">
        <f t="shared" si="16"/>
        <v>24.466666666666669</v>
      </c>
      <c r="I124" s="15">
        <f>'Detail Marks'!M103</f>
        <v>24.466666666666669</v>
      </c>
      <c r="J124" s="15">
        <f t="shared" si="17"/>
        <v>1</v>
      </c>
      <c r="K124">
        <f t="shared" si="23"/>
        <v>0</v>
      </c>
      <c r="L124">
        <f t="shared" si="23"/>
        <v>0</v>
      </c>
      <c r="M124">
        <f t="shared" si="23"/>
        <v>0</v>
      </c>
      <c r="N124">
        <f t="shared" si="23"/>
        <v>1</v>
      </c>
      <c r="O124">
        <f t="shared" si="23"/>
        <v>0</v>
      </c>
      <c r="P124">
        <f t="shared" si="23"/>
        <v>0</v>
      </c>
      <c r="Q124">
        <f t="shared" si="23"/>
        <v>0</v>
      </c>
      <c r="R124">
        <f t="shared" si="23"/>
        <v>0</v>
      </c>
      <c r="S124">
        <f t="shared" si="23"/>
        <v>0</v>
      </c>
      <c r="T124">
        <f t="shared" si="23"/>
        <v>0</v>
      </c>
      <c r="U124">
        <f t="shared" si="18"/>
        <v>0</v>
      </c>
      <c r="V124">
        <f t="shared" si="23"/>
        <v>0</v>
      </c>
      <c r="W124">
        <f t="shared" si="23"/>
        <v>0</v>
      </c>
      <c r="Y124" s="54">
        <f t="shared" si="19"/>
        <v>66.466666666666669</v>
      </c>
      <c r="AA124" s="62">
        <f t="shared" si="20"/>
        <v>0</v>
      </c>
      <c r="AC124" t="str">
        <f t="shared" si="21"/>
        <v>B+</v>
      </c>
    </row>
    <row r="125" spans="1:29" ht="18" customHeight="1" x14ac:dyDescent="0.25">
      <c r="A125" s="76" t="str">
        <f>+IF(Attendance!C109&lt;&gt;"",Attendance!C109,"")</f>
        <v/>
      </c>
      <c r="B125" s="76" t="str">
        <f>'Detail Marks'!A104</f>
        <v>180641N</v>
      </c>
      <c r="C125" s="77" t="str">
        <f>'Detail Marks'!B104</f>
        <v>THIESHANTHAN A.</v>
      </c>
      <c r="D125" s="87"/>
      <c r="E125" s="15" t="str">
        <f t="shared" si="14"/>
        <v>A</v>
      </c>
      <c r="F125" s="53">
        <f t="shared" si="15"/>
        <v>75.433333333333337</v>
      </c>
      <c r="G125" s="53">
        <f>'Detail Marks'!L104/'Detail Marks'!$L$3*'Final Marks'!$G$24</f>
        <v>49.699999999999996</v>
      </c>
      <c r="H125" s="53">
        <f t="shared" si="16"/>
        <v>25.733333333333334</v>
      </c>
      <c r="I125" s="15">
        <f>'Detail Marks'!M104</f>
        <v>25.733333333333334</v>
      </c>
      <c r="J125" s="15">
        <f t="shared" si="17"/>
        <v>1</v>
      </c>
      <c r="K125">
        <f t="shared" si="23"/>
        <v>0</v>
      </c>
      <c r="L125">
        <f t="shared" si="23"/>
        <v>1</v>
      </c>
      <c r="M125">
        <f t="shared" si="23"/>
        <v>0</v>
      </c>
      <c r="N125">
        <f t="shared" si="23"/>
        <v>0</v>
      </c>
      <c r="O125">
        <f t="shared" si="23"/>
        <v>0</v>
      </c>
      <c r="P125">
        <f t="shared" si="23"/>
        <v>0</v>
      </c>
      <c r="Q125">
        <f t="shared" si="23"/>
        <v>0</v>
      </c>
      <c r="R125">
        <f t="shared" si="23"/>
        <v>0</v>
      </c>
      <c r="S125">
        <f t="shared" si="23"/>
        <v>0</v>
      </c>
      <c r="T125">
        <f t="shared" si="23"/>
        <v>0</v>
      </c>
      <c r="U125">
        <f t="shared" si="18"/>
        <v>0</v>
      </c>
      <c r="V125">
        <f t="shared" si="23"/>
        <v>0</v>
      </c>
      <c r="W125">
        <f t="shared" si="23"/>
        <v>0</v>
      </c>
      <c r="Y125" s="54">
        <f t="shared" si="19"/>
        <v>75.433333333333337</v>
      </c>
      <c r="AA125" s="62">
        <f t="shared" si="20"/>
        <v>0</v>
      </c>
      <c r="AC125" t="str">
        <f t="shared" si="21"/>
        <v>A</v>
      </c>
    </row>
    <row r="126" spans="1:29" ht="18" customHeight="1" x14ac:dyDescent="0.25">
      <c r="A126" s="76" t="str">
        <f>+IF(Attendance!C110&lt;&gt;"",Attendance!C110,"")</f>
        <v/>
      </c>
      <c r="B126" s="76" t="str">
        <f>'Detail Marks'!A105</f>
        <v>180642T</v>
      </c>
      <c r="C126" s="77" t="str">
        <f>'Detail Marks'!B105</f>
        <v>THILAKARATHNA G.D.O.L.</v>
      </c>
      <c r="D126" s="87"/>
      <c r="E126" s="15" t="str">
        <f t="shared" si="14"/>
        <v>B</v>
      </c>
      <c r="F126" s="53">
        <f t="shared" si="15"/>
        <v>60.4</v>
      </c>
      <c r="G126" s="53">
        <f>'Detail Marks'!L105/'Detail Marks'!$L$3*'Final Marks'!$G$24</f>
        <v>36.4</v>
      </c>
      <c r="H126" s="53">
        <f t="shared" si="16"/>
        <v>24</v>
      </c>
      <c r="I126" s="15">
        <f>'Detail Marks'!M105</f>
        <v>24</v>
      </c>
      <c r="J126" s="15">
        <f t="shared" si="17"/>
        <v>1</v>
      </c>
      <c r="K126">
        <f t="shared" si="23"/>
        <v>0</v>
      </c>
      <c r="L126">
        <f t="shared" si="23"/>
        <v>0</v>
      </c>
      <c r="M126">
        <f t="shared" si="23"/>
        <v>0</v>
      </c>
      <c r="N126">
        <f t="shared" si="23"/>
        <v>0</v>
      </c>
      <c r="O126">
        <f t="shared" si="23"/>
        <v>1</v>
      </c>
      <c r="P126">
        <f t="shared" si="23"/>
        <v>0</v>
      </c>
      <c r="Q126">
        <f t="shared" si="23"/>
        <v>0</v>
      </c>
      <c r="R126">
        <f t="shared" si="23"/>
        <v>0</v>
      </c>
      <c r="S126">
        <f t="shared" si="23"/>
        <v>0</v>
      </c>
      <c r="T126">
        <f t="shared" si="23"/>
        <v>0</v>
      </c>
      <c r="U126">
        <f t="shared" si="18"/>
        <v>0</v>
      </c>
      <c r="V126">
        <f t="shared" si="23"/>
        <v>0</v>
      </c>
      <c r="W126">
        <f t="shared" si="23"/>
        <v>0</v>
      </c>
      <c r="Y126" s="54">
        <f t="shared" si="19"/>
        <v>60.4</v>
      </c>
      <c r="AA126" s="62">
        <f t="shared" si="20"/>
        <v>0</v>
      </c>
      <c r="AC126" t="str">
        <f t="shared" si="21"/>
        <v>B</v>
      </c>
    </row>
    <row r="127" spans="1:29" ht="18" customHeight="1" x14ac:dyDescent="0.25">
      <c r="A127" s="76" t="str">
        <f>+IF(Attendance!C111&lt;&gt;"",Attendance!C111,"")</f>
        <v/>
      </c>
      <c r="B127" s="76" t="str">
        <f>'Detail Marks'!A106</f>
        <v>180646J</v>
      </c>
      <c r="C127" s="77" t="str">
        <f>'Detail Marks'!B106</f>
        <v>THIVAKARAN S.</v>
      </c>
      <c r="D127" s="87"/>
      <c r="E127" s="15" t="str">
        <f t="shared" si="14"/>
        <v>B-</v>
      </c>
      <c r="F127" s="53">
        <f t="shared" si="15"/>
        <v>59.133333333333333</v>
      </c>
      <c r="G127" s="53">
        <f>'Detail Marks'!L106/'Detail Marks'!$L$3*'Final Marks'!$G$24</f>
        <v>37.799999999999997</v>
      </c>
      <c r="H127" s="53">
        <f t="shared" si="16"/>
        <v>21.333333333333336</v>
      </c>
      <c r="I127" s="15">
        <f>'Detail Marks'!M106</f>
        <v>21.333333333333336</v>
      </c>
      <c r="J127" s="15" t="str">
        <f t="shared" si="17"/>
        <v/>
      </c>
      <c r="K127">
        <f t="shared" si="23"/>
        <v>0</v>
      </c>
      <c r="L127">
        <f t="shared" si="23"/>
        <v>0</v>
      </c>
      <c r="M127">
        <f t="shared" si="23"/>
        <v>0</v>
      </c>
      <c r="N127">
        <f t="shared" si="23"/>
        <v>0</v>
      </c>
      <c r="O127">
        <f t="shared" si="23"/>
        <v>0</v>
      </c>
      <c r="P127">
        <f t="shared" si="23"/>
        <v>1</v>
      </c>
      <c r="Q127">
        <f t="shared" si="23"/>
        <v>0</v>
      </c>
      <c r="R127">
        <f t="shared" si="23"/>
        <v>0</v>
      </c>
      <c r="S127">
        <f t="shared" si="23"/>
        <v>0</v>
      </c>
      <c r="T127">
        <f t="shared" si="23"/>
        <v>0</v>
      </c>
      <c r="U127">
        <f t="shared" si="18"/>
        <v>0</v>
      </c>
      <c r="V127">
        <f t="shared" si="23"/>
        <v>0</v>
      </c>
      <c r="W127">
        <f t="shared" si="23"/>
        <v>0</v>
      </c>
      <c r="Y127" s="54">
        <f t="shared" si="19"/>
        <v>59.133333333333333</v>
      </c>
      <c r="AA127" s="62">
        <f t="shared" si="20"/>
        <v>0</v>
      </c>
      <c r="AC127" t="str">
        <f t="shared" si="21"/>
        <v>B-</v>
      </c>
    </row>
    <row r="128" spans="1:29" ht="18" customHeight="1" x14ac:dyDescent="0.25">
      <c r="A128" s="76" t="str">
        <f>+IF(Attendance!C112&lt;&gt;"",Attendance!C112,"")</f>
        <v/>
      </c>
      <c r="B128" s="76" t="str">
        <f>'Detail Marks'!A107</f>
        <v>180647M</v>
      </c>
      <c r="C128" s="77" t="str">
        <f>'Detail Marks'!B107</f>
        <v>THUVAARAGAN T.</v>
      </c>
      <c r="D128" s="87"/>
      <c r="E128" s="15" t="str">
        <f t="shared" si="14"/>
        <v>B+</v>
      </c>
      <c r="F128" s="53">
        <f t="shared" si="15"/>
        <v>64.566666666666663</v>
      </c>
      <c r="G128" s="53">
        <f>'Detail Marks'!L107/'Detail Marks'!$L$3*'Final Marks'!$G$24</f>
        <v>42.699999999999996</v>
      </c>
      <c r="H128" s="53">
        <f t="shared" si="16"/>
        <v>21.866666666666667</v>
      </c>
      <c r="I128" s="15">
        <f>'Detail Marks'!M107</f>
        <v>21.866666666666667</v>
      </c>
      <c r="J128" s="15" t="str">
        <f t="shared" si="17"/>
        <v/>
      </c>
      <c r="K128">
        <f t="shared" si="23"/>
        <v>0</v>
      </c>
      <c r="L128">
        <f t="shared" si="23"/>
        <v>0</v>
      </c>
      <c r="M128">
        <f t="shared" si="23"/>
        <v>0</v>
      </c>
      <c r="N128">
        <f t="shared" si="23"/>
        <v>1</v>
      </c>
      <c r="O128">
        <f t="shared" si="23"/>
        <v>0</v>
      </c>
      <c r="P128">
        <f t="shared" si="23"/>
        <v>0</v>
      </c>
      <c r="Q128">
        <f t="shared" si="23"/>
        <v>0</v>
      </c>
      <c r="R128">
        <f t="shared" si="23"/>
        <v>0</v>
      </c>
      <c r="S128">
        <f t="shared" si="23"/>
        <v>0</v>
      </c>
      <c r="T128">
        <f t="shared" si="23"/>
        <v>0</v>
      </c>
      <c r="U128">
        <f t="shared" si="18"/>
        <v>0</v>
      </c>
      <c r="V128">
        <f t="shared" si="23"/>
        <v>0</v>
      </c>
      <c r="W128">
        <f t="shared" si="23"/>
        <v>0</v>
      </c>
      <c r="Y128" s="54">
        <f t="shared" si="19"/>
        <v>64.566666666666663</v>
      </c>
      <c r="AA128" s="62">
        <f t="shared" si="20"/>
        <v>0</v>
      </c>
      <c r="AC128" t="str">
        <f t="shared" si="21"/>
        <v>B+</v>
      </c>
    </row>
    <row r="129" spans="1:29" ht="18" customHeight="1" x14ac:dyDescent="0.25">
      <c r="A129" s="76" t="str">
        <f>+IF(Attendance!C113&lt;&gt;"",Attendance!C113,"")</f>
        <v/>
      </c>
      <c r="B129" s="76" t="str">
        <f>'Detail Marks'!A108</f>
        <v>180650P</v>
      </c>
      <c r="C129" s="77" t="str">
        <f>'Detail Marks'!B108</f>
        <v>UDARA A.W.T.</v>
      </c>
      <c r="D129" s="87"/>
      <c r="E129" s="15" t="str">
        <f t="shared" si="14"/>
        <v>B+</v>
      </c>
      <c r="F129" s="53">
        <f t="shared" si="15"/>
        <v>65</v>
      </c>
      <c r="G129" s="53">
        <f>'Detail Marks'!L108/'Detail Marks'!$L$3*'Final Marks'!$G$24</f>
        <v>42</v>
      </c>
      <c r="H129" s="53">
        <f t="shared" si="16"/>
        <v>23</v>
      </c>
      <c r="I129" s="15">
        <f>'Detail Marks'!M108</f>
        <v>23</v>
      </c>
      <c r="J129" s="15">
        <f t="shared" si="17"/>
        <v>1</v>
      </c>
      <c r="K129">
        <f t="shared" si="23"/>
        <v>0</v>
      </c>
      <c r="L129">
        <f t="shared" si="23"/>
        <v>0</v>
      </c>
      <c r="M129">
        <f t="shared" si="23"/>
        <v>0</v>
      </c>
      <c r="N129">
        <f t="shared" si="23"/>
        <v>1</v>
      </c>
      <c r="O129">
        <f t="shared" si="23"/>
        <v>0</v>
      </c>
      <c r="P129">
        <f t="shared" si="23"/>
        <v>0</v>
      </c>
      <c r="Q129">
        <f t="shared" si="23"/>
        <v>0</v>
      </c>
      <c r="R129">
        <f t="shared" si="23"/>
        <v>0</v>
      </c>
      <c r="S129">
        <f t="shared" si="23"/>
        <v>0</v>
      </c>
      <c r="T129">
        <f t="shared" si="23"/>
        <v>0</v>
      </c>
      <c r="U129">
        <f t="shared" si="18"/>
        <v>0</v>
      </c>
      <c r="V129">
        <f t="shared" si="23"/>
        <v>0</v>
      </c>
      <c r="W129">
        <f t="shared" si="23"/>
        <v>0</v>
      </c>
      <c r="Y129" s="54">
        <f t="shared" si="19"/>
        <v>65</v>
      </c>
      <c r="AA129" s="62">
        <f t="shared" si="20"/>
        <v>0</v>
      </c>
      <c r="AC129" t="str">
        <f t="shared" si="21"/>
        <v>B+</v>
      </c>
    </row>
    <row r="130" spans="1:29" ht="18" customHeight="1" x14ac:dyDescent="0.25">
      <c r="A130" s="76" t="str">
        <f>+IF(Attendance!C114&lt;&gt;"",Attendance!C114,"")</f>
        <v/>
      </c>
      <c r="B130" s="76" t="str">
        <f>'Detail Marks'!A109</f>
        <v>180655K</v>
      </c>
      <c r="C130" s="77" t="str">
        <f>'Detail Marks'!B109</f>
        <v>UDUGAMAKORALA G.D.</v>
      </c>
      <c r="D130" s="87"/>
      <c r="E130" s="15" t="str">
        <f t="shared" si="14"/>
        <v>C</v>
      </c>
      <c r="F130" s="53">
        <f t="shared" si="15"/>
        <v>45.833333333333336</v>
      </c>
      <c r="G130" s="53">
        <f>'Detail Marks'!L109/'Detail Marks'!$L$3*'Final Marks'!$G$24</f>
        <v>24.5</v>
      </c>
      <c r="H130" s="53">
        <f t="shared" si="16"/>
        <v>21.333333333333336</v>
      </c>
      <c r="I130" s="15">
        <f>'Detail Marks'!M109</f>
        <v>21.333333333333336</v>
      </c>
      <c r="J130" s="15" t="str">
        <f t="shared" si="17"/>
        <v/>
      </c>
      <c r="K130">
        <f t="shared" si="23"/>
        <v>0</v>
      </c>
      <c r="L130">
        <f t="shared" si="23"/>
        <v>0</v>
      </c>
      <c r="M130">
        <f t="shared" si="23"/>
        <v>0</v>
      </c>
      <c r="N130">
        <f t="shared" si="23"/>
        <v>0</v>
      </c>
      <c r="O130">
        <f t="shared" si="23"/>
        <v>0</v>
      </c>
      <c r="P130">
        <f t="shared" si="23"/>
        <v>0</v>
      </c>
      <c r="Q130">
        <f t="shared" si="23"/>
        <v>0</v>
      </c>
      <c r="R130">
        <f t="shared" si="23"/>
        <v>1</v>
      </c>
      <c r="S130">
        <f t="shared" si="23"/>
        <v>0</v>
      </c>
      <c r="T130">
        <f t="shared" si="23"/>
        <v>0</v>
      </c>
      <c r="U130">
        <f t="shared" si="18"/>
        <v>0</v>
      </c>
      <c r="V130">
        <f t="shared" si="23"/>
        <v>0</v>
      </c>
      <c r="W130">
        <f t="shared" si="23"/>
        <v>0</v>
      </c>
      <c r="Y130" s="54">
        <f t="shared" si="19"/>
        <v>45.833333333333336</v>
      </c>
      <c r="AA130" s="62">
        <f t="shared" si="20"/>
        <v>0</v>
      </c>
      <c r="AC130" t="str">
        <f t="shared" si="21"/>
        <v>C</v>
      </c>
    </row>
    <row r="131" spans="1:29" ht="18" customHeight="1" x14ac:dyDescent="0.25">
      <c r="A131" s="76" t="str">
        <f>+IF(Attendance!C115&lt;&gt;"",Attendance!C115,"")</f>
        <v/>
      </c>
      <c r="B131" s="76" t="str">
        <f>'Detail Marks'!A110</f>
        <v>180663H</v>
      </c>
      <c r="C131" s="77" t="str">
        <f>'Detail Marks'!B110</f>
        <v>VIDURANGA T.D.S.</v>
      </c>
      <c r="D131" s="87"/>
      <c r="E131" s="15" t="str">
        <f t="shared" si="14"/>
        <v>A</v>
      </c>
      <c r="F131" s="53">
        <f t="shared" si="15"/>
        <v>84.166666666666657</v>
      </c>
      <c r="G131" s="53">
        <f>'Detail Marks'!L110/'Detail Marks'!$L$3*'Final Marks'!$G$24</f>
        <v>55.3</v>
      </c>
      <c r="H131" s="53">
        <f t="shared" si="16"/>
        <v>28.866666666666667</v>
      </c>
      <c r="I131" s="15">
        <f>'Detail Marks'!M110</f>
        <v>28.866666666666667</v>
      </c>
      <c r="J131" s="15">
        <f t="shared" si="17"/>
        <v>1</v>
      </c>
      <c r="K131">
        <f t="shared" si="23"/>
        <v>0</v>
      </c>
      <c r="L131">
        <f t="shared" si="23"/>
        <v>1</v>
      </c>
      <c r="M131">
        <f t="shared" si="23"/>
        <v>0</v>
      </c>
      <c r="N131">
        <f t="shared" si="23"/>
        <v>0</v>
      </c>
      <c r="O131">
        <f t="shared" si="23"/>
        <v>0</v>
      </c>
      <c r="P131">
        <f t="shared" si="23"/>
        <v>0</v>
      </c>
      <c r="Q131">
        <f t="shared" si="23"/>
        <v>0</v>
      </c>
      <c r="R131">
        <f t="shared" si="23"/>
        <v>0</v>
      </c>
      <c r="S131">
        <f t="shared" si="23"/>
        <v>0</v>
      </c>
      <c r="T131">
        <f t="shared" si="23"/>
        <v>0</v>
      </c>
      <c r="U131">
        <f t="shared" si="18"/>
        <v>0</v>
      </c>
      <c r="V131">
        <f t="shared" si="23"/>
        <v>0</v>
      </c>
      <c r="W131">
        <f t="shared" si="23"/>
        <v>0</v>
      </c>
      <c r="Y131" s="54">
        <f t="shared" si="19"/>
        <v>84.166666666666657</v>
      </c>
      <c r="AA131" s="62">
        <f t="shared" si="20"/>
        <v>0</v>
      </c>
      <c r="AC131" t="str">
        <f t="shared" si="21"/>
        <v>A</v>
      </c>
    </row>
    <row r="132" spans="1:29" ht="18" customHeight="1" x14ac:dyDescent="0.25">
      <c r="A132" s="76" t="str">
        <f>+IF(Attendance!C116&lt;&gt;"",Attendance!C116,"")</f>
        <v/>
      </c>
      <c r="B132" s="76" t="str">
        <f>'Detail Marks'!A111</f>
        <v>180665P</v>
      </c>
      <c r="C132" s="77" t="str">
        <f>'Detail Marks'!B111</f>
        <v>VIJENAYAKE P.V.O.D.</v>
      </c>
      <c r="D132" s="87"/>
      <c r="E132" s="15" t="str">
        <f t="shared" si="14"/>
        <v>A-</v>
      </c>
      <c r="F132" s="53">
        <f t="shared" si="15"/>
        <v>73.3</v>
      </c>
      <c r="G132" s="53">
        <f>'Detail Marks'!L111/'Detail Marks'!$L$3*'Final Marks'!$G$24</f>
        <v>48.3</v>
      </c>
      <c r="H132" s="53">
        <f t="shared" si="16"/>
        <v>25</v>
      </c>
      <c r="I132" s="15">
        <f>'Detail Marks'!M111</f>
        <v>25</v>
      </c>
      <c r="J132" s="15">
        <f t="shared" si="17"/>
        <v>1</v>
      </c>
      <c r="K132">
        <f t="shared" si="23"/>
        <v>0</v>
      </c>
      <c r="L132">
        <f t="shared" si="23"/>
        <v>0</v>
      </c>
      <c r="M132">
        <f t="shared" si="23"/>
        <v>1</v>
      </c>
      <c r="N132">
        <f t="shared" si="23"/>
        <v>0</v>
      </c>
      <c r="O132">
        <f t="shared" si="23"/>
        <v>0</v>
      </c>
      <c r="P132">
        <f t="shared" si="23"/>
        <v>0</v>
      </c>
      <c r="Q132">
        <f t="shared" si="23"/>
        <v>0</v>
      </c>
      <c r="R132">
        <f t="shared" si="23"/>
        <v>0</v>
      </c>
      <c r="S132">
        <f t="shared" si="23"/>
        <v>0</v>
      </c>
      <c r="T132">
        <f t="shared" si="23"/>
        <v>0</v>
      </c>
      <c r="U132">
        <f t="shared" si="18"/>
        <v>0</v>
      </c>
      <c r="V132">
        <f t="shared" si="23"/>
        <v>0</v>
      </c>
      <c r="W132">
        <f t="shared" si="23"/>
        <v>0</v>
      </c>
      <c r="Y132" s="54">
        <f t="shared" si="19"/>
        <v>73.3</v>
      </c>
      <c r="AA132" s="62">
        <f t="shared" si="20"/>
        <v>0</v>
      </c>
      <c r="AC132" t="str">
        <f t="shared" si="21"/>
        <v>A-</v>
      </c>
    </row>
    <row r="133" spans="1:29" ht="18" customHeight="1" x14ac:dyDescent="0.25">
      <c r="A133" s="76" t="str">
        <f>+IF(Attendance!C117&lt;&gt;"",Attendance!C117,"")</f>
        <v/>
      </c>
      <c r="B133" s="76" t="str">
        <f>'Detail Marks'!A112</f>
        <v>180672J</v>
      </c>
      <c r="C133" s="77" t="str">
        <f>'Detail Marks'!B112</f>
        <v>VITHARANA N.</v>
      </c>
      <c r="D133" s="87"/>
      <c r="E133" s="15" t="str">
        <f t="shared" si="14"/>
        <v>B-</v>
      </c>
      <c r="F133" s="53">
        <f t="shared" si="15"/>
        <v>55.033333333333331</v>
      </c>
      <c r="G133" s="53">
        <f>'Detail Marks'!L112/'Detail Marks'!$L$3*'Final Marks'!$G$24</f>
        <v>34.299999999999997</v>
      </c>
      <c r="H133" s="53">
        <f t="shared" si="16"/>
        <v>20.733333333333334</v>
      </c>
      <c r="I133" s="15">
        <f>'Detail Marks'!M112</f>
        <v>20.733333333333334</v>
      </c>
      <c r="J133" s="15" t="str">
        <f t="shared" si="17"/>
        <v/>
      </c>
      <c r="K133">
        <f t="shared" si="23"/>
        <v>0</v>
      </c>
      <c r="L133">
        <f t="shared" si="23"/>
        <v>0</v>
      </c>
      <c r="M133">
        <f t="shared" si="23"/>
        <v>0</v>
      </c>
      <c r="N133">
        <f t="shared" si="23"/>
        <v>0</v>
      </c>
      <c r="O133">
        <f t="shared" si="23"/>
        <v>0</v>
      </c>
      <c r="P133">
        <f t="shared" si="23"/>
        <v>1</v>
      </c>
      <c r="Q133">
        <f t="shared" si="23"/>
        <v>0</v>
      </c>
      <c r="R133">
        <f t="shared" si="23"/>
        <v>0</v>
      </c>
      <c r="S133">
        <f t="shared" si="23"/>
        <v>0</v>
      </c>
      <c r="T133">
        <f t="shared" si="23"/>
        <v>0</v>
      </c>
      <c r="U133">
        <f t="shared" si="18"/>
        <v>0</v>
      </c>
      <c r="V133">
        <f t="shared" si="23"/>
        <v>0</v>
      </c>
      <c r="W133">
        <f t="shared" si="23"/>
        <v>0</v>
      </c>
      <c r="Y133" s="54">
        <f t="shared" si="19"/>
        <v>55.033333333333331</v>
      </c>
      <c r="AA133" s="62">
        <f t="shared" si="20"/>
        <v>0</v>
      </c>
      <c r="AC133" t="str">
        <f t="shared" si="21"/>
        <v>B-</v>
      </c>
    </row>
    <row r="134" spans="1:29" ht="18" customHeight="1" x14ac:dyDescent="0.25">
      <c r="A134" s="76" t="str">
        <f>+IF(Attendance!C118&lt;&gt;"",Attendance!C118,"")</f>
        <v/>
      </c>
      <c r="B134" s="76" t="str">
        <f>'Detail Marks'!A113</f>
        <v>180675V</v>
      </c>
      <c r="C134" s="77" t="str">
        <f>'Detail Marks'!B113</f>
        <v>WASALA W.M.H.M.</v>
      </c>
      <c r="D134" s="87"/>
      <c r="E134" s="15" t="str">
        <f t="shared" si="14"/>
        <v>B</v>
      </c>
      <c r="F134" s="53">
        <f t="shared" si="15"/>
        <v>60</v>
      </c>
      <c r="G134" s="53">
        <f>'Detail Marks'!L113/'Detail Marks'!$L$3*'Final Marks'!$G$24</f>
        <v>35</v>
      </c>
      <c r="H134" s="53">
        <f t="shared" si="16"/>
        <v>25</v>
      </c>
      <c r="I134" s="15">
        <f>'Detail Marks'!M113</f>
        <v>25</v>
      </c>
      <c r="J134" s="15">
        <f t="shared" si="17"/>
        <v>1</v>
      </c>
      <c r="K134">
        <f t="shared" si="23"/>
        <v>0</v>
      </c>
      <c r="L134">
        <f t="shared" si="23"/>
        <v>0</v>
      </c>
      <c r="M134">
        <f t="shared" si="23"/>
        <v>0</v>
      </c>
      <c r="N134">
        <f t="shared" si="23"/>
        <v>0</v>
      </c>
      <c r="O134">
        <f t="shared" si="23"/>
        <v>1</v>
      </c>
      <c r="P134">
        <f t="shared" si="23"/>
        <v>0</v>
      </c>
      <c r="Q134">
        <f t="shared" si="23"/>
        <v>0</v>
      </c>
      <c r="R134">
        <f t="shared" si="23"/>
        <v>0</v>
      </c>
      <c r="S134">
        <f t="shared" si="23"/>
        <v>0</v>
      </c>
      <c r="T134">
        <f t="shared" si="23"/>
        <v>0</v>
      </c>
      <c r="U134">
        <f t="shared" si="18"/>
        <v>0</v>
      </c>
      <c r="V134">
        <f t="shared" si="23"/>
        <v>0</v>
      </c>
      <c r="W134">
        <f t="shared" si="23"/>
        <v>0</v>
      </c>
      <c r="Y134" s="54">
        <f t="shared" si="19"/>
        <v>60</v>
      </c>
      <c r="AA134" s="62">
        <f t="shared" si="20"/>
        <v>0</v>
      </c>
      <c r="AC134" t="str">
        <f t="shared" si="21"/>
        <v>B</v>
      </c>
    </row>
    <row r="135" spans="1:29" ht="18" customHeight="1" x14ac:dyDescent="0.25">
      <c r="A135" s="76" t="str">
        <f>+IF(Attendance!C119&lt;&gt;"",Attendance!C119,"")</f>
        <v/>
      </c>
      <c r="B135" s="76" t="str">
        <f>'Detail Marks'!A114</f>
        <v>180677E</v>
      </c>
      <c r="C135" s="77" t="str">
        <f>'Detail Marks'!B114</f>
        <v>WATAWANA H.S.</v>
      </c>
      <c r="D135" s="87"/>
      <c r="E135" s="15" t="str">
        <f t="shared" si="14"/>
        <v>A+</v>
      </c>
      <c r="F135" s="53">
        <f t="shared" si="15"/>
        <v>85.566666666666663</v>
      </c>
      <c r="G135" s="53">
        <f>'Detail Marks'!L114/'Detail Marks'!$L$3*'Final Marks'!$G$24</f>
        <v>56.699999999999996</v>
      </c>
      <c r="H135" s="53">
        <f t="shared" si="16"/>
        <v>28.866666666666667</v>
      </c>
      <c r="I135" s="15">
        <f>'Detail Marks'!M114</f>
        <v>28.866666666666667</v>
      </c>
      <c r="J135" s="15">
        <f t="shared" si="17"/>
        <v>1</v>
      </c>
      <c r="K135">
        <f t="shared" si="23"/>
        <v>1</v>
      </c>
      <c r="L135">
        <f t="shared" si="23"/>
        <v>0</v>
      </c>
      <c r="M135">
        <f t="shared" si="23"/>
        <v>0</v>
      </c>
      <c r="N135">
        <f t="shared" si="23"/>
        <v>0</v>
      </c>
      <c r="O135">
        <f t="shared" si="23"/>
        <v>0</v>
      </c>
      <c r="P135">
        <f t="shared" si="23"/>
        <v>0</v>
      </c>
      <c r="Q135">
        <f t="shared" si="23"/>
        <v>0</v>
      </c>
      <c r="R135">
        <f t="shared" si="23"/>
        <v>0</v>
      </c>
      <c r="S135">
        <f t="shared" si="23"/>
        <v>0</v>
      </c>
      <c r="T135">
        <f t="shared" si="23"/>
        <v>0</v>
      </c>
      <c r="U135">
        <f t="shared" si="18"/>
        <v>0</v>
      </c>
      <c r="V135">
        <f t="shared" si="23"/>
        <v>0</v>
      </c>
      <c r="W135">
        <f t="shared" si="23"/>
        <v>0</v>
      </c>
      <c r="Y135" s="54">
        <f t="shared" si="19"/>
        <v>85.566666666666663</v>
      </c>
      <c r="AA135" s="62">
        <f t="shared" si="20"/>
        <v>0</v>
      </c>
      <c r="AC135" t="str">
        <f t="shared" si="21"/>
        <v>A+</v>
      </c>
    </row>
    <row r="136" spans="1:29" ht="18" customHeight="1" x14ac:dyDescent="0.25">
      <c r="A136" s="76" t="str">
        <f>+IF(Attendance!C120&lt;&gt;"",Attendance!C120,"")</f>
        <v/>
      </c>
      <c r="B136" s="76" t="str">
        <f>'Detail Marks'!A115</f>
        <v>180685C</v>
      </c>
      <c r="C136" s="77" t="str">
        <f>'Detail Marks'!B115</f>
        <v>WEERAPPERUMA D.S.</v>
      </c>
      <c r="D136" s="87"/>
      <c r="E136" s="15" t="str">
        <f t="shared" si="14"/>
        <v>A-</v>
      </c>
      <c r="F136" s="53">
        <f t="shared" si="15"/>
        <v>73.666666666666657</v>
      </c>
      <c r="G136" s="53">
        <f>'Detail Marks'!L115/'Detail Marks'!$L$3*'Final Marks'!$G$24</f>
        <v>46.199999999999996</v>
      </c>
      <c r="H136" s="53">
        <f t="shared" si="16"/>
        <v>27.466666666666661</v>
      </c>
      <c r="I136" s="15">
        <f>'Detail Marks'!M115</f>
        <v>27.466666666666665</v>
      </c>
      <c r="J136" s="15">
        <f t="shared" si="17"/>
        <v>1</v>
      </c>
      <c r="K136">
        <f t="shared" si="23"/>
        <v>0</v>
      </c>
      <c r="L136">
        <f t="shared" si="23"/>
        <v>0</v>
      </c>
      <c r="M136">
        <f t="shared" si="23"/>
        <v>1</v>
      </c>
      <c r="N136">
        <f t="shared" si="23"/>
        <v>0</v>
      </c>
      <c r="O136">
        <f t="shared" si="23"/>
        <v>0</v>
      </c>
      <c r="P136">
        <f t="shared" si="23"/>
        <v>0</v>
      </c>
      <c r="Q136">
        <f t="shared" si="23"/>
        <v>0</v>
      </c>
      <c r="R136">
        <f t="shared" si="23"/>
        <v>0</v>
      </c>
      <c r="S136">
        <f t="shared" si="23"/>
        <v>0</v>
      </c>
      <c r="T136">
        <f t="shared" si="23"/>
        <v>0</v>
      </c>
      <c r="U136">
        <f t="shared" si="18"/>
        <v>0</v>
      </c>
      <c r="V136">
        <f t="shared" si="23"/>
        <v>0</v>
      </c>
      <c r="W136">
        <f t="shared" si="23"/>
        <v>0</v>
      </c>
      <c r="Y136" s="54">
        <f t="shared" si="19"/>
        <v>73.666666666666657</v>
      </c>
      <c r="AA136" s="62">
        <f t="shared" si="20"/>
        <v>0</v>
      </c>
      <c r="AC136" t="str">
        <f t="shared" si="21"/>
        <v>A-</v>
      </c>
    </row>
    <row r="137" spans="1:29" ht="18" customHeight="1" x14ac:dyDescent="0.25">
      <c r="A137" s="76" t="str">
        <f>+IF(Attendance!C121&lt;&gt;"",Attendance!C121,"")</f>
        <v/>
      </c>
      <c r="B137" s="76" t="str">
        <f>'Detail Marks'!A116</f>
        <v>180701B</v>
      </c>
      <c r="C137" s="77" t="str">
        <f>'Detail Marks'!B116</f>
        <v>WICKREMASINGHE L.T.N.</v>
      </c>
      <c r="D137" s="87"/>
      <c r="E137" s="15" t="str">
        <f t="shared" si="14"/>
        <v>A+</v>
      </c>
      <c r="F137" s="53">
        <f t="shared" si="15"/>
        <v>93.399999999999991</v>
      </c>
      <c r="G137" s="53">
        <f>'Detail Marks'!L116/'Detail Marks'!$L$3*'Final Marks'!$G$24</f>
        <v>64.399999999999991</v>
      </c>
      <c r="H137" s="53">
        <f t="shared" si="16"/>
        <v>29</v>
      </c>
      <c r="I137" s="15">
        <f>'Detail Marks'!M116</f>
        <v>29</v>
      </c>
      <c r="J137" s="15">
        <f t="shared" si="17"/>
        <v>1</v>
      </c>
      <c r="K137">
        <f t="shared" si="23"/>
        <v>1</v>
      </c>
      <c r="L137">
        <f t="shared" si="23"/>
        <v>0</v>
      </c>
      <c r="M137">
        <f t="shared" si="23"/>
        <v>0</v>
      </c>
      <c r="N137">
        <f t="shared" si="23"/>
        <v>0</v>
      </c>
      <c r="O137">
        <f t="shared" si="23"/>
        <v>0</v>
      </c>
      <c r="P137">
        <f t="shared" si="23"/>
        <v>0</v>
      </c>
      <c r="Q137">
        <f t="shared" ref="K137:W142" si="24">IF($D137="",IF($E137=Q$24,1,0),IF($D137=Q$24,1,0))</f>
        <v>0</v>
      </c>
      <c r="R137">
        <f t="shared" si="24"/>
        <v>0</v>
      </c>
      <c r="S137">
        <f t="shared" si="24"/>
        <v>0</v>
      </c>
      <c r="T137">
        <f t="shared" si="24"/>
        <v>0</v>
      </c>
      <c r="U137">
        <f t="shared" si="18"/>
        <v>0</v>
      </c>
      <c r="V137">
        <f t="shared" si="24"/>
        <v>0</v>
      </c>
      <c r="W137">
        <f t="shared" si="24"/>
        <v>0</v>
      </c>
      <c r="Y137" s="54">
        <f t="shared" si="19"/>
        <v>93.399999999999991</v>
      </c>
      <c r="AA137" s="62">
        <f t="shared" si="20"/>
        <v>0</v>
      </c>
      <c r="AC137" t="str">
        <f t="shared" si="21"/>
        <v>A+</v>
      </c>
    </row>
    <row r="138" spans="1:29" ht="18" customHeight="1" x14ac:dyDescent="0.25">
      <c r="A138" s="76" t="str">
        <f>+IF(Attendance!C122&lt;&gt;"",Attendance!C122,"")</f>
        <v/>
      </c>
      <c r="B138" s="76" t="str">
        <f>'Detail Marks'!A117</f>
        <v>180715V</v>
      </c>
      <c r="C138" s="77" t="str">
        <f>'Detail Marks'!B117</f>
        <v>WIJETHUNGA U.I.D.</v>
      </c>
      <c r="D138" s="87"/>
      <c r="E138" s="15" t="str">
        <f t="shared" si="14"/>
        <v>B+</v>
      </c>
      <c r="F138" s="53">
        <f t="shared" si="15"/>
        <v>68.033333333333331</v>
      </c>
      <c r="G138" s="53">
        <f>'Detail Marks'!L117/'Detail Marks'!$L$3*'Final Marks'!$G$24</f>
        <v>42.699999999999996</v>
      </c>
      <c r="H138" s="53">
        <f t="shared" si="16"/>
        <v>25.333333333333336</v>
      </c>
      <c r="I138" s="15">
        <f>'Detail Marks'!M117</f>
        <v>25.333333333333336</v>
      </c>
      <c r="J138" s="15">
        <f t="shared" si="17"/>
        <v>1</v>
      </c>
      <c r="K138">
        <f t="shared" si="24"/>
        <v>0</v>
      </c>
      <c r="L138">
        <f t="shared" si="24"/>
        <v>0</v>
      </c>
      <c r="M138">
        <f t="shared" si="24"/>
        <v>0</v>
      </c>
      <c r="N138">
        <f t="shared" si="24"/>
        <v>1</v>
      </c>
      <c r="O138">
        <f t="shared" si="24"/>
        <v>0</v>
      </c>
      <c r="P138">
        <f t="shared" si="24"/>
        <v>0</v>
      </c>
      <c r="Q138">
        <f t="shared" si="24"/>
        <v>0</v>
      </c>
      <c r="R138">
        <f t="shared" si="24"/>
        <v>0</v>
      </c>
      <c r="S138">
        <f t="shared" si="24"/>
        <v>0</v>
      </c>
      <c r="T138">
        <f t="shared" si="24"/>
        <v>0</v>
      </c>
      <c r="U138">
        <f t="shared" si="18"/>
        <v>0</v>
      </c>
      <c r="V138">
        <f t="shared" si="24"/>
        <v>0</v>
      </c>
      <c r="W138">
        <f t="shared" si="24"/>
        <v>0</v>
      </c>
      <c r="Y138" s="54">
        <f t="shared" si="19"/>
        <v>68.033333333333331</v>
      </c>
      <c r="AA138" s="62">
        <f t="shared" si="20"/>
        <v>0</v>
      </c>
      <c r="AC138" t="str">
        <f t="shared" si="21"/>
        <v>B+</v>
      </c>
    </row>
    <row r="139" spans="1:29" ht="18" customHeight="1" x14ac:dyDescent="0.25">
      <c r="A139" s="76" t="str">
        <f>+IF(Attendance!C123&lt;&gt;"",Attendance!C123,"")</f>
        <v/>
      </c>
      <c r="B139" s="76" t="str">
        <f>'Detail Marks'!A118</f>
        <v>180717E</v>
      </c>
      <c r="C139" s="77" t="str">
        <f>'Detail Marks'!B118</f>
        <v>WIJITHARATHNA K.M.R.</v>
      </c>
      <c r="D139" s="87"/>
      <c r="E139" s="15" t="str">
        <f t="shared" si="14"/>
        <v>A-</v>
      </c>
      <c r="F139" s="53">
        <f t="shared" si="15"/>
        <v>73.866666666666674</v>
      </c>
      <c r="G139" s="53">
        <f>'Detail Marks'!L118/'Detail Marks'!$L$3*'Final Marks'!$G$24</f>
        <v>49</v>
      </c>
      <c r="H139" s="53">
        <f t="shared" si="16"/>
        <v>24.866666666666667</v>
      </c>
      <c r="I139" s="15">
        <f>'Detail Marks'!M118</f>
        <v>24.866666666666667</v>
      </c>
      <c r="J139" s="15">
        <f t="shared" si="17"/>
        <v>1</v>
      </c>
      <c r="K139">
        <f t="shared" si="24"/>
        <v>0</v>
      </c>
      <c r="L139">
        <f t="shared" si="24"/>
        <v>0</v>
      </c>
      <c r="M139">
        <f t="shared" si="24"/>
        <v>1</v>
      </c>
      <c r="N139">
        <f t="shared" si="24"/>
        <v>0</v>
      </c>
      <c r="O139">
        <f t="shared" si="24"/>
        <v>0</v>
      </c>
      <c r="P139">
        <f t="shared" si="24"/>
        <v>0</v>
      </c>
      <c r="Q139">
        <f t="shared" si="24"/>
        <v>0</v>
      </c>
      <c r="R139">
        <f t="shared" si="24"/>
        <v>0</v>
      </c>
      <c r="S139">
        <f t="shared" si="24"/>
        <v>0</v>
      </c>
      <c r="T139">
        <f t="shared" si="24"/>
        <v>0</v>
      </c>
      <c r="U139">
        <f t="shared" si="18"/>
        <v>0</v>
      </c>
      <c r="V139">
        <f t="shared" si="24"/>
        <v>0</v>
      </c>
      <c r="W139">
        <f t="shared" si="24"/>
        <v>0</v>
      </c>
      <c r="Y139" s="54">
        <f t="shared" si="19"/>
        <v>73.866666666666674</v>
      </c>
      <c r="AA139" s="62">
        <f t="shared" si="20"/>
        <v>0</v>
      </c>
      <c r="AC139" t="str">
        <f t="shared" si="21"/>
        <v>A-</v>
      </c>
    </row>
    <row r="140" spans="1:29" ht="18" customHeight="1" x14ac:dyDescent="0.25">
      <c r="A140" s="76" t="str">
        <f>+IF(Attendance!C124&lt;&gt;"",Attendance!C124,"")</f>
        <v/>
      </c>
      <c r="B140" s="76" t="str">
        <f>'Detail Marks'!A119</f>
        <v>180720G</v>
      </c>
      <c r="C140" s="77" t="str">
        <f>'Detail Marks'!B119</f>
        <v>YALEGAMA M.M.K.A.B.</v>
      </c>
      <c r="D140" s="87"/>
      <c r="E140" s="15" t="str">
        <f t="shared" si="14"/>
        <v>A-</v>
      </c>
      <c r="F140" s="53">
        <f t="shared" si="15"/>
        <v>73.8</v>
      </c>
      <c r="G140" s="53">
        <f>'Detail Marks'!L119/'Detail Marks'!$L$3*'Final Marks'!$G$24</f>
        <v>46.199999999999996</v>
      </c>
      <c r="H140" s="53">
        <f t="shared" si="16"/>
        <v>27.599999999999998</v>
      </c>
      <c r="I140" s="15">
        <f>'Detail Marks'!M119</f>
        <v>27.6</v>
      </c>
      <c r="J140" s="15">
        <f t="shared" si="17"/>
        <v>1</v>
      </c>
      <c r="K140">
        <f t="shared" si="24"/>
        <v>0</v>
      </c>
      <c r="L140">
        <f t="shared" si="24"/>
        <v>0</v>
      </c>
      <c r="M140">
        <f t="shared" si="24"/>
        <v>1</v>
      </c>
      <c r="N140">
        <f t="shared" si="24"/>
        <v>0</v>
      </c>
      <c r="O140">
        <f t="shared" si="24"/>
        <v>0</v>
      </c>
      <c r="P140">
        <f t="shared" si="24"/>
        <v>0</v>
      </c>
      <c r="Q140">
        <f t="shared" si="24"/>
        <v>0</v>
      </c>
      <c r="R140">
        <f t="shared" si="24"/>
        <v>0</v>
      </c>
      <c r="S140">
        <f t="shared" si="24"/>
        <v>0</v>
      </c>
      <c r="T140">
        <f t="shared" si="24"/>
        <v>0</v>
      </c>
      <c r="U140">
        <f t="shared" si="18"/>
        <v>0</v>
      </c>
      <c r="V140">
        <f t="shared" si="24"/>
        <v>0</v>
      </c>
      <c r="W140">
        <f t="shared" si="24"/>
        <v>0</v>
      </c>
      <c r="Y140" s="54">
        <f t="shared" si="19"/>
        <v>73.8</v>
      </c>
      <c r="AA140" s="62">
        <f t="shared" si="20"/>
        <v>0</v>
      </c>
      <c r="AC140" t="str">
        <f t="shared" si="21"/>
        <v>A-</v>
      </c>
    </row>
    <row r="141" spans="1:29" ht="18" customHeight="1" x14ac:dyDescent="0.25">
      <c r="A141" s="76" t="str">
        <f>+IF(Attendance!C125&lt;&gt;"",Attendance!C125,"")</f>
        <v>U</v>
      </c>
      <c r="B141" s="76" t="str">
        <f>'Detail Marks'!A120</f>
        <v>160468V</v>
      </c>
      <c r="C141" s="77" t="str">
        <f>'Detail Marks'!B120</f>
        <v>PERERA G.S.M.</v>
      </c>
      <c r="D141" s="87"/>
      <c r="E141" s="15" t="str">
        <f t="shared" si="14"/>
        <v>C</v>
      </c>
      <c r="F141" s="53">
        <f t="shared" si="15"/>
        <v>54.474999999999994</v>
      </c>
      <c r="G141" s="53">
        <f>'Detail Marks'!L120/'Detail Marks'!$L$3*'Final Marks'!$G$24</f>
        <v>37.799999999999997</v>
      </c>
      <c r="H141" s="53">
        <f t="shared" si="16"/>
        <v>16.675000000000001</v>
      </c>
      <c r="I141" s="15">
        <f>'Detail Marks'!M120</f>
        <v>16.675000000000001</v>
      </c>
      <c r="J141" s="15" t="str">
        <f t="shared" si="17"/>
        <v/>
      </c>
      <c r="K141">
        <f t="shared" si="24"/>
        <v>0</v>
      </c>
      <c r="L141">
        <f t="shared" si="24"/>
        <v>0</v>
      </c>
      <c r="M141">
        <f t="shared" si="24"/>
        <v>0</v>
      </c>
      <c r="N141">
        <f t="shared" si="24"/>
        <v>0</v>
      </c>
      <c r="O141">
        <f t="shared" si="24"/>
        <v>0</v>
      </c>
      <c r="P141">
        <f t="shared" si="24"/>
        <v>0</v>
      </c>
      <c r="Q141">
        <f t="shared" si="24"/>
        <v>0</v>
      </c>
      <c r="R141">
        <f t="shared" si="24"/>
        <v>1</v>
      </c>
      <c r="S141">
        <f t="shared" si="24"/>
        <v>0</v>
      </c>
      <c r="T141">
        <f t="shared" si="24"/>
        <v>0</v>
      </c>
      <c r="U141">
        <f t="shared" si="18"/>
        <v>0</v>
      </c>
      <c r="V141">
        <f t="shared" si="24"/>
        <v>0</v>
      </c>
      <c r="W141">
        <f t="shared" si="24"/>
        <v>0</v>
      </c>
      <c r="Y141" s="54">
        <f t="shared" si="19"/>
        <v>54.474999999999994</v>
      </c>
      <c r="AA141" s="62" t="str">
        <f t="shared" si="20"/>
        <v>C</v>
      </c>
      <c r="AC141" t="str">
        <f t="shared" si="21"/>
        <v>C+</v>
      </c>
    </row>
    <row r="142" spans="1:29" ht="18" customHeight="1" x14ac:dyDescent="0.25">
      <c r="A142" s="76" t="str">
        <f>+IF(Attendance!C126&lt;&gt;"",Attendance!C126,"")</f>
        <v>PI-we</v>
      </c>
      <c r="B142" s="76" t="str">
        <f>'Detail Marks'!A121</f>
        <v>170130M</v>
      </c>
      <c r="C142" s="77" t="str">
        <f>'Detail Marks'!B121</f>
        <v>DHARMARATNE A.D.V.D.R.</v>
      </c>
      <c r="D142" s="87"/>
      <c r="E142" s="15" t="str">
        <f t="shared" si="14"/>
        <v>C</v>
      </c>
      <c r="F142" s="53">
        <f t="shared" si="15"/>
        <v>59.42</v>
      </c>
      <c r="G142" s="53">
        <f>'Detail Marks'!L121/'Detail Marks'!$L$3*'Final Marks'!$G$24</f>
        <v>42</v>
      </c>
      <c r="H142" s="53">
        <f t="shared" si="16"/>
        <v>17.420000000000002</v>
      </c>
      <c r="I142" s="15">
        <f>'Detail Marks'!M121</f>
        <v>17.420000000000002</v>
      </c>
      <c r="J142" s="15" t="str">
        <f t="shared" si="17"/>
        <v/>
      </c>
      <c r="K142">
        <f t="shared" si="24"/>
        <v>0</v>
      </c>
      <c r="L142">
        <f t="shared" si="24"/>
        <v>0</v>
      </c>
      <c r="M142">
        <f t="shared" si="24"/>
        <v>0</v>
      </c>
      <c r="N142">
        <f t="shared" si="24"/>
        <v>0</v>
      </c>
      <c r="O142">
        <f t="shared" si="24"/>
        <v>0</v>
      </c>
      <c r="P142">
        <f t="shared" si="24"/>
        <v>0</v>
      </c>
      <c r="Q142">
        <f t="shared" si="24"/>
        <v>0</v>
      </c>
      <c r="R142">
        <f t="shared" si="24"/>
        <v>1</v>
      </c>
      <c r="S142">
        <f t="shared" si="24"/>
        <v>0</v>
      </c>
      <c r="T142">
        <f t="shared" si="24"/>
        <v>0</v>
      </c>
      <c r="U142">
        <f t="shared" si="18"/>
        <v>0</v>
      </c>
      <c r="V142">
        <f t="shared" si="24"/>
        <v>0</v>
      </c>
      <c r="W142">
        <f t="shared" si="24"/>
        <v>0</v>
      </c>
      <c r="Y142" s="54">
        <f t="shared" si="19"/>
        <v>59.42</v>
      </c>
      <c r="AA142" s="62" t="str">
        <f t="shared" si="20"/>
        <v>C</v>
      </c>
      <c r="AC142" t="str">
        <f t="shared" si="21"/>
        <v>B-</v>
      </c>
    </row>
    <row r="143" spans="1:29" ht="18" customHeight="1" x14ac:dyDescent="0.25">
      <c r="A143" s="78"/>
      <c r="B143" s="78"/>
      <c r="C143" s="79"/>
      <c r="D143" s="86"/>
      <c r="E143" s="80"/>
      <c r="F143" s="81"/>
      <c r="G143" s="81"/>
      <c r="H143" s="81"/>
      <c r="I143" s="80"/>
      <c r="J143" s="80"/>
      <c r="Y143" s="81"/>
      <c r="AA143" s="62"/>
    </row>
    <row r="144" spans="1:29" ht="18" customHeight="1" x14ac:dyDescent="0.3">
      <c r="B144" s="74" t="s">
        <v>46</v>
      </c>
      <c r="C144" s="71"/>
    </row>
    <row r="145" spans="2:3" ht="18" customHeight="1" x14ac:dyDescent="0.25">
      <c r="B145" s="73" t="s">
        <v>57</v>
      </c>
      <c r="C145" s="71" t="s">
        <v>308</v>
      </c>
    </row>
    <row r="146" spans="2:3" ht="18" customHeight="1" x14ac:dyDescent="0.25">
      <c r="B146" s="73" t="s">
        <v>58</v>
      </c>
      <c r="C146" s="71" t="s">
        <v>49</v>
      </c>
    </row>
    <row r="147" spans="2:3" ht="18" customHeight="1" x14ac:dyDescent="0.25">
      <c r="B147" s="73" t="s">
        <v>59</v>
      </c>
      <c r="C147" s="71" t="s">
        <v>50</v>
      </c>
    </row>
    <row r="148" spans="2:3" ht="18" customHeight="1" x14ac:dyDescent="0.25">
      <c r="B148" s="73" t="s">
        <v>60</v>
      </c>
      <c r="C148" s="71" t="s">
        <v>48</v>
      </c>
    </row>
    <row r="149" spans="2:3" ht="18" customHeight="1" x14ac:dyDescent="0.25">
      <c r="B149" s="57"/>
      <c r="C149" s="57"/>
    </row>
    <row r="150" spans="2:3" ht="18" customHeight="1" x14ac:dyDescent="0.25">
      <c r="B150" s="75" t="s">
        <v>61</v>
      </c>
      <c r="C150" s="71" t="s">
        <v>53</v>
      </c>
    </row>
  </sheetData>
  <sheetProtection algorithmName="SHA-512" hashValue="NVLEain4aN+YjeqjfDdXl56UNmVjM7VQx+dCUkVAym709lDEapMRbEY5Old8F8bkr5V+SYPlafmaqxXrVJZ6Cw==" saltValue="vjiwr4OPT7DQtnvsZ2Qy2g==" spinCount="100000" sheet="1" selectLockedCells="1"/>
  <mergeCells count="15">
    <mergeCell ref="B19:C19"/>
    <mergeCell ref="B13:C13"/>
    <mergeCell ref="B14:C14"/>
    <mergeCell ref="B15:C15"/>
    <mergeCell ref="B16:C16"/>
    <mergeCell ref="B10:C10"/>
    <mergeCell ref="B11:C11"/>
    <mergeCell ref="B12:C12"/>
    <mergeCell ref="B17:C17"/>
    <mergeCell ref="B18:C18"/>
    <mergeCell ref="B5:C5"/>
    <mergeCell ref="B6:C6"/>
    <mergeCell ref="B7:C7"/>
    <mergeCell ref="B8:C8"/>
    <mergeCell ref="B9:C9"/>
  </mergeCells>
  <phoneticPr fontId="2" type="noConversion"/>
  <pageMargins left="0.89" right="0.4" top="1.57" bottom="0.54" header="0.31496062992126" footer="0.28999999999999998"/>
  <pageSetup paperSize="9" scale="71" orientation="portrait" horizontalDpi="1400" r:id="rId1"/>
  <headerFooter alignWithMargins="0">
    <oddHeader xml:space="preserve">&amp;L&amp;G
&amp;C&amp;11
University of Moratuwa, Sri Lanka
Faculty of Engineering
&amp;UFinal Mark Sheet&amp;R&amp;"Arial,Bold"[CONFIDENTIAL]
Exam ID : 218
Common Engineering
</oddHeader>
    <oddFooter>&amp;LB.Sc. Engineering Degree&amp;CSemester 2 ('18 Batch)&amp;R&amp;P of &amp;N</oddFooter>
  </headerFooter>
  <ignoredErrors>
    <ignoredError sqref="U25" formula="1"/>
  </ignoredError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21"/>
  <sheetViews>
    <sheetView topLeftCell="A4" zoomScaleNormal="100" zoomScaleSheetLayoutView="100" workbookViewId="0">
      <selection activeCell="L60" sqref="L60"/>
    </sheetView>
  </sheetViews>
  <sheetFormatPr defaultRowHeight="20.100000000000001" customHeight="1" x14ac:dyDescent="0.25"/>
  <cols>
    <col min="2" max="2" width="28.6640625" style="61" bestFit="1" customWidth="1"/>
    <col min="3" max="11" width="4.6640625" customWidth="1"/>
    <col min="12" max="12" width="5.6640625" customWidth="1"/>
    <col min="13" max="13" width="9.6640625" bestFit="1" customWidth="1"/>
    <col min="14" max="17" width="5.6640625" customWidth="1"/>
  </cols>
  <sheetData>
    <row r="1" spans="1:13" ht="20.100000000000001" customHeight="1" x14ac:dyDescent="0.25">
      <c r="A1" s="16" t="str">
        <f>Attendance!A1</f>
        <v>Module Code :EN1060</v>
      </c>
      <c r="C1" s="16" t="str">
        <f>Attendance!F1</f>
        <v>Module : Signals and Systems</v>
      </c>
    </row>
    <row r="2" spans="1:13" ht="25.5" customHeight="1" x14ac:dyDescent="0.25">
      <c r="A2" s="20" t="s">
        <v>0</v>
      </c>
      <c r="B2" s="20" t="s">
        <v>1</v>
      </c>
      <c r="C2" s="41"/>
      <c r="D2" s="41"/>
      <c r="E2" s="43" t="s">
        <v>39</v>
      </c>
      <c r="F2" s="41"/>
      <c r="G2" s="41"/>
      <c r="H2" s="41"/>
      <c r="I2" s="41"/>
      <c r="J2" s="41"/>
      <c r="K2" s="42"/>
      <c r="L2" s="48" t="s">
        <v>38</v>
      </c>
      <c r="M2" s="48" t="s">
        <v>40</v>
      </c>
    </row>
    <row r="3" spans="1:13" ht="19.5" customHeight="1" x14ac:dyDescent="0.25">
      <c r="A3" s="3"/>
      <c r="B3" s="63"/>
      <c r="C3" s="45">
        <v>1</v>
      </c>
      <c r="D3" s="44">
        <v>2</v>
      </c>
      <c r="E3" s="44">
        <v>3</v>
      </c>
      <c r="F3" s="44">
        <v>4</v>
      </c>
      <c r="G3" s="44">
        <v>5</v>
      </c>
      <c r="H3" s="44">
        <v>6</v>
      </c>
      <c r="I3" s="44">
        <v>7</v>
      </c>
      <c r="J3" s="44">
        <v>8</v>
      </c>
      <c r="K3" s="44"/>
      <c r="L3" s="105">
        <v>1</v>
      </c>
      <c r="M3" s="105">
        <v>0.3</v>
      </c>
    </row>
    <row r="4" spans="1:13" ht="20.100000000000001" customHeight="1" x14ac:dyDescent="0.25">
      <c r="A4" s="82" t="str">
        <f>+IF(Attendance!A9&lt;&gt;"",Attendance!A9,"")</f>
        <v>180019P</v>
      </c>
      <c r="B4" s="83" t="str">
        <f>+IF(Attendance!B9&lt;&gt;"",Attendance!B9,"")</f>
        <v>AHAMED M.R.R.</v>
      </c>
      <c r="C4" s="84">
        <f>Marks!L4</f>
        <v>18</v>
      </c>
      <c r="D4" s="84">
        <f>Marks!M4</f>
        <v>16</v>
      </c>
      <c r="E4" s="84">
        <f>Marks!N4</f>
        <v>10</v>
      </c>
      <c r="F4" s="84">
        <f>Marks!O4</f>
        <v>12</v>
      </c>
      <c r="G4" s="84"/>
      <c r="H4" s="84"/>
      <c r="I4" s="84"/>
      <c r="J4" s="84"/>
      <c r="K4" s="84"/>
      <c r="L4" s="84">
        <f>SUM(C4:K4)</f>
        <v>56</v>
      </c>
      <c r="M4" s="85">
        <f>Assessments!O4</f>
        <v>27</v>
      </c>
    </row>
    <row r="5" spans="1:13" ht="20.100000000000001" customHeight="1" x14ac:dyDescent="0.25">
      <c r="A5" s="82" t="str">
        <f>+IF(Attendance!A10&lt;&gt;"",Attendance!A10,"")</f>
        <v>180020K</v>
      </c>
      <c r="B5" s="83" t="str">
        <f>+IF(Attendance!B10&lt;&gt;"",Attendance!B10,"")</f>
        <v>AHAMED S.A.S.</v>
      </c>
      <c r="C5" s="84">
        <f>Marks!L5</f>
        <v>14</v>
      </c>
      <c r="D5" s="84">
        <f>Marks!M5</f>
        <v>18</v>
      </c>
      <c r="E5" s="84">
        <f>Marks!N5</f>
        <v>8</v>
      </c>
      <c r="F5" s="84">
        <f>Marks!O5</f>
        <v>13</v>
      </c>
      <c r="G5" s="84"/>
      <c r="H5" s="84"/>
      <c r="I5" s="84"/>
      <c r="J5" s="84"/>
      <c r="K5" s="84"/>
      <c r="L5" s="84">
        <f t="shared" ref="L5:L68" si="0">SUM(C5:K5)</f>
        <v>53</v>
      </c>
      <c r="M5" s="85">
        <f>Assessments!O5</f>
        <v>24</v>
      </c>
    </row>
    <row r="6" spans="1:13" ht="20.100000000000001" customHeight="1" x14ac:dyDescent="0.25">
      <c r="A6" s="82" t="str">
        <f>+IF(Attendance!A11&lt;&gt;"",Attendance!A11,"")</f>
        <v>180039C</v>
      </c>
      <c r="B6" s="83" t="str">
        <f>+IF(Attendance!B11&lt;&gt;"",Attendance!B11,"")</f>
        <v>AQEEL T.M.</v>
      </c>
      <c r="C6" s="84">
        <f>Marks!L6</f>
        <v>19</v>
      </c>
      <c r="D6" s="84">
        <f>Marks!M6</f>
        <v>23</v>
      </c>
      <c r="E6" s="84">
        <f>Marks!N6</f>
        <v>15</v>
      </c>
      <c r="F6" s="84">
        <f>Marks!O6</f>
        <v>19</v>
      </c>
      <c r="G6" s="84"/>
      <c r="H6" s="84"/>
      <c r="I6" s="84"/>
      <c r="J6" s="84"/>
      <c r="K6" s="84"/>
      <c r="L6" s="84">
        <f t="shared" si="0"/>
        <v>76</v>
      </c>
      <c r="M6" s="85">
        <f>Assessments!O6</f>
        <v>27</v>
      </c>
    </row>
    <row r="7" spans="1:13" ht="20.100000000000001" customHeight="1" x14ac:dyDescent="0.25">
      <c r="A7" s="82" t="str">
        <f>+IF(Attendance!A12&lt;&gt;"",Attendance!A12,"")</f>
        <v>180042E</v>
      </c>
      <c r="B7" s="83" t="str">
        <f>+IF(Attendance!B12&lt;&gt;"",Attendance!B12,"")</f>
        <v>ARACHCHI Y.C.W.</v>
      </c>
      <c r="C7" s="84">
        <f>Marks!L7</f>
        <v>17</v>
      </c>
      <c r="D7" s="84">
        <f>Marks!M7</f>
        <v>15</v>
      </c>
      <c r="E7" s="84">
        <f>Marks!N7</f>
        <v>4</v>
      </c>
      <c r="F7" s="84">
        <f>Marks!O7</f>
        <v>12</v>
      </c>
      <c r="G7" s="84"/>
      <c r="H7" s="84"/>
      <c r="I7" s="84"/>
      <c r="J7" s="84"/>
      <c r="K7" s="84"/>
      <c r="L7" s="84">
        <f t="shared" si="0"/>
        <v>48</v>
      </c>
      <c r="M7" s="85">
        <f>Assessments!O7</f>
        <v>24</v>
      </c>
    </row>
    <row r="8" spans="1:13" ht="20.100000000000001" customHeight="1" x14ac:dyDescent="0.25">
      <c r="A8" s="82" t="str">
        <f>+IF(Attendance!A13&lt;&gt;"",Attendance!A13,"")</f>
        <v>180045P</v>
      </c>
      <c r="B8" s="83" t="str">
        <f>+IF(Attendance!B13&lt;&gt;"",Attendance!B13,"")</f>
        <v>ARIYARATHNE H.D.M.P.</v>
      </c>
      <c r="C8" s="84">
        <f>Marks!L8</f>
        <v>15</v>
      </c>
      <c r="D8" s="84">
        <f>Marks!M8</f>
        <v>18</v>
      </c>
      <c r="E8" s="84">
        <f>Marks!N8</f>
        <v>17</v>
      </c>
      <c r="F8" s="84">
        <f>Marks!O8</f>
        <v>14</v>
      </c>
      <c r="G8" s="84"/>
      <c r="H8" s="84"/>
      <c r="I8" s="84"/>
      <c r="J8" s="84"/>
      <c r="K8" s="84"/>
      <c r="L8" s="84">
        <f t="shared" si="0"/>
        <v>64</v>
      </c>
      <c r="M8" s="85">
        <f>Assessments!O8</f>
        <v>25.866666666666667</v>
      </c>
    </row>
    <row r="9" spans="1:13" ht="20.100000000000001" customHeight="1" x14ac:dyDescent="0.25">
      <c r="A9" s="82" t="str">
        <f>+IF(Attendance!A14&lt;&gt;"",Attendance!A14,"")</f>
        <v>180051F</v>
      </c>
      <c r="B9" s="83" t="str">
        <f>+IF(Attendance!B14&lt;&gt;"",Attendance!B14,"")</f>
        <v>ATHUKORALA A.U.P.H.</v>
      </c>
      <c r="C9" s="84">
        <f>Marks!L9</f>
        <v>16</v>
      </c>
      <c r="D9" s="84">
        <f>Marks!M9</f>
        <v>10</v>
      </c>
      <c r="E9" s="84">
        <f>Marks!N9</f>
        <v>7</v>
      </c>
      <c r="F9" s="84">
        <f>Marks!O9</f>
        <v>19</v>
      </c>
      <c r="G9" s="84"/>
      <c r="H9" s="84"/>
      <c r="I9" s="84"/>
      <c r="J9" s="84"/>
      <c r="K9" s="84"/>
      <c r="L9" s="84">
        <f t="shared" si="0"/>
        <v>52</v>
      </c>
      <c r="M9" s="85">
        <f>Assessments!O9</f>
        <v>24.866666666666667</v>
      </c>
    </row>
    <row r="10" spans="1:13" ht="20.100000000000001" customHeight="1" x14ac:dyDescent="0.25">
      <c r="A10" s="82" t="str">
        <f>+IF(Attendance!A15&lt;&gt;"",Attendance!A15,"")</f>
        <v>180060G</v>
      </c>
      <c r="B10" s="83" t="str">
        <f>+IF(Attendance!B15&lt;&gt;"",Attendance!B15,"")</f>
        <v>BANDARA H.M.A.M.</v>
      </c>
      <c r="C10" s="84">
        <f>Marks!L10</f>
        <v>17</v>
      </c>
      <c r="D10" s="84">
        <f>Marks!M10</f>
        <v>9</v>
      </c>
      <c r="E10" s="84">
        <f>Marks!N10</f>
        <v>12</v>
      </c>
      <c r="F10" s="84">
        <f>Marks!O10</f>
        <v>17</v>
      </c>
      <c r="G10" s="84"/>
      <c r="H10" s="84"/>
      <c r="I10" s="84"/>
      <c r="J10" s="84"/>
      <c r="K10" s="84"/>
      <c r="L10" s="84">
        <f t="shared" si="0"/>
        <v>55</v>
      </c>
      <c r="M10" s="85">
        <f>Assessments!O10</f>
        <v>24.866666666666667</v>
      </c>
    </row>
    <row r="11" spans="1:13" ht="20.100000000000001" customHeight="1" x14ac:dyDescent="0.25">
      <c r="A11" s="82" t="str">
        <f>+IF(Attendance!A16&lt;&gt;"",Attendance!A16,"")</f>
        <v>180063T</v>
      </c>
      <c r="B11" s="83" t="str">
        <f>+IF(Attendance!B16&lt;&gt;"",Attendance!B16,"")</f>
        <v>BANDARA H.T.G.K.S.R.</v>
      </c>
      <c r="C11" s="84">
        <f>Marks!L11</f>
        <v>18</v>
      </c>
      <c r="D11" s="84">
        <f>Marks!M11</f>
        <v>15</v>
      </c>
      <c r="E11" s="84">
        <f>Marks!N11</f>
        <v>17</v>
      </c>
      <c r="F11" s="84">
        <f>Marks!O11</f>
        <v>19</v>
      </c>
      <c r="G11" s="84"/>
      <c r="H11" s="84"/>
      <c r="I11" s="84"/>
      <c r="J11" s="84"/>
      <c r="K11" s="84"/>
      <c r="L11" s="84">
        <f t="shared" si="0"/>
        <v>69</v>
      </c>
      <c r="M11" s="85">
        <f>Assessments!O11</f>
        <v>26</v>
      </c>
    </row>
    <row r="12" spans="1:13" ht="20.100000000000001" customHeight="1" x14ac:dyDescent="0.25">
      <c r="A12" s="82" t="str">
        <f>+IF(Attendance!A17&lt;&gt;"",Attendance!A17,"")</f>
        <v>180065C</v>
      </c>
      <c r="B12" s="83" t="str">
        <f>+IF(Attendance!B17&lt;&gt;"",Attendance!B17,"")</f>
        <v>BANDARA M.M.C.J.</v>
      </c>
      <c r="C12" s="84">
        <f>Marks!L12</f>
        <v>19</v>
      </c>
      <c r="D12" s="84">
        <f>Marks!M12</f>
        <v>18</v>
      </c>
      <c r="E12" s="84">
        <f>Marks!N12</f>
        <v>16</v>
      </c>
      <c r="F12" s="84">
        <f>Marks!O12</f>
        <v>12</v>
      </c>
      <c r="G12" s="84"/>
      <c r="H12" s="84"/>
      <c r="I12" s="84"/>
      <c r="J12" s="84"/>
      <c r="K12" s="84"/>
      <c r="L12" s="84">
        <f t="shared" si="0"/>
        <v>65</v>
      </c>
      <c r="M12" s="85">
        <f>Assessments!O12</f>
        <v>27.866666666666667</v>
      </c>
    </row>
    <row r="13" spans="1:13" ht="20.100000000000001" customHeight="1" x14ac:dyDescent="0.25">
      <c r="A13" s="82" t="str">
        <f>+IF(Attendance!A18&lt;&gt;"",Attendance!A18,"")</f>
        <v>180066F</v>
      </c>
      <c r="B13" s="83" t="str">
        <f>+IF(Attendance!B18&lt;&gt;"",Attendance!B18,"")</f>
        <v>BANDARA P.M.N.S.</v>
      </c>
      <c r="C13" s="84">
        <f>Marks!L13</f>
        <v>16</v>
      </c>
      <c r="D13" s="84">
        <f>Marks!M13</f>
        <v>18</v>
      </c>
      <c r="E13" s="84">
        <f>Marks!N13</f>
        <v>17</v>
      </c>
      <c r="F13" s="84">
        <f>Marks!O13</f>
        <v>18</v>
      </c>
      <c r="G13" s="84"/>
      <c r="H13" s="84"/>
      <c r="I13" s="84"/>
      <c r="J13" s="84"/>
      <c r="K13" s="84"/>
      <c r="L13" s="84">
        <f t="shared" si="0"/>
        <v>69</v>
      </c>
      <c r="M13" s="85">
        <f>Assessments!O13</f>
        <v>25</v>
      </c>
    </row>
    <row r="14" spans="1:13" ht="20.100000000000001" customHeight="1" x14ac:dyDescent="0.25">
      <c r="A14" s="82" t="str">
        <f>+IF(Attendance!A19&lt;&gt;"",Attendance!A19,"")</f>
        <v>180079X</v>
      </c>
      <c r="B14" s="83" t="str">
        <f>+IF(Attendance!B19&lt;&gt;"",Attendance!B19,"")</f>
        <v>CALDERA H.D.J.</v>
      </c>
      <c r="C14" s="84">
        <f>Marks!L14</f>
        <v>13</v>
      </c>
      <c r="D14" s="84">
        <f>Marks!M14</f>
        <v>18</v>
      </c>
      <c r="E14" s="84">
        <f>Marks!N14</f>
        <v>14</v>
      </c>
      <c r="F14" s="84">
        <f>Marks!O14</f>
        <v>15</v>
      </c>
      <c r="G14" s="84"/>
      <c r="H14" s="84"/>
      <c r="I14" s="84"/>
      <c r="J14" s="84"/>
      <c r="K14" s="84"/>
      <c r="L14" s="84">
        <f t="shared" si="0"/>
        <v>60</v>
      </c>
      <c r="M14" s="85">
        <f>Assessments!O14</f>
        <v>22</v>
      </c>
    </row>
    <row r="15" spans="1:13" ht="20.100000000000001" customHeight="1" x14ac:dyDescent="0.25">
      <c r="A15" s="82" t="str">
        <f>+IF(Attendance!A20&lt;&gt;"",Attendance!A20,"")</f>
        <v>180085L</v>
      </c>
      <c r="B15" s="83" t="str">
        <f>+IF(Attendance!B20&lt;&gt;"",Attendance!B20,"")</f>
        <v>CHANDANAYAKA S.M.</v>
      </c>
      <c r="C15" s="84">
        <f>Marks!L15</f>
        <v>17</v>
      </c>
      <c r="D15" s="84">
        <f>Marks!M15</f>
        <v>19</v>
      </c>
      <c r="E15" s="84">
        <f>Marks!N15</f>
        <v>16</v>
      </c>
      <c r="F15" s="84">
        <f>Marks!O15</f>
        <v>15</v>
      </c>
      <c r="G15" s="84"/>
      <c r="H15" s="84"/>
      <c r="I15" s="84"/>
      <c r="J15" s="84"/>
      <c r="K15" s="84"/>
      <c r="L15" s="84">
        <f t="shared" si="0"/>
        <v>67</v>
      </c>
      <c r="M15" s="85">
        <f>Assessments!O15</f>
        <v>26.733333333333334</v>
      </c>
    </row>
    <row r="16" spans="1:13" ht="20.100000000000001" customHeight="1" x14ac:dyDescent="0.25">
      <c r="A16" s="82" t="str">
        <f>+IF(Attendance!A21&lt;&gt;"",Attendance!A21,"")</f>
        <v>180087U</v>
      </c>
      <c r="B16" s="83" t="str">
        <f>+IF(Attendance!B21&lt;&gt;"",Attendance!B21,"")</f>
        <v>CHANDRASEKARA C.H.W.M.R.A.T.</v>
      </c>
      <c r="C16" s="84">
        <f>Marks!L16</f>
        <v>19</v>
      </c>
      <c r="D16" s="84">
        <f>Marks!M16</f>
        <v>17</v>
      </c>
      <c r="E16" s="84">
        <f>Marks!N16</f>
        <v>8</v>
      </c>
      <c r="F16" s="84">
        <f>Marks!O16</f>
        <v>17</v>
      </c>
      <c r="G16" s="84"/>
      <c r="H16" s="84"/>
      <c r="I16" s="84"/>
      <c r="J16" s="84"/>
      <c r="K16" s="84"/>
      <c r="L16" s="84">
        <f t="shared" si="0"/>
        <v>61</v>
      </c>
      <c r="M16" s="85">
        <f>Assessments!O16</f>
        <v>19.866666666666667</v>
      </c>
    </row>
    <row r="17" spans="1:13" ht="20.100000000000001" customHeight="1" x14ac:dyDescent="0.25">
      <c r="A17" s="82" t="str">
        <f>+IF(Attendance!A22&lt;&gt;"",Attendance!A22,"")</f>
        <v>180089D</v>
      </c>
      <c r="B17" s="83" t="str">
        <f>+IF(Attendance!B22&lt;&gt;"",Attendance!B22,"")</f>
        <v>CHANDRASEKERA C.M.D.S.</v>
      </c>
      <c r="C17" s="84">
        <f>Marks!L17</f>
        <v>17</v>
      </c>
      <c r="D17" s="84">
        <f>Marks!M17</f>
        <v>17</v>
      </c>
      <c r="E17" s="84">
        <f>Marks!N17</f>
        <v>16</v>
      </c>
      <c r="F17" s="84">
        <f>Marks!O17</f>
        <v>20</v>
      </c>
      <c r="G17" s="84"/>
      <c r="H17" s="84"/>
      <c r="I17" s="84"/>
      <c r="J17" s="84"/>
      <c r="K17" s="84"/>
      <c r="L17" s="84">
        <f t="shared" si="0"/>
        <v>70</v>
      </c>
      <c r="M17" s="85">
        <f>Assessments!O17</f>
        <v>26.066666666666666</v>
      </c>
    </row>
    <row r="18" spans="1:13" ht="20.100000000000001" customHeight="1" x14ac:dyDescent="0.25">
      <c r="A18" s="82" t="str">
        <f>+IF(Attendance!A23&lt;&gt;"",Attendance!A23,"")</f>
        <v>180092F</v>
      </c>
      <c r="B18" s="83" t="str">
        <f>+IF(Attendance!B23&lt;&gt;"",Attendance!B23,"")</f>
        <v>CHANDULA K.L.G.J.</v>
      </c>
      <c r="C18" s="84">
        <f>Marks!L18</f>
        <v>13</v>
      </c>
      <c r="D18" s="84">
        <f>Marks!M18</f>
        <v>14</v>
      </c>
      <c r="E18" s="84">
        <f>Marks!N18</f>
        <v>20</v>
      </c>
      <c r="F18" s="84">
        <f>Marks!O18</f>
        <v>16</v>
      </c>
      <c r="G18" s="84"/>
      <c r="H18" s="84"/>
      <c r="I18" s="84"/>
      <c r="J18" s="84"/>
      <c r="K18" s="84"/>
      <c r="L18" s="84">
        <f t="shared" si="0"/>
        <v>63</v>
      </c>
      <c r="M18" s="85">
        <f>Assessments!O18</f>
        <v>22.866666666666667</v>
      </c>
    </row>
    <row r="19" spans="1:13" ht="20.100000000000001" customHeight="1" x14ac:dyDescent="0.25">
      <c r="A19" s="82" t="str">
        <f>+IF(Attendance!A24&lt;&gt;"",Attendance!A24,"")</f>
        <v>180101K</v>
      </c>
      <c r="B19" s="83" t="str">
        <f>+IF(Attendance!B24&lt;&gt;"",Attendance!B24,"")</f>
        <v>COSTA A.M.J.V.</v>
      </c>
      <c r="C19" s="84">
        <f>Marks!L19</f>
        <v>10</v>
      </c>
      <c r="D19" s="84">
        <f>Marks!M19</f>
        <v>16</v>
      </c>
      <c r="E19" s="84">
        <f>Marks!N19</f>
        <v>11</v>
      </c>
      <c r="F19" s="84">
        <f>Marks!O19</f>
        <v>19</v>
      </c>
      <c r="G19" s="84"/>
      <c r="H19" s="84"/>
      <c r="I19" s="84"/>
      <c r="J19" s="84"/>
      <c r="K19" s="84"/>
      <c r="L19" s="84">
        <f t="shared" si="0"/>
        <v>56</v>
      </c>
      <c r="M19" s="85">
        <f>Assessments!O19</f>
        <v>24.866666666666667</v>
      </c>
    </row>
    <row r="20" spans="1:13" ht="20.100000000000001" customHeight="1" x14ac:dyDescent="0.25">
      <c r="A20" s="82" t="str">
        <f>+IF(Attendance!A25&lt;&gt;"",Attendance!A25,"")</f>
        <v>180112U</v>
      </c>
      <c r="B20" s="83" t="str">
        <f>+IF(Attendance!B25&lt;&gt;"",Attendance!B25,"")</f>
        <v>DAYASEKARA N.G.K.M.</v>
      </c>
      <c r="C20" s="84">
        <f>Marks!L20</f>
        <v>15</v>
      </c>
      <c r="D20" s="84">
        <f>Marks!M20</f>
        <v>19</v>
      </c>
      <c r="E20" s="84">
        <f>Marks!N20</f>
        <v>14</v>
      </c>
      <c r="F20" s="84">
        <f>Marks!O20</f>
        <v>18</v>
      </c>
      <c r="G20" s="84"/>
      <c r="H20" s="84"/>
      <c r="I20" s="84"/>
      <c r="J20" s="84"/>
      <c r="K20" s="84"/>
      <c r="L20" s="84">
        <f t="shared" si="0"/>
        <v>66</v>
      </c>
      <c r="M20" s="85">
        <f>Assessments!O20</f>
        <v>22</v>
      </c>
    </row>
    <row r="21" spans="1:13" ht="20.100000000000001" customHeight="1" x14ac:dyDescent="0.25">
      <c r="A21" s="82" t="str">
        <f>+IF(Attendance!A26&lt;&gt;"",Attendance!A26,"")</f>
        <v>180134M</v>
      </c>
      <c r="B21" s="83" t="str">
        <f>+IF(Attendance!B26&lt;&gt;"",Attendance!B26,"")</f>
        <v>DHAMMIKA P.S.M.R.</v>
      </c>
      <c r="C21" s="84">
        <f>Marks!L21</f>
        <v>13</v>
      </c>
      <c r="D21" s="84">
        <f>Marks!M21</f>
        <v>20</v>
      </c>
      <c r="E21" s="84">
        <f>Marks!N21</f>
        <v>18</v>
      </c>
      <c r="F21" s="84">
        <f>Marks!O21</f>
        <v>12</v>
      </c>
      <c r="G21" s="84"/>
      <c r="H21" s="84"/>
      <c r="I21" s="84"/>
      <c r="J21" s="84"/>
      <c r="K21" s="84"/>
      <c r="L21" s="84">
        <f t="shared" si="0"/>
        <v>63</v>
      </c>
      <c r="M21" s="85">
        <f>Assessments!O21</f>
        <v>23.733333333333334</v>
      </c>
    </row>
    <row r="22" spans="1:13" ht="20.100000000000001" customHeight="1" x14ac:dyDescent="0.25">
      <c r="A22" s="82" t="str">
        <f>+IF(Attendance!A27&lt;&gt;"",Attendance!A27,"")</f>
        <v>180140D</v>
      </c>
      <c r="B22" s="83" t="str">
        <f>+IF(Attendance!B27&lt;&gt;"",Attendance!B27,"")</f>
        <v>DILAGSHAN G.</v>
      </c>
      <c r="C22" s="84">
        <f>Marks!L22</f>
        <v>15</v>
      </c>
      <c r="D22" s="84">
        <f>Marks!M22</f>
        <v>17</v>
      </c>
      <c r="E22" s="84">
        <f>Marks!N22</f>
        <v>14</v>
      </c>
      <c r="F22" s="84">
        <f>Marks!O22</f>
        <v>17</v>
      </c>
      <c r="G22" s="84"/>
      <c r="H22" s="84"/>
      <c r="I22" s="84"/>
      <c r="J22" s="84"/>
      <c r="K22" s="84"/>
      <c r="L22" s="84">
        <f t="shared" si="0"/>
        <v>63</v>
      </c>
      <c r="M22" s="85">
        <f>Assessments!O22</f>
        <v>23.466666666666669</v>
      </c>
    </row>
    <row r="23" spans="1:13" ht="20.100000000000001" customHeight="1" x14ac:dyDescent="0.25">
      <c r="A23" s="82" t="str">
        <f>+IF(Attendance!A28&lt;&gt;"",Attendance!A28,"")</f>
        <v>180153U</v>
      </c>
      <c r="B23" s="83" t="str">
        <f>+IF(Attendance!B28&lt;&gt;"",Attendance!B28,"")</f>
        <v>DISSANAYAKE D.N.R.</v>
      </c>
      <c r="C23" s="84">
        <f>Marks!L23</f>
        <v>22</v>
      </c>
      <c r="D23" s="84">
        <f>Marks!M23</f>
        <v>14</v>
      </c>
      <c r="E23" s="84">
        <f>Marks!N23</f>
        <v>16</v>
      </c>
      <c r="F23" s="84">
        <f>Marks!O23</f>
        <v>19</v>
      </c>
      <c r="G23" s="84"/>
      <c r="H23" s="84"/>
      <c r="I23" s="84"/>
      <c r="J23" s="84"/>
      <c r="K23" s="84"/>
      <c r="L23" s="84">
        <f t="shared" si="0"/>
        <v>71</v>
      </c>
      <c r="M23" s="85">
        <f>Assessments!O23</f>
        <v>25</v>
      </c>
    </row>
    <row r="24" spans="1:13" ht="20.100000000000001" customHeight="1" x14ac:dyDescent="0.25">
      <c r="A24" s="82" t="str">
        <f>+IF(Attendance!A29&lt;&gt;"",Attendance!A29,"")</f>
        <v>180164E</v>
      </c>
      <c r="B24" s="83" t="str">
        <f>+IF(Attendance!B29&lt;&gt;"",Attendance!B29,"")</f>
        <v>EKANAYAKE E.M.C.S.</v>
      </c>
      <c r="C24" s="84">
        <f>Marks!L24</f>
        <v>16</v>
      </c>
      <c r="D24" s="84">
        <f>Marks!M24</f>
        <v>17</v>
      </c>
      <c r="E24" s="84">
        <f>Marks!N24</f>
        <v>17</v>
      </c>
      <c r="F24" s="84">
        <f>Marks!O24</f>
        <v>19</v>
      </c>
      <c r="G24" s="84"/>
      <c r="H24" s="84"/>
      <c r="I24" s="84"/>
      <c r="J24" s="84"/>
      <c r="K24" s="84"/>
      <c r="L24" s="84">
        <f t="shared" si="0"/>
        <v>69</v>
      </c>
      <c r="M24" s="85">
        <f>Assessments!O24</f>
        <v>24.866666666666667</v>
      </c>
    </row>
    <row r="25" spans="1:13" ht="20.100000000000001" customHeight="1" x14ac:dyDescent="0.25">
      <c r="A25" s="82" t="str">
        <f>+IF(Attendance!A30&lt;&gt;"",Attendance!A30,"")</f>
        <v>180172C</v>
      </c>
      <c r="B25" s="83" t="str">
        <f>+IF(Attendance!B30&lt;&gt;"",Attendance!B30,"")</f>
        <v>FERNANDO H.I.S.</v>
      </c>
      <c r="C25" s="84">
        <f>Marks!L25</f>
        <v>14</v>
      </c>
      <c r="D25" s="84">
        <f>Marks!M25</f>
        <v>18</v>
      </c>
      <c r="E25" s="84">
        <f>Marks!N25</f>
        <v>18</v>
      </c>
      <c r="F25" s="84">
        <f>Marks!O25</f>
        <v>19</v>
      </c>
      <c r="G25" s="84"/>
      <c r="H25" s="84"/>
      <c r="I25" s="84"/>
      <c r="J25" s="84"/>
      <c r="K25" s="84"/>
      <c r="L25" s="84">
        <f t="shared" si="0"/>
        <v>69</v>
      </c>
      <c r="M25" s="85">
        <f>Assessments!O25</f>
        <v>26</v>
      </c>
    </row>
    <row r="26" spans="1:13" ht="20.100000000000001" customHeight="1" x14ac:dyDescent="0.25">
      <c r="A26" s="82" t="str">
        <f>+IF(Attendance!A31&lt;&gt;"",Attendance!A31,"")</f>
        <v>180173F</v>
      </c>
      <c r="B26" s="83" t="str">
        <f>+IF(Attendance!B31&lt;&gt;"",Attendance!B31,"")</f>
        <v>FERNANDO K.N.S.</v>
      </c>
      <c r="C26" s="84">
        <f>Marks!L26</f>
        <v>22</v>
      </c>
      <c r="D26" s="84">
        <f>Marks!M26</f>
        <v>16</v>
      </c>
      <c r="E26" s="84">
        <f>Marks!N26</f>
        <v>17</v>
      </c>
      <c r="F26" s="84">
        <f>Marks!O26</f>
        <v>18</v>
      </c>
      <c r="G26" s="84"/>
      <c r="H26" s="84"/>
      <c r="I26" s="84"/>
      <c r="J26" s="84"/>
      <c r="K26" s="84"/>
      <c r="L26" s="84">
        <f t="shared" si="0"/>
        <v>73</v>
      </c>
      <c r="M26" s="85">
        <f>Assessments!O26</f>
        <v>27.6</v>
      </c>
    </row>
    <row r="27" spans="1:13" ht="20.100000000000001" customHeight="1" x14ac:dyDescent="0.25">
      <c r="A27" s="82" t="str">
        <f>+IF(Attendance!A32&lt;&gt;"",Attendance!A32,"")</f>
        <v>180191H</v>
      </c>
      <c r="B27" s="83" t="str">
        <f>+IF(Attendance!B32&lt;&gt;"",Attendance!B32,"")</f>
        <v>GAMLATH G.R.U.Y.</v>
      </c>
      <c r="C27" s="84">
        <f>Marks!L27</f>
        <v>18</v>
      </c>
      <c r="D27" s="84">
        <f>Marks!M27</f>
        <v>10</v>
      </c>
      <c r="E27" s="84">
        <f>Marks!N27</f>
        <v>11</v>
      </c>
      <c r="F27" s="84">
        <f>Marks!O27</f>
        <v>19</v>
      </c>
      <c r="G27" s="84"/>
      <c r="H27" s="84"/>
      <c r="I27" s="84"/>
      <c r="J27" s="84"/>
      <c r="K27" s="84"/>
      <c r="L27" s="84">
        <f t="shared" si="0"/>
        <v>58</v>
      </c>
      <c r="M27" s="85">
        <f>Assessments!O27</f>
        <v>23.733333333333334</v>
      </c>
    </row>
    <row r="28" spans="1:13" ht="20.100000000000001" customHeight="1" x14ac:dyDescent="0.25">
      <c r="A28" s="82" t="str">
        <f>+IF(Attendance!A33&lt;&gt;"",Attendance!A33,"")</f>
        <v>180195A</v>
      </c>
      <c r="B28" s="83" t="str">
        <f>+IF(Attendance!B33&lt;&gt;"",Attendance!B33,"")</f>
        <v>GINIGE Y.S.</v>
      </c>
      <c r="C28" s="84">
        <f>Marks!L28</f>
        <v>23</v>
      </c>
      <c r="D28" s="84">
        <f>Marks!M28</f>
        <v>20</v>
      </c>
      <c r="E28" s="84">
        <f>Marks!N28</f>
        <v>21</v>
      </c>
      <c r="F28" s="84">
        <f>Marks!O28</f>
        <v>19</v>
      </c>
      <c r="G28" s="84"/>
      <c r="H28" s="84"/>
      <c r="I28" s="84"/>
      <c r="J28" s="84"/>
      <c r="K28" s="84"/>
      <c r="L28" s="84">
        <f t="shared" si="0"/>
        <v>83</v>
      </c>
      <c r="M28" s="85">
        <f>Assessments!O28</f>
        <v>28.6</v>
      </c>
    </row>
    <row r="29" spans="1:13" ht="20.100000000000001" customHeight="1" x14ac:dyDescent="0.25">
      <c r="A29" s="82" t="str">
        <f>+IF(Attendance!A34&lt;&gt;"",Attendance!A34,"")</f>
        <v>180200M</v>
      </c>
      <c r="B29" s="83" t="str">
        <f>+IF(Attendance!B34&lt;&gt;"",Attendance!B34,"")</f>
        <v>GUNARATHNA K.A.C.N.W.</v>
      </c>
      <c r="C29" s="84">
        <f>Marks!L29</f>
        <v>20</v>
      </c>
      <c r="D29" s="84">
        <f>Marks!M29</f>
        <v>17</v>
      </c>
      <c r="E29" s="84">
        <f>Marks!N29</f>
        <v>19</v>
      </c>
      <c r="F29" s="84">
        <f>Marks!O29</f>
        <v>13</v>
      </c>
      <c r="G29" s="84"/>
      <c r="H29" s="84"/>
      <c r="I29" s="84"/>
      <c r="J29" s="84"/>
      <c r="K29" s="84"/>
      <c r="L29" s="84">
        <f t="shared" si="0"/>
        <v>69</v>
      </c>
      <c r="M29" s="85">
        <f>Assessments!O29</f>
        <v>26</v>
      </c>
    </row>
    <row r="30" spans="1:13" ht="20.100000000000001" customHeight="1" x14ac:dyDescent="0.25">
      <c r="A30" s="82" t="str">
        <f>+IF(Attendance!A35&lt;&gt;"",Attendance!A35,"")</f>
        <v>180205H</v>
      </c>
      <c r="B30" s="83" t="str">
        <f>+IF(Attendance!B35&lt;&gt;"",Attendance!B35,"")</f>
        <v>GUNASEKARA H.K.R.L.</v>
      </c>
      <c r="C30" s="84">
        <f>Marks!L30</f>
        <v>19</v>
      </c>
      <c r="D30" s="84">
        <f>Marks!M30</f>
        <v>21</v>
      </c>
      <c r="E30" s="84">
        <f>Marks!N30</f>
        <v>21</v>
      </c>
      <c r="F30" s="84">
        <f>Marks!O30</f>
        <v>22</v>
      </c>
      <c r="G30" s="84"/>
      <c r="H30" s="84"/>
      <c r="I30" s="84"/>
      <c r="J30" s="84"/>
      <c r="K30" s="84"/>
      <c r="L30" s="84">
        <f t="shared" si="0"/>
        <v>83</v>
      </c>
      <c r="M30" s="85">
        <f>Assessments!O30</f>
        <v>28</v>
      </c>
    </row>
    <row r="31" spans="1:13" ht="20.100000000000001" customHeight="1" x14ac:dyDescent="0.25">
      <c r="A31" s="82" t="str">
        <f>+IF(Attendance!A36&lt;&gt;"",Attendance!A36,"")</f>
        <v>180220A</v>
      </c>
      <c r="B31" s="83" t="str">
        <f>+IF(Attendance!B36&lt;&gt;"",Attendance!B36,"")</f>
        <v>HANSANGANIE K.H.</v>
      </c>
      <c r="C31" s="84">
        <f>Marks!L31</f>
        <v>13</v>
      </c>
      <c r="D31" s="84">
        <f>Marks!M31</f>
        <v>17</v>
      </c>
      <c r="E31" s="84">
        <f>Marks!N31</f>
        <v>14</v>
      </c>
      <c r="F31" s="84">
        <f>Marks!O31</f>
        <v>11</v>
      </c>
      <c r="G31" s="84"/>
      <c r="H31" s="84"/>
      <c r="I31" s="84"/>
      <c r="J31" s="84"/>
      <c r="K31" s="84"/>
      <c r="L31" s="84">
        <f t="shared" si="0"/>
        <v>55</v>
      </c>
      <c r="M31" s="85">
        <f>Assessments!O31</f>
        <v>21.866666666666667</v>
      </c>
    </row>
    <row r="32" spans="1:13" ht="20.100000000000001" customHeight="1" x14ac:dyDescent="0.25">
      <c r="A32" s="82" t="str">
        <f>+IF(Attendance!A37&lt;&gt;"",Attendance!A37,"")</f>
        <v>180230E</v>
      </c>
      <c r="B32" s="83" t="str">
        <f>+IF(Attendance!B37&lt;&gt;"",Attendance!B37,"")</f>
        <v>HEETHANJAN K.</v>
      </c>
      <c r="C32" s="84">
        <f>Marks!L32</f>
        <v>19</v>
      </c>
      <c r="D32" s="84">
        <f>Marks!M32</f>
        <v>15</v>
      </c>
      <c r="E32" s="84">
        <f>Marks!N32</f>
        <v>16</v>
      </c>
      <c r="F32" s="84">
        <f>Marks!O32</f>
        <v>21</v>
      </c>
      <c r="G32" s="84"/>
      <c r="H32" s="84"/>
      <c r="I32" s="84"/>
      <c r="J32" s="84"/>
      <c r="K32" s="84"/>
      <c r="L32" s="84">
        <f t="shared" si="0"/>
        <v>71</v>
      </c>
      <c r="M32" s="85">
        <f>Assessments!O32</f>
        <v>26.466666666666669</v>
      </c>
    </row>
    <row r="33" spans="1:13" ht="20.100000000000001" customHeight="1" x14ac:dyDescent="0.25">
      <c r="A33" s="82" t="str">
        <f>+IF(Attendance!A38&lt;&gt;"",Attendance!A38,"")</f>
        <v>180236D</v>
      </c>
      <c r="B33" s="83" t="str">
        <f>+IF(Attendance!B38&lt;&gt;"",Attendance!B38,"")</f>
        <v>HETTIARACHCHI H.A.D.G.</v>
      </c>
      <c r="C33" s="84">
        <f>Marks!L33</f>
        <v>12</v>
      </c>
      <c r="D33" s="84">
        <f>Marks!M33</f>
        <v>12</v>
      </c>
      <c r="E33" s="84">
        <f>Marks!N33</f>
        <v>12</v>
      </c>
      <c r="F33" s="84">
        <f>Marks!O33</f>
        <v>11</v>
      </c>
      <c r="G33" s="84"/>
      <c r="H33" s="84"/>
      <c r="I33" s="84"/>
      <c r="J33" s="84"/>
      <c r="K33" s="84"/>
      <c r="L33" s="84">
        <f t="shared" si="0"/>
        <v>47</v>
      </c>
      <c r="M33" s="85">
        <f>Assessments!O33</f>
        <v>24.6</v>
      </c>
    </row>
    <row r="34" spans="1:13" ht="20.100000000000001" customHeight="1" x14ac:dyDescent="0.25">
      <c r="A34" s="82" t="str">
        <f>+IF(Attendance!A39&lt;&gt;"",Attendance!A39,"")</f>
        <v>180237G</v>
      </c>
      <c r="B34" s="83" t="str">
        <f>+IF(Attendance!B39&lt;&gt;"",Attendance!B39,"")</f>
        <v>HETTIARACHCHI S.S.</v>
      </c>
      <c r="C34" s="84">
        <f>Marks!L34</f>
        <v>17</v>
      </c>
      <c r="D34" s="84">
        <f>Marks!M34</f>
        <v>14</v>
      </c>
      <c r="E34" s="84">
        <f>Marks!N34</f>
        <v>8</v>
      </c>
      <c r="F34" s="84">
        <f>Marks!O34</f>
        <v>13</v>
      </c>
      <c r="G34" s="84"/>
      <c r="H34" s="84"/>
      <c r="I34" s="84"/>
      <c r="J34" s="84"/>
      <c r="K34" s="84"/>
      <c r="L34" s="84">
        <f t="shared" si="0"/>
        <v>52</v>
      </c>
      <c r="M34" s="85">
        <f>Assessments!O34</f>
        <v>22.866666666666667</v>
      </c>
    </row>
    <row r="35" spans="1:13" ht="20.100000000000001" customHeight="1" x14ac:dyDescent="0.25">
      <c r="A35" s="82" t="str">
        <f>+IF(Attendance!A40&lt;&gt;"",Attendance!A40,"")</f>
        <v>180241M</v>
      </c>
      <c r="B35" s="83" t="str">
        <f>+IF(Attendance!B40&lt;&gt;"",Attendance!B40,"")</f>
        <v>HEWAVITHARANA D.R</v>
      </c>
      <c r="C35" s="84">
        <f>Marks!L35</f>
        <v>24</v>
      </c>
      <c r="D35" s="84">
        <f>Marks!M35</f>
        <v>19</v>
      </c>
      <c r="E35" s="84">
        <f>Marks!N35</f>
        <v>23</v>
      </c>
      <c r="F35" s="84">
        <f>Marks!O35</f>
        <v>16</v>
      </c>
      <c r="G35" s="84"/>
      <c r="H35" s="84"/>
      <c r="I35" s="84"/>
      <c r="J35" s="84"/>
      <c r="K35" s="84"/>
      <c r="L35" s="84">
        <f t="shared" si="0"/>
        <v>82</v>
      </c>
      <c r="M35" s="85">
        <f>Assessments!O35</f>
        <v>25.066666666666666</v>
      </c>
    </row>
    <row r="36" spans="1:13" ht="20.100000000000001" customHeight="1" x14ac:dyDescent="0.25">
      <c r="A36" s="82" t="str">
        <f>+IF(Attendance!A41&lt;&gt;"",Attendance!A41,"")</f>
        <v>180245E</v>
      </c>
      <c r="B36" s="83" t="str">
        <f>+IF(Attendance!B41&lt;&gt;"",Attendance!B41,"")</f>
        <v>HIROSHAN H.H.R.</v>
      </c>
      <c r="C36" s="84">
        <f>Marks!L36</f>
        <v>16</v>
      </c>
      <c r="D36" s="84">
        <f>Marks!M36</f>
        <v>14</v>
      </c>
      <c r="E36" s="84">
        <f>Marks!N36</f>
        <v>13</v>
      </c>
      <c r="F36" s="84">
        <f>Marks!O36</f>
        <v>14</v>
      </c>
      <c r="G36" s="84"/>
      <c r="H36" s="84"/>
      <c r="I36" s="84"/>
      <c r="J36" s="84"/>
      <c r="K36" s="84"/>
      <c r="L36" s="84">
        <f t="shared" si="0"/>
        <v>57</v>
      </c>
      <c r="M36" s="85">
        <f>Assessments!O36</f>
        <v>22.200000000000003</v>
      </c>
    </row>
    <row r="37" spans="1:13" ht="20.100000000000001" customHeight="1" x14ac:dyDescent="0.25">
      <c r="A37" s="82" t="str">
        <f>+IF(Attendance!A42&lt;&gt;"",Attendance!A42,"")</f>
        <v>180260U</v>
      </c>
      <c r="B37" s="83" t="str">
        <f>+IF(Attendance!B42&lt;&gt;"",Attendance!B42,"")</f>
        <v>JAYALATH M.W.K.S.</v>
      </c>
      <c r="C37" s="84">
        <f>Marks!L37</f>
        <v>18</v>
      </c>
      <c r="D37" s="84">
        <f>Marks!M37</f>
        <v>9</v>
      </c>
      <c r="E37" s="84">
        <f>Marks!N37</f>
        <v>9</v>
      </c>
      <c r="F37" s="84">
        <f>Marks!O37</f>
        <v>11</v>
      </c>
      <c r="G37" s="84"/>
      <c r="H37" s="84"/>
      <c r="I37" s="84"/>
      <c r="J37" s="84"/>
      <c r="K37" s="84"/>
      <c r="L37" s="84">
        <f t="shared" si="0"/>
        <v>47</v>
      </c>
      <c r="M37" s="85">
        <f>Assessments!O37</f>
        <v>19.066666666666666</v>
      </c>
    </row>
    <row r="38" spans="1:13" ht="20.100000000000001" customHeight="1" x14ac:dyDescent="0.25">
      <c r="A38" s="82" t="str">
        <f>+IF(Attendance!A43&lt;&gt;"",Attendance!A43,"")</f>
        <v>180261A</v>
      </c>
      <c r="B38" s="83" t="str">
        <f>+IF(Attendance!B43&lt;&gt;"",Attendance!B43,"")</f>
        <v>JAYAMUNI N.P.</v>
      </c>
      <c r="C38" s="84">
        <f>Marks!L38</f>
        <v>14</v>
      </c>
      <c r="D38" s="84">
        <f>Marks!M38</f>
        <v>19</v>
      </c>
      <c r="E38" s="84">
        <f>Marks!N38</f>
        <v>9</v>
      </c>
      <c r="F38" s="84">
        <f>Marks!O38</f>
        <v>15</v>
      </c>
      <c r="G38" s="84"/>
      <c r="H38" s="84"/>
      <c r="I38" s="84"/>
      <c r="J38" s="84"/>
      <c r="K38" s="84"/>
      <c r="L38" s="84">
        <f t="shared" si="0"/>
        <v>57</v>
      </c>
      <c r="M38" s="85">
        <f>Assessments!O38</f>
        <v>24</v>
      </c>
    </row>
    <row r="39" spans="1:13" ht="20.100000000000001" customHeight="1" x14ac:dyDescent="0.25">
      <c r="A39" s="82" t="str">
        <f>+IF(Attendance!A44&lt;&gt;"",Attendance!A44,"")</f>
        <v>180263G</v>
      </c>
      <c r="B39" s="83" t="str">
        <f>+IF(Attendance!B44&lt;&gt;"",Attendance!B44,"")</f>
        <v>JAYANGA A.G.C.</v>
      </c>
      <c r="C39" s="84">
        <f>Marks!L39</f>
        <v>17</v>
      </c>
      <c r="D39" s="84">
        <f>Marks!M39</f>
        <v>17</v>
      </c>
      <c r="E39" s="84">
        <f>Marks!N39</f>
        <v>4</v>
      </c>
      <c r="F39" s="84">
        <f>Marks!O39</f>
        <v>15</v>
      </c>
      <c r="G39" s="84"/>
      <c r="H39" s="84"/>
      <c r="I39" s="84"/>
      <c r="J39" s="84"/>
      <c r="K39" s="84"/>
      <c r="L39" s="84">
        <f t="shared" si="0"/>
        <v>53</v>
      </c>
      <c r="M39" s="85">
        <f>Assessments!O39</f>
        <v>24</v>
      </c>
    </row>
    <row r="40" spans="1:13" ht="20.100000000000001" customHeight="1" x14ac:dyDescent="0.25">
      <c r="A40" s="82" t="str">
        <f>+IF(Attendance!A45&lt;&gt;"",Attendance!A45,"")</f>
        <v>180265N</v>
      </c>
      <c r="B40" s="83" t="str">
        <f>+IF(Attendance!B45&lt;&gt;"",Attendance!B45,"")</f>
        <v>JAYAPALA P.S.C.</v>
      </c>
      <c r="C40" s="84">
        <f>Marks!L40</f>
        <v>20</v>
      </c>
      <c r="D40" s="84">
        <f>Marks!M40</f>
        <v>18</v>
      </c>
      <c r="E40" s="84">
        <f>Marks!N40</f>
        <v>18</v>
      </c>
      <c r="F40" s="84">
        <f>Marks!O40</f>
        <v>18</v>
      </c>
      <c r="G40" s="84"/>
      <c r="H40" s="84"/>
      <c r="I40" s="84"/>
      <c r="J40" s="84"/>
      <c r="K40" s="84"/>
      <c r="L40" s="84">
        <f t="shared" si="0"/>
        <v>74</v>
      </c>
      <c r="M40" s="85">
        <f>Assessments!O40</f>
        <v>26.6</v>
      </c>
    </row>
    <row r="41" spans="1:13" ht="20.100000000000001" customHeight="1" x14ac:dyDescent="0.25">
      <c r="A41" s="82" t="str">
        <f>+IF(Attendance!A46&lt;&gt;"",Attendance!A46,"")</f>
        <v>180285B</v>
      </c>
      <c r="B41" s="83" t="str">
        <f>+IF(Attendance!B46&lt;&gt;"",Attendance!B46,"")</f>
        <v>JAYAWARDENA W.A.S.N.</v>
      </c>
      <c r="C41" s="84">
        <f>Marks!L41</f>
        <v>23</v>
      </c>
      <c r="D41" s="84">
        <f>Marks!M41</f>
        <v>21</v>
      </c>
      <c r="E41" s="84">
        <f>Marks!N41</f>
        <v>19</v>
      </c>
      <c r="F41" s="84">
        <f>Marks!O41</f>
        <v>17</v>
      </c>
      <c r="G41" s="84"/>
      <c r="H41" s="84"/>
      <c r="I41" s="84"/>
      <c r="J41" s="84"/>
      <c r="K41" s="84"/>
      <c r="L41" s="84">
        <f t="shared" si="0"/>
        <v>80</v>
      </c>
      <c r="M41" s="85">
        <f>Assessments!O41</f>
        <v>29</v>
      </c>
    </row>
    <row r="42" spans="1:13" ht="20.100000000000001" customHeight="1" x14ac:dyDescent="0.25">
      <c r="A42" s="82" t="str">
        <f>+IF(Attendance!A47&lt;&gt;"",Attendance!A47,"")</f>
        <v>180288L</v>
      </c>
      <c r="B42" s="83" t="str">
        <f>+IF(Attendance!B47&lt;&gt;"",Attendance!B47,"")</f>
        <v>JAYAWEERA D.S.B.C.L.</v>
      </c>
      <c r="C42" s="84">
        <f>Marks!L42</f>
        <v>19</v>
      </c>
      <c r="D42" s="84">
        <f>Marks!M42</f>
        <v>13</v>
      </c>
      <c r="E42" s="84">
        <f>Marks!N42</f>
        <v>21</v>
      </c>
      <c r="F42" s="84">
        <f>Marks!O42</f>
        <v>16</v>
      </c>
      <c r="G42" s="84"/>
      <c r="H42" s="84"/>
      <c r="I42" s="84"/>
      <c r="J42" s="84"/>
      <c r="K42" s="84"/>
      <c r="L42" s="84">
        <f t="shared" si="0"/>
        <v>69</v>
      </c>
      <c r="M42" s="85">
        <f>Assessments!O42</f>
        <v>26.6</v>
      </c>
    </row>
    <row r="43" spans="1:13" ht="20.100000000000001" customHeight="1" x14ac:dyDescent="0.25">
      <c r="A43" s="82" t="str">
        <f>+IF(Attendance!A48&lt;&gt;"",Attendance!A48,"")</f>
        <v>180292T</v>
      </c>
      <c r="B43" s="83" t="str">
        <f>+IF(Attendance!B48&lt;&gt;"",Attendance!B48,"")</f>
        <v>JEYANTHAN K.R.</v>
      </c>
      <c r="C43" s="84">
        <f>Marks!L43</f>
        <v>18</v>
      </c>
      <c r="D43" s="84">
        <f>Marks!M43</f>
        <v>14</v>
      </c>
      <c r="E43" s="84">
        <f>Marks!N43</f>
        <v>13</v>
      </c>
      <c r="F43" s="84">
        <f>Marks!O43</f>
        <v>14</v>
      </c>
      <c r="G43" s="84"/>
      <c r="H43" s="84"/>
      <c r="I43" s="84"/>
      <c r="J43" s="84"/>
      <c r="K43" s="84"/>
      <c r="L43" s="84">
        <f t="shared" si="0"/>
        <v>59</v>
      </c>
      <c r="M43" s="85">
        <f>Assessments!O43</f>
        <v>22.333333333333336</v>
      </c>
    </row>
    <row r="44" spans="1:13" ht="20.100000000000001" customHeight="1" x14ac:dyDescent="0.25">
      <c r="A44" s="82" t="str">
        <f>+IF(Attendance!A49&lt;&gt;"",Attendance!A49,"")</f>
        <v>180293X</v>
      </c>
      <c r="B44" s="83" t="str">
        <f>+IF(Attendance!B49&lt;&gt;"",Attendance!B49,"")</f>
        <v>JEYATHARANI J.</v>
      </c>
      <c r="C44" s="84">
        <f>Marks!L44</f>
        <v>16</v>
      </c>
      <c r="D44" s="84">
        <f>Marks!M44</f>
        <v>15</v>
      </c>
      <c r="E44" s="84">
        <f>Marks!N44</f>
        <v>8</v>
      </c>
      <c r="F44" s="84">
        <f>Marks!O44</f>
        <v>16</v>
      </c>
      <c r="G44" s="84"/>
      <c r="H44" s="84"/>
      <c r="I44" s="84"/>
      <c r="J44" s="84"/>
      <c r="K44" s="84"/>
      <c r="L44" s="84">
        <f t="shared" si="0"/>
        <v>55</v>
      </c>
      <c r="M44" s="85">
        <f>Assessments!O44</f>
        <v>18.066666666666666</v>
      </c>
    </row>
    <row r="45" spans="1:13" ht="20.100000000000001" customHeight="1" x14ac:dyDescent="0.25">
      <c r="A45" s="82" t="str">
        <f>+IF(Attendance!A50&lt;&gt;"",Attendance!A50,"")</f>
        <v>180301A</v>
      </c>
      <c r="B45" s="83" t="str">
        <f>+IF(Attendance!B50&lt;&gt;"",Attendance!B50,"")</f>
        <v>KANNANGARA D.N.</v>
      </c>
      <c r="C45" s="84">
        <f>Marks!L45</f>
        <v>18</v>
      </c>
      <c r="D45" s="84">
        <f>Marks!M45</f>
        <v>19</v>
      </c>
      <c r="E45" s="84">
        <f>Marks!N45</f>
        <v>19</v>
      </c>
      <c r="F45" s="84">
        <f>Marks!O45</f>
        <v>18</v>
      </c>
      <c r="G45" s="84"/>
      <c r="H45" s="84"/>
      <c r="I45" s="84"/>
      <c r="J45" s="84"/>
      <c r="K45" s="84"/>
      <c r="L45" s="84">
        <f t="shared" si="0"/>
        <v>74</v>
      </c>
      <c r="M45" s="85">
        <f>Assessments!O45</f>
        <v>25.6</v>
      </c>
    </row>
    <row r="46" spans="1:13" ht="20.100000000000001" customHeight="1" x14ac:dyDescent="0.25">
      <c r="A46" s="82" t="str">
        <f>+IF(Attendance!A51&lt;&gt;"",Attendance!A51,"")</f>
        <v>180302D</v>
      </c>
      <c r="B46" s="83" t="str">
        <f>+IF(Attendance!B51&lt;&gt;"",Attendance!B51,"")</f>
        <v>KANNANGARA K.K.D.R.P.</v>
      </c>
      <c r="C46" s="84">
        <f>Marks!L46</f>
        <v>22</v>
      </c>
      <c r="D46" s="84">
        <f>Marks!M46</f>
        <v>10</v>
      </c>
      <c r="E46" s="84">
        <f>Marks!N46</f>
        <v>13</v>
      </c>
      <c r="F46" s="84">
        <f>Marks!O46</f>
        <v>17</v>
      </c>
      <c r="G46" s="84"/>
      <c r="H46" s="84"/>
      <c r="I46" s="84"/>
      <c r="J46" s="84"/>
      <c r="K46" s="84"/>
      <c r="L46" s="84">
        <f t="shared" si="0"/>
        <v>62</v>
      </c>
      <c r="M46" s="85">
        <f>Assessments!O46</f>
        <v>23.6</v>
      </c>
    </row>
    <row r="47" spans="1:13" ht="20.100000000000001" customHeight="1" x14ac:dyDescent="0.25">
      <c r="A47" s="82" t="str">
        <f>+IF(Attendance!A52&lt;&gt;"",Attendance!A52,"")</f>
        <v>180308C</v>
      </c>
      <c r="B47" s="83" t="str">
        <f>+IF(Attendance!B52&lt;&gt;"",Attendance!B52,"")</f>
        <v>KARUNARATHNA B.M.D.S.</v>
      </c>
      <c r="C47" s="84">
        <f>Marks!L47</f>
        <v>10</v>
      </c>
      <c r="D47" s="84">
        <f>Marks!M47</f>
        <v>17</v>
      </c>
      <c r="E47" s="84">
        <f>Marks!N47</f>
        <v>23</v>
      </c>
      <c r="F47" s="84">
        <f>Marks!O47</f>
        <v>14</v>
      </c>
      <c r="G47" s="84"/>
      <c r="H47" s="84"/>
      <c r="I47" s="84"/>
      <c r="J47" s="84"/>
      <c r="K47" s="84"/>
      <c r="L47" s="84">
        <f t="shared" si="0"/>
        <v>64</v>
      </c>
      <c r="M47" s="85">
        <f>Assessments!O47</f>
        <v>24.866666666666667</v>
      </c>
    </row>
    <row r="48" spans="1:13" ht="20.100000000000001" customHeight="1" x14ac:dyDescent="0.25">
      <c r="A48" s="82" t="str">
        <f>+IF(Attendance!A53&lt;&gt;"",Attendance!A53,"")</f>
        <v>180310B</v>
      </c>
      <c r="B48" s="83" t="str">
        <f>+IF(Attendance!B53&lt;&gt;"",Attendance!B53,"")</f>
        <v>KARUNARATHNA H.D.V.E.</v>
      </c>
      <c r="C48" s="84">
        <f>Marks!L48</f>
        <v>11</v>
      </c>
      <c r="D48" s="84">
        <f>Marks!M48</f>
        <v>16</v>
      </c>
      <c r="E48" s="84">
        <f>Marks!N48</f>
        <v>12</v>
      </c>
      <c r="F48" s="84">
        <f>Marks!O48</f>
        <v>16</v>
      </c>
      <c r="G48" s="84"/>
      <c r="H48" s="84"/>
      <c r="I48" s="84"/>
      <c r="J48" s="84"/>
      <c r="K48" s="84"/>
      <c r="L48" s="84">
        <f t="shared" si="0"/>
        <v>55</v>
      </c>
      <c r="M48" s="85">
        <f>Assessments!O48</f>
        <v>25.866666666666667</v>
      </c>
    </row>
    <row r="49" spans="1:13" ht="20.100000000000001" customHeight="1" x14ac:dyDescent="0.25">
      <c r="A49" s="82" t="str">
        <f>+IF(Attendance!A54&lt;&gt;"",Attendance!A54,"")</f>
        <v>180316A</v>
      </c>
      <c r="B49" s="83" t="str">
        <f>+IF(Attendance!B54&lt;&gt;"",Attendance!B54,"")</f>
        <v>KARUNATHILAKA U.W.R.A.L.</v>
      </c>
      <c r="C49" s="84">
        <f>Marks!L49</f>
        <v>15</v>
      </c>
      <c r="D49" s="84">
        <f>Marks!M49</f>
        <v>19</v>
      </c>
      <c r="E49" s="84">
        <f>Marks!N49</f>
        <v>9</v>
      </c>
      <c r="F49" s="84">
        <f>Marks!O49</f>
        <v>12</v>
      </c>
      <c r="G49" s="84"/>
      <c r="H49" s="84"/>
      <c r="I49" s="84"/>
      <c r="J49" s="84"/>
      <c r="K49" s="84"/>
      <c r="L49" s="84">
        <f t="shared" si="0"/>
        <v>55</v>
      </c>
      <c r="M49" s="85">
        <f>Assessments!O49</f>
        <v>27</v>
      </c>
    </row>
    <row r="50" spans="1:13" ht="20.100000000000001" customHeight="1" x14ac:dyDescent="0.25">
      <c r="A50" s="82" t="str">
        <f>+IF(Attendance!A55&lt;&gt;"",Attendance!A55,"")</f>
        <v>180320F</v>
      </c>
      <c r="B50" s="83" t="str">
        <f>+IF(Attendance!B55&lt;&gt;"",Attendance!B55,"")</f>
        <v>KAUSHALYA P.A.S.</v>
      </c>
      <c r="C50" s="84">
        <f>Marks!L50</f>
        <v>17</v>
      </c>
      <c r="D50" s="84">
        <f>Marks!M50</f>
        <v>18</v>
      </c>
      <c r="E50" s="84">
        <f>Marks!N50</f>
        <v>22</v>
      </c>
      <c r="F50" s="84">
        <f>Marks!O50</f>
        <v>20</v>
      </c>
      <c r="G50" s="84"/>
      <c r="H50" s="84"/>
      <c r="I50" s="84"/>
      <c r="J50" s="84"/>
      <c r="K50" s="84"/>
      <c r="L50" s="84">
        <f t="shared" si="0"/>
        <v>77</v>
      </c>
      <c r="M50" s="85">
        <f>Assessments!O50</f>
        <v>27.733333333333334</v>
      </c>
    </row>
    <row r="51" spans="1:13" ht="20.100000000000001" customHeight="1" x14ac:dyDescent="0.25">
      <c r="A51" s="82" t="str">
        <f>+IF(Attendance!A56&lt;&gt;"",Attendance!A56,"")</f>
        <v>180326E</v>
      </c>
      <c r="B51" s="83" t="str">
        <f>+IF(Attendance!B56&lt;&gt;"",Attendance!B56,"")</f>
        <v>KODITUWAKKU S.C.</v>
      </c>
      <c r="C51" s="84">
        <f>Marks!L51</f>
        <v>20</v>
      </c>
      <c r="D51" s="84">
        <f>Marks!M51</f>
        <v>22</v>
      </c>
      <c r="E51" s="84">
        <f>Marks!N51</f>
        <v>25</v>
      </c>
      <c r="F51" s="84">
        <f>Marks!O51</f>
        <v>17</v>
      </c>
      <c r="G51" s="84"/>
      <c r="H51" s="84"/>
      <c r="I51" s="84"/>
      <c r="J51" s="84"/>
      <c r="K51" s="84"/>
      <c r="L51" s="84">
        <f t="shared" si="0"/>
        <v>84</v>
      </c>
      <c r="M51" s="85">
        <f>Assessments!O51</f>
        <v>29</v>
      </c>
    </row>
    <row r="52" spans="1:13" ht="20.100000000000001" customHeight="1" x14ac:dyDescent="0.25">
      <c r="A52" s="82" t="str">
        <f>+IF(Attendance!A57&lt;&gt;"",Attendance!A57,"")</f>
        <v>180330K</v>
      </c>
      <c r="B52" s="83" t="str">
        <f>+IF(Attendance!B57&lt;&gt;"",Attendance!B57,"")</f>
        <v>KULARATNE K.R.H.M.D.M.</v>
      </c>
      <c r="C52" s="84">
        <f>Marks!L52</f>
        <v>16</v>
      </c>
      <c r="D52" s="84">
        <f>Marks!M52</f>
        <v>12</v>
      </c>
      <c r="E52" s="84">
        <f>Marks!N52</f>
        <v>10</v>
      </c>
      <c r="F52" s="84">
        <f>Marks!O52</f>
        <v>12</v>
      </c>
      <c r="G52" s="84"/>
      <c r="H52" s="84"/>
      <c r="I52" s="84"/>
      <c r="J52" s="84"/>
      <c r="K52" s="84"/>
      <c r="L52" s="84">
        <f t="shared" si="0"/>
        <v>50</v>
      </c>
      <c r="M52" s="85">
        <f>Assessments!O52</f>
        <v>21.466666666666669</v>
      </c>
    </row>
    <row r="53" spans="1:13" ht="20.100000000000001" customHeight="1" x14ac:dyDescent="0.25">
      <c r="A53" s="82" t="str">
        <f>+IF(Attendance!A58&lt;&gt;"",Attendance!A58,"")</f>
        <v>180333X</v>
      </c>
      <c r="B53" s="83" t="str">
        <f>+IF(Attendance!B58&lt;&gt;"",Attendance!B58,"")</f>
        <v>KUMARA E.D.A.</v>
      </c>
      <c r="C53" s="84">
        <f>Marks!L53</f>
        <v>15</v>
      </c>
      <c r="D53" s="84">
        <f>Marks!M53</f>
        <v>14</v>
      </c>
      <c r="E53" s="84">
        <f>Marks!N53</f>
        <v>9</v>
      </c>
      <c r="F53" s="84">
        <f>Marks!O53</f>
        <v>17</v>
      </c>
      <c r="G53" s="84"/>
      <c r="H53" s="84"/>
      <c r="I53" s="84"/>
      <c r="J53" s="84"/>
      <c r="K53" s="84"/>
      <c r="L53" s="84">
        <f t="shared" si="0"/>
        <v>55</v>
      </c>
      <c r="M53" s="85">
        <f>Assessments!O53</f>
        <v>27.733333333333334</v>
      </c>
    </row>
    <row r="54" spans="1:13" ht="20.100000000000001" customHeight="1" x14ac:dyDescent="0.25">
      <c r="A54" s="82" t="str">
        <f>+IF(Attendance!A59&lt;&gt;"",Attendance!A59,"")</f>
        <v>180337M</v>
      </c>
      <c r="B54" s="83" t="str">
        <f>+IF(Attendance!B59&lt;&gt;"",Attendance!B59,"")</f>
        <v>KUMARASINGHE H.A.N.H.</v>
      </c>
      <c r="C54" s="84">
        <f>Marks!L54</f>
        <v>18</v>
      </c>
      <c r="D54" s="84">
        <f>Marks!M54</f>
        <v>13</v>
      </c>
      <c r="E54" s="84">
        <f>Marks!N54</f>
        <v>14</v>
      </c>
      <c r="F54" s="84">
        <f>Marks!O54</f>
        <v>16</v>
      </c>
      <c r="G54" s="84"/>
      <c r="H54" s="84"/>
      <c r="I54" s="84"/>
      <c r="J54" s="84"/>
      <c r="K54" s="84"/>
      <c r="L54" s="84">
        <f t="shared" si="0"/>
        <v>61</v>
      </c>
      <c r="M54" s="85">
        <f>Assessments!O54</f>
        <v>25</v>
      </c>
    </row>
    <row r="55" spans="1:13" ht="20.100000000000001" customHeight="1" x14ac:dyDescent="0.25">
      <c r="A55" s="82" t="str">
        <f>+IF(Attendance!A60&lt;&gt;"",Attendance!A60,"")</f>
        <v>180359G</v>
      </c>
      <c r="B55" s="83" t="str">
        <f>+IF(Attendance!B60&lt;&gt;"",Attendance!B60,"")</f>
        <v>LOKUGAMA V.Y.N.</v>
      </c>
      <c r="C55" s="84">
        <f>Marks!L55</f>
        <v>16</v>
      </c>
      <c r="D55" s="84">
        <f>Marks!M55</f>
        <v>16</v>
      </c>
      <c r="E55" s="84">
        <f>Marks!N55</f>
        <v>4</v>
      </c>
      <c r="F55" s="84">
        <f>Marks!O55</f>
        <v>20</v>
      </c>
      <c r="G55" s="84"/>
      <c r="H55" s="84"/>
      <c r="I55" s="84"/>
      <c r="J55" s="84"/>
      <c r="K55" s="84"/>
      <c r="L55" s="84">
        <f t="shared" si="0"/>
        <v>56</v>
      </c>
      <c r="M55" s="85">
        <f>Assessments!O55</f>
        <v>29</v>
      </c>
    </row>
    <row r="56" spans="1:13" ht="20.100000000000001" customHeight="1" x14ac:dyDescent="0.25">
      <c r="A56" s="82" t="str">
        <f>+IF(Attendance!A61&lt;&gt;"",Attendance!A61,"")</f>
        <v>180378M</v>
      </c>
      <c r="B56" s="83" t="str">
        <f>+IF(Attendance!B61&lt;&gt;"",Attendance!B61,"")</f>
        <v>MAHAWELA P.D.</v>
      </c>
      <c r="C56" s="84">
        <f>Marks!L56</f>
        <v>11</v>
      </c>
      <c r="D56" s="84">
        <f>Marks!M56</f>
        <v>12</v>
      </c>
      <c r="E56" s="84">
        <f>Marks!N56</f>
        <v>5</v>
      </c>
      <c r="F56" s="84">
        <f>Marks!O56</f>
        <v>13</v>
      </c>
      <c r="G56" s="84"/>
      <c r="H56" s="84"/>
      <c r="I56" s="84"/>
      <c r="J56" s="84"/>
      <c r="K56" s="84"/>
      <c r="L56" s="84">
        <f t="shared" si="0"/>
        <v>41</v>
      </c>
      <c r="M56" s="85">
        <f>Assessments!O56</f>
        <v>19</v>
      </c>
    </row>
    <row r="57" spans="1:13" ht="20.100000000000001" customHeight="1" x14ac:dyDescent="0.25">
      <c r="A57" s="82" t="str">
        <f>+IF(Attendance!A62&lt;&gt;"",Attendance!A62,"")</f>
        <v>180379R</v>
      </c>
      <c r="B57" s="83" t="str">
        <f>+IF(Attendance!B62&lt;&gt;"",Attendance!B62,"")</f>
        <v>MAHEEKUMARA K.A.G.D.</v>
      </c>
      <c r="C57" s="84">
        <f>Marks!L57</f>
        <v>18</v>
      </c>
      <c r="D57" s="84">
        <f>Marks!M57</f>
        <v>13</v>
      </c>
      <c r="E57" s="84">
        <f>Marks!N57</f>
        <v>7</v>
      </c>
      <c r="F57" s="84">
        <f>Marks!O57</f>
        <v>8</v>
      </c>
      <c r="G57" s="84"/>
      <c r="H57" s="84"/>
      <c r="I57" s="84"/>
      <c r="J57" s="84"/>
      <c r="K57" s="84"/>
      <c r="L57" s="84">
        <f t="shared" si="0"/>
        <v>46</v>
      </c>
      <c r="M57" s="85">
        <f>Assessments!O57</f>
        <v>16.866666666666667</v>
      </c>
    </row>
    <row r="58" spans="1:13" ht="20.100000000000001" customHeight="1" x14ac:dyDescent="0.25">
      <c r="A58" s="82" t="str">
        <f>+IF(Attendance!A63&lt;&gt;"",Attendance!A63,"")</f>
        <v>180391V</v>
      </c>
      <c r="B58" s="83" t="str">
        <f>+IF(Attendance!B63&lt;&gt;"",Attendance!B63,"")</f>
        <v>MAYOORAN T.</v>
      </c>
      <c r="C58" s="84">
        <f>Marks!L58</f>
        <v>14</v>
      </c>
      <c r="D58" s="84">
        <f>Marks!M58</f>
        <v>15</v>
      </c>
      <c r="E58" s="84">
        <f>Marks!N58</f>
        <v>20</v>
      </c>
      <c r="F58" s="84">
        <f>Marks!O58</f>
        <v>20</v>
      </c>
      <c r="G58" s="84"/>
      <c r="H58" s="84"/>
      <c r="I58" s="84"/>
      <c r="J58" s="84"/>
      <c r="K58" s="84"/>
      <c r="L58" s="84">
        <f t="shared" si="0"/>
        <v>69</v>
      </c>
      <c r="M58" s="85">
        <f>Assessments!O58</f>
        <v>24.866666666666667</v>
      </c>
    </row>
    <row r="59" spans="1:13" ht="20.100000000000001" customHeight="1" x14ac:dyDescent="0.25">
      <c r="A59" s="82" t="str">
        <f>+IF(Attendance!A64&lt;&gt;"",Attendance!A64,"")</f>
        <v>180398A</v>
      </c>
      <c r="B59" s="83" t="str">
        <f>+IF(Attendance!B64&lt;&gt;"",Attendance!B64,"")</f>
        <v>MENDIS N.P.A.</v>
      </c>
      <c r="C59" s="84">
        <f>Marks!L59</f>
        <v>17</v>
      </c>
      <c r="D59" s="84">
        <f>Marks!M59</f>
        <v>15</v>
      </c>
      <c r="E59" s="84">
        <f>Marks!N59</f>
        <v>20</v>
      </c>
      <c r="F59" s="84">
        <f>Marks!O59</f>
        <v>15</v>
      </c>
      <c r="G59" s="84"/>
      <c r="H59" s="84"/>
      <c r="I59" s="84"/>
      <c r="J59" s="84"/>
      <c r="K59" s="84"/>
      <c r="L59" s="84">
        <f t="shared" si="0"/>
        <v>67</v>
      </c>
      <c r="M59" s="85">
        <f>Assessments!O59</f>
        <v>22.6</v>
      </c>
    </row>
    <row r="60" spans="1:13" ht="20.100000000000001" customHeight="1" x14ac:dyDescent="0.25">
      <c r="A60" s="82" t="str">
        <f>+IF(Attendance!A65&lt;&gt;"",Attendance!A65,"")</f>
        <v>180402J</v>
      </c>
      <c r="B60" s="83" t="str">
        <f>+IF(Attendance!B65&lt;&gt;"",Attendance!B65,"")</f>
        <v>MISHANTH P.</v>
      </c>
      <c r="C60" s="84">
        <f>Marks!L60</f>
        <v>19</v>
      </c>
      <c r="D60" s="84">
        <f>Marks!M60</f>
        <v>17</v>
      </c>
      <c r="E60" s="84">
        <f>Marks!N60</f>
        <v>17</v>
      </c>
      <c r="F60" s="84">
        <f>Marks!O60</f>
        <v>21</v>
      </c>
      <c r="G60" s="84"/>
      <c r="H60" s="84"/>
      <c r="I60" s="84"/>
      <c r="J60" s="84"/>
      <c r="K60" s="84"/>
      <c r="L60" s="84">
        <f t="shared" si="0"/>
        <v>74</v>
      </c>
      <c r="M60" s="85">
        <f>Assessments!O60</f>
        <v>26.6</v>
      </c>
    </row>
    <row r="61" spans="1:13" ht="20.100000000000001" customHeight="1" x14ac:dyDescent="0.25">
      <c r="A61" s="82" t="str">
        <f>+IF(Attendance!A66&lt;&gt;"",Attendance!A66,"")</f>
        <v>180403M</v>
      </c>
      <c r="B61" s="83" t="str">
        <f>+IF(Attendance!B66&lt;&gt;"",Attendance!B66,"")</f>
        <v>MOHANRAS A.S.A.</v>
      </c>
      <c r="C61" s="84">
        <f>Marks!L61</f>
        <v>15</v>
      </c>
      <c r="D61" s="84">
        <f>Marks!M61</f>
        <v>10</v>
      </c>
      <c r="E61" s="84">
        <f>Marks!N61</f>
        <v>13</v>
      </c>
      <c r="F61" s="84">
        <f>Marks!O61</f>
        <v>9</v>
      </c>
      <c r="G61" s="84"/>
      <c r="H61" s="84"/>
      <c r="I61" s="84"/>
      <c r="J61" s="84"/>
      <c r="K61" s="84"/>
      <c r="L61" s="84">
        <f t="shared" si="0"/>
        <v>47</v>
      </c>
      <c r="M61" s="85">
        <f>Assessments!O61</f>
        <v>22.466666666666669</v>
      </c>
    </row>
    <row r="62" spans="1:13" ht="20.100000000000001" customHeight="1" x14ac:dyDescent="0.25">
      <c r="A62" s="82" t="str">
        <f>+IF(Attendance!A67&lt;&gt;"",Attendance!A67,"")</f>
        <v>180405V</v>
      </c>
      <c r="B62" s="83" t="str">
        <f>+IF(Attendance!B67&lt;&gt;"",Attendance!B67,"")</f>
        <v>MUGUNTHAN S.</v>
      </c>
      <c r="C62" s="84">
        <f>Marks!L62</f>
        <v>22</v>
      </c>
      <c r="D62" s="84">
        <f>Marks!M62</f>
        <v>20</v>
      </c>
      <c r="E62" s="84">
        <f>Marks!N62</f>
        <v>22</v>
      </c>
      <c r="F62" s="84">
        <f>Marks!O62</f>
        <v>25</v>
      </c>
      <c r="G62" s="84"/>
      <c r="H62" s="84"/>
      <c r="I62" s="84"/>
      <c r="J62" s="84"/>
      <c r="K62" s="84"/>
      <c r="L62" s="84">
        <f t="shared" si="0"/>
        <v>89</v>
      </c>
      <c r="M62" s="85">
        <f>Assessments!O62</f>
        <v>30</v>
      </c>
    </row>
    <row r="63" spans="1:13" ht="20.100000000000001" customHeight="1" x14ac:dyDescent="0.25">
      <c r="A63" s="82" t="str">
        <f>+IF(Attendance!A68&lt;&gt;"",Attendance!A68,"")</f>
        <v>180408H</v>
      </c>
      <c r="B63" s="83" t="str">
        <f>+IF(Attendance!B68&lt;&gt;"",Attendance!B68,"")</f>
        <v>MUNASINGHE H.M.H.T.</v>
      </c>
      <c r="C63" s="84">
        <f>Marks!L63</f>
        <v>12</v>
      </c>
      <c r="D63" s="84">
        <f>Marks!M63</f>
        <v>15</v>
      </c>
      <c r="E63" s="84">
        <f>Marks!N63</f>
        <v>12</v>
      </c>
      <c r="F63" s="84">
        <f>Marks!O63</f>
        <v>9</v>
      </c>
      <c r="G63" s="84"/>
      <c r="H63" s="84"/>
      <c r="I63" s="84"/>
      <c r="J63" s="84"/>
      <c r="K63" s="84"/>
      <c r="L63" s="84">
        <f t="shared" si="0"/>
        <v>48</v>
      </c>
      <c r="M63" s="85">
        <f>Assessments!O63</f>
        <v>25.333333333333336</v>
      </c>
    </row>
    <row r="64" spans="1:13" ht="20.100000000000001" customHeight="1" x14ac:dyDescent="0.25">
      <c r="A64" s="82" t="str">
        <f>+IF(Attendance!A69&lt;&gt;"",Attendance!A69,"")</f>
        <v>180409L</v>
      </c>
      <c r="B64" s="83" t="str">
        <f>+IF(Attendance!B69&lt;&gt;"",Attendance!B69,"")</f>
        <v>MUNASINGHE M.A.I.L.</v>
      </c>
      <c r="C64" s="84">
        <f>Marks!L64</f>
        <v>18</v>
      </c>
      <c r="D64" s="84">
        <f>Marks!M64</f>
        <v>12</v>
      </c>
      <c r="E64" s="84">
        <f>Marks!N64</f>
        <v>20</v>
      </c>
      <c r="F64" s="84">
        <f>Marks!O64</f>
        <v>15</v>
      </c>
      <c r="G64" s="84"/>
      <c r="H64" s="84"/>
      <c r="I64" s="84"/>
      <c r="J64" s="84"/>
      <c r="K64" s="84"/>
      <c r="L64" s="84">
        <f t="shared" si="0"/>
        <v>65</v>
      </c>
      <c r="M64" s="85">
        <f>Assessments!O64</f>
        <v>27</v>
      </c>
    </row>
    <row r="65" spans="1:13" ht="20.100000000000001" customHeight="1" x14ac:dyDescent="0.25">
      <c r="A65" s="82" t="str">
        <f>+IF(Attendance!A70&lt;&gt;"",Attendance!A70,"")</f>
        <v>180410G</v>
      </c>
      <c r="B65" s="83" t="str">
        <f>+IF(Attendance!B70&lt;&gt;"",Attendance!B70,"")</f>
        <v>NADEESHAN G.K.H.</v>
      </c>
      <c r="C65" s="84">
        <f>Marks!L65</f>
        <v>20</v>
      </c>
      <c r="D65" s="84">
        <f>Marks!M65</f>
        <v>18</v>
      </c>
      <c r="E65" s="84">
        <f>Marks!N65</f>
        <v>13</v>
      </c>
      <c r="F65" s="84">
        <f>Marks!O65</f>
        <v>15</v>
      </c>
      <c r="G65" s="84"/>
      <c r="H65" s="84"/>
      <c r="I65" s="84"/>
      <c r="J65" s="84"/>
      <c r="K65" s="84"/>
      <c r="L65" s="84">
        <f t="shared" si="0"/>
        <v>66</v>
      </c>
      <c r="M65" s="85">
        <f>Assessments!O65</f>
        <v>26.733333333333334</v>
      </c>
    </row>
    <row r="66" spans="1:13" ht="20.100000000000001" customHeight="1" x14ac:dyDescent="0.25">
      <c r="A66" s="82" t="str">
        <f>+IF(Attendance!A71&lt;&gt;"",Attendance!A71,"")</f>
        <v>180411K</v>
      </c>
      <c r="B66" s="83" t="str">
        <f>+IF(Attendance!B71&lt;&gt;"",Attendance!B71,"")</f>
        <v>NAGASINGHE K.R.Y.</v>
      </c>
      <c r="C66" s="84">
        <f>Marks!L66</f>
        <v>24</v>
      </c>
      <c r="D66" s="84">
        <f>Marks!M66</f>
        <v>16</v>
      </c>
      <c r="E66" s="84">
        <f>Marks!N66</f>
        <v>19</v>
      </c>
      <c r="F66" s="84">
        <f>Marks!O66</f>
        <v>17</v>
      </c>
      <c r="G66" s="84"/>
      <c r="H66" s="84"/>
      <c r="I66" s="84"/>
      <c r="J66" s="84"/>
      <c r="K66" s="84"/>
      <c r="L66" s="84">
        <f t="shared" si="0"/>
        <v>76</v>
      </c>
      <c r="M66" s="85">
        <f>Assessments!O66</f>
        <v>27.466666666666669</v>
      </c>
    </row>
    <row r="67" spans="1:13" ht="20.100000000000001" customHeight="1" x14ac:dyDescent="0.25">
      <c r="A67" s="82" t="str">
        <f>+IF(Attendance!A72&lt;&gt;"",Attendance!A72,"")</f>
        <v>180415C</v>
      </c>
      <c r="B67" s="83" t="str">
        <f>+IF(Attendance!B72&lt;&gt;"",Attendance!B72,"")</f>
        <v>NAVANEETHAN K.</v>
      </c>
      <c r="C67" s="84">
        <f>Marks!L67</f>
        <v>20</v>
      </c>
      <c r="D67" s="84">
        <f>Marks!M67</f>
        <v>14</v>
      </c>
      <c r="E67" s="84">
        <f>Marks!N67</f>
        <v>9</v>
      </c>
      <c r="F67" s="84">
        <f>Marks!O67</f>
        <v>18</v>
      </c>
      <c r="G67" s="84"/>
      <c r="H67" s="84"/>
      <c r="I67" s="84"/>
      <c r="J67" s="84"/>
      <c r="K67" s="84"/>
      <c r="L67" s="84">
        <f t="shared" si="0"/>
        <v>61</v>
      </c>
      <c r="M67" s="85">
        <f>Assessments!O67</f>
        <v>25.066666666666666</v>
      </c>
    </row>
    <row r="68" spans="1:13" ht="20.100000000000001" customHeight="1" x14ac:dyDescent="0.25">
      <c r="A68" s="82" t="str">
        <f>+IF(Attendance!A73&lt;&gt;"",Attendance!A73,"")</f>
        <v>180417J</v>
      </c>
      <c r="B68" s="83" t="str">
        <f>+IF(Attendance!B73&lt;&gt;"",Attendance!B73,"")</f>
        <v>NAYANAJITH T.M.S.</v>
      </c>
      <c r="C68" s="84">
        <f>Marks!L68</f>
        <v>16</v>
      </c>
      <c r="D68" s="84">
        <f>Marks!M68</f>
        <v>14</v>
      </c>
      <c r="E68" s="84">
        <f>Marks!N68</f>
        <v>16</v>
      </c>
      <c r="F68" s="84">
        <f>Marks!O68</f>
        <v>16</v>
      </c>
      <c r="G68" s="84"/>
      <c r="H68" s="84"/>
      <c r="I68" s="84"/>
      <c r="J68" s="84"/>
      <c r="K68" s="84"/>
      <c r="L68" s="84">
        <f t="shared" si="0"/>
        <v>62</v>
      </c>
      <c r="M68" s="85">
        <f>Assessments!O68</f>
        <v>20.6</v>
      </c>
    </row>
    <row r="69" spans="1:13" ht="20.100000000000001" customHeight="1" x14ac:dyDescent="0.25">
      <c r="A69" s="82" t="str">
        <f>+IF(Attendance!A74&lt;&gt;"",Attendance!A74,"")</f>
        <v>180418M</v>
      </c>
      <c r="B69" s="83" t="str">
        <f>+IF(Attendance!B74&lt;&gt;"",Attendance!B74,"")</f>
        <v>NEMINATHAN N.</v>
      </c>
      <c r="C69" s="84">
        <f>Marks!L69</f>
        <v>15</v>
      </c>
      <c r="D69" s="84">
        <f>Marks!M69</f>
        <v>14</v>
      </c>
      <c r="E69" s="84">
        <f>Marks!N69</f>
        <v>13</v>
      </c>
      <c r="F69" s="84">
        <f>Marks!O69</f>
        <v>13</v>
      </c>
      <c r="G69" s="84"/>
      <c r="H69" s="84"/>
      <c r="I69" s="84"/>
      <c r="J69" s="84"/>
      <c r="K69" s="84"/>
      <c r="L69" s="84">
        <f t="shared" ref="L69:L121" si="1">SUM(C69:K69)</f>
        <v>55</v>
      </c>
      <c r="M69" s="85">
        <f>Assessments!O69</f>
        <v>25.666666666666668</v>
      </c>
    </row>
    <row r="70" spans="1:13" ht="20.100000000000001" customHeight="1" x14ac:dyDescent="0.25">
      <c r="A70" s="82" t="str">
        <f>+IF(Attendance!A75&lt;&gt;"",Attendance!A75,"")</f>
        <v>180422U</v>
      </c>
      <c r="B70" s="83" t="str">
        <f>+IF(Attendance!B75&lt;&gt;"",Attendance!B75,"")</f>
        <v>NILAKSHANA D.M.L.</v>
      </c>
      <c r="C70" s="84">
        <f>Marks!L70</f>
        <v>16</v>
      </c>
      <c r="D70" s="84">
        <f>Marks!M70</f>
        <v>15</v>
      </c>
      <c r="E70" s="84">
        <f>Marks!N70</f>
        <v>23</v>
      </c>
      <c r="F70" s="84">
        <f>Marks!O70</f>
        <v>22</v>
      </c>
      <c r="G70" s="84"/>
      <c r="H70" s="84"/>
      <c r="I70" s="84"/>
      <c r="J70" s="84"/>
      <c r="K70" s="84"/>
      <c r="L70" s="84">
        <f t="shared" si="1"/>
        <v>76</v>
      </c>
      <c r="M70" s="85">
        <f>Assessments!O70</f>
        <v>25.866666666666667</v>
      </c>
    </row>
    <row r="71" spans="1:13" ht="20.100000000000001" customHeight="1" x14ac:dyDescent="0.25">
      <c r="A71" s="82" t="str">
        <f>+IF(Attendance!A76&lt;&gt;"",Attendance!A76,"")</f>
        <v>180427N</v>
      </c>
      <c r="B71" s="83" t="str">
        <f>+IF(Attendance!B76&lt;&gt;"",Attendance!B76,"")</f>
        <v>NIRAJKANTH R.</v>
      </c>
      <c r="C71" s="84">
        <f>Marks!L71</f>
        <v>15</v>
      </c>
      <c r="D71" s="84">
        <f>Marks!M71</f>
        <v>14</v>
      </c>
      <c r="E71" s="84">
        <f>Marks!N71</f>
        <v>15</v>
      </c>
      <c r="F71" s="84">
        <f>Marks!O71</f>
        <v>19</v>
      </c>
      <c r="G71" s="84"/>
      <c r="H71" s="84"/>
      <c r="I71" s="84"/>
      <c r="J71" s="84"/>
      <c r="K71" s="84"/>
      <c r="L71" s="84">
        <f t="shared" si="1"/>
        <v>63</v>
      </c>
      <c r="M71" s="85">
        <f>Assessments!O71</f>
        <v>25.333333333333336</v>
      </c>
    </row>
    <row r="72" spans="1:13" ht="20.100000000000001" customHeight="1" x14ac:dyDescent="0.25">
      <c r="A72" s="82" t="str">
        <f>+IF(Attendance!A77&lt;&gt;"",Attendance!A77,"")</f>
        <v>180428T</v>
      </c>
      <c r="B72" s="83" t="str">
        <f>+IF(Attendance!B77&lt;&gt;"",Attendance!B77,"")</f>
        <v>NIRHOSHAN S.</v>
      </c>
      <c r="C72" s="84">
        <f>Marks!L72</f>
        <v>17</v>
      </c>
      <c r="D72" s="84">
        <f>Marks!M72</f>
        <v>24</v>
      </c>
      <c r="E72" s="84">
        <f>Marks!N72</f>
        <v>23</v>
      </c>
      <c r="F72" s="84">
        <f>Marks!O72</f>
        <v>25</v>
      </c>
      <c r="G72" s="84"/>
      <c r="H72" s="84"/>
      <c r="I72" s="84"/>
      <c r="J72" s="84"/>
      <c r="K72" s="84"/>
      <c r="L72" s="84">
        <f t="shared" si="1"/>
        <v>89</v>
      </c>
      <c r="M72" s="85">
        <f>Assessments!O72</f>
        <v>25.733333333333334</v>
      </c>
    </row>
    <row r="73" spans="1:13" ht="20.100000000000001" customHeight="1" x14ac:dyDescent="0.25">
      <c r="A73" s="82" t="str">
        <f>+IF(Attendance!A78&lt;&gt;"",Attendance!A78,"")</f>
        <v>180433E</v>
      </c>
      <c r="B73" s="83" t="str">
        <f>+IF(Attendance!B78&lt;&gt;"",Attendance!B78,"")</f>
        <v>NIWARTHANA D.S.P.A.</v>
      </c>
      <c r="C73" s="84">
        <f>Marks!L73</f>
        <v>21</v>
      </c>
      <c r="D73" s="84">
        <f>Marks!M73</f>
        <v>20</v>
      </c>
      <c r="E73" s="84">
        <f>Marks!N73</f>
        <v>20</v>
      </c>
      <c r="F73" s="84">
        <f>Marks!O73</f>
        <v>15</v>
      </c>
      <c r="G73" s="84"/>
      <c r="H73" s="84"/>
      <c r="I73" s="84"/>
      <c r="J73" s="84"/>
      <c r="K73" s="84"/>
      <c r="L73" s="84">
        <f t="shared" si="1"/>
        <v>76</v>
      </c>
      <c r="M73" s="85">
        <f>Assessments!O73</f>
        <v>27.466666666666669</v>
      </c>
    </row>
    <row r="74" spans="1:13" ht="20.100000000000001" customHeight="1" x14ac:dyDescent="0.25">
      <c r="A74" s="82" t="str">
        <f>+IF(Attendance!A79&lt;&gt;"",Attendance!A79,"")</f>
        <v>180437U</v>
      </c>
      <c r="B74" s="83" t="str">
        <f>+IF(Attendance!B79&lt;&gt;"",Attendance!B79,"")</f>
        <v>OSHAN J.W.P.</v>
      </c>
      <c r="C74" s="84">
        <f>Marks!L74</f>
        <v>16</v>
      </c>
      <c r="D74" s="84">
        <f>Marks!M74</f>
        <v>15</v>
      </c>
      <c r="E74" s="84">
        <f>Marks!N74</f>
        <v>11</v>
      </c>
      <c r="F74" s="84">
        <f>Marks!O74</f>
        <v>15</v>
      </c>
      <c r="G74" s="84"/>
      <c r="H74" s="84"/>
      <c r="I74" s="84"/>
      <c r="J74" s="84"/>
      <c r="K74" s="84"/>
      <c r="L74" s="84">
        <f t="shared" si="1"/>
        <v>57</v>
      </c>
      <c r="M74" s="85">
        <f>Assessments!O74</f>
        <v>22.866666666666667</v>
      </c>
    </row>
    <row r="75" spans="1:13" ht="20.100000000000001" customHeight="1" x14ac:dyDescent="0.25">
      <c r="A75" s="82" t="str">
        <f>+IF(Attendance!A80&lt;&gt;"",Attendance!A80,"")</f>
        <v>180441C</v>
      </c>
      <c r="B75" s="83" t="str">
        <f>+IF(Attendance!B80&lt;&gt;"",Attendance!B80,"")</f>
        <v>PALLIKKONDA C.S.</v>
      </c>
      <c r="C75" s="84">
        <f>Marks!L75</f>
        <v>13</v>
      </c>
      <c r="D75" s="84">
        <f>Marks!M75</f>
        <v>17</v>
      </c>
      <c r="E75" s="84">
        <f>Marks!N75</f>
        <v>9</v>
      </c>
      <c r="F75" s="84">
        <f>Marks!O75</f>
        <v>17</v>
      </c>
      <c r="G75" s="84"/>
      <c r="H75" s="84"/>
      <c r="I75" s="84"/>
      <c r="J75" s="84"/>
      <c r="K75" s="84"/>
      <c r="L75" s="84">
        <f t="shared" si="1"/>
        <v>56</v>
      </c>
      <c r="M75" s="85">
        <f>Assessments!O75</f>
        <v>22.6</v>
      </c>
    </row>
    <row r="76" spans="1:13" ht="20.100000000000001" customHeight="1" x14ac:dyDescent="0.25">
      <c r="A76" s="82" t="str">
        <f>+IF(Attendance!A81&lt;&gt;"",Attendance!A81,"")</f>
        <v>180453N</v>
      </c>
      <c r="B76" s="83" t="str">
        <f>+IF(Attendance!B81&lt;&gt;"",Attendance!B81,"")</f>
        <v>PATHIRANA T.P.W.</v>
      </c>
      <c r="C76" s="84">
        <f>Marks!L76</f>
        <v>10</v>
      </c>
      <c r="D76" s="84">
        <f>Marks!M76</f>
        <v>14</v>
      </c>
      <c r="E76" s="84">
        <f>Marks!N76</f>
        <v>21</v>
      </c>
      <c r="F76" s="84">
        <f>Marks!O76</f>
        <v>16</v>
      </c>
      <c r="G76" s="84"/>
      <c r="H76" s="84"/>
      <c r="I76" s="84"/>
      <c r="J76" s="84"/>
      <c r="K76" s="84"/>
      <c r="L76" s="84">
        <f t="shared" si="1"/>
        <v>61</v>
      </c>
      <c r="M76" s="85">
        <f>Assessments!O76</f>
        <v>28</v>
      </c>
    </row>
    <row r="77" spans="1:13" ht="20.100000000000001" customHeight="1" x14ac:dyDescent="0.25">
      <c r="A77" s="82" t="str">
        <f>+IF(Attendance!A82&lt;&gt;"",Attendance!A82,"")</f>
        <v>180454T</v>
      </c>
      <c r="B77" s="83" t="str">
        <f>+IF(Attendance!B82&lt;&gt;"",Attendance!B82,"")</f>
        <v>PATHIRATNA W.P.S.N.</v>
      </c>
      <c r="C77" s="84">
        <f>Marks!L77</f>
        <v>14</v>
      </c>
      <c r="D77" s="84">
        <f>Marks!M77</f>
        <v>14</v>
      </c>
      <c r="E77" s="84">
        <f>Marks!N77</f>
        <v>12</v>
      </c>
      <c r="F77" s="84">
        <f>Marks!O77</f>
        <v>19</v>
      </c>
      <c r="G77" s="84"/>
      <c r="H77" s="84"/>
      <c r="I77" s="84"/>
      <c r="J77" s="84"/>
      <c r="K77" s="84"/>
      <c r="L77" s="84">
        <f t="shared" si="1"/>
        <v>59</v>
      </c>
      <c r="M77" s="85">
        <f>Assessments!O77</f>
        <v>27.733333333333334</v>
      </c>
    </row>
    <row r="78" spans="1:13" ht="20.100000000000001" customHeight="1" x14ac:dyDescent="0.25">
      <c r="A78" s="82" t="str">
        <f>+IF(Attendance!A83&lt;&gt;"",Attendance!A83,"")</f>
        <v>180467K</v>
      </c>
      <c r="B78" s="83" t="str">
        <f>+IF(Attendance!B83&lt;&gt;"",Attendance!B83,"")</f>
        <v>PERERA P.P.B.</v>
      </c>
      <c r="C78" s="84">
        <f>Marks!L78</f>
        <v>18</v>
      </c>
      <c r="D78" s="84">
        <f>Marks!M78</f>
        <v>16</v>
      </c>
      <c r="E78" s="84">
        <f>Marks!N78</f>
        <v>9</v>
      </c>
      <c r="F78" s="84">
        <f>Marks!O78</f>
        <v>21</v>
      </c>
      <c r="G78" s="84"/>
      <c r="H78" s="84"/>
      <c r="I78" s="84"/>
      <c r="J78" s="84"/>
      <c r="K78" s="84"/>
      <c r="L78" s="84">
        <f t="shared" si="1"/>
        <v>64</v>
      </c>
      <c r="M78" s="85">
        <f>Assessments!O78</f>
        <v>30</v>
      </c>
    </row>
    <row r="79" spans="1:13" ht="20.100000000000001" customHeight="1" x14ac:dyDescent="0.25">
      <c r="A79" s="82" t="str">
        <f>+IF(Attendance!A84&lt;&gt;"",Attendance!A84,"")</f>
        <v>180468N</v>
      </c>
      <c r="B79" s="83" t="str">
        <f>+IF(Attendance!B84&lt;&gt;"",Attendance!B84,"")</f>
        <v>PERERA T.D.R.V.</v>
      </c>
      <c r="C79" s="84">
        <f>Marks!L79</f>
        <v>25</v>
      </c>
      <c r="D79" s="84">
        <f>Marks!M79</f>
        <v>22</v>
      </c>
      <c r="E79" s="84">
        <f>Marks!N79</f>
        <v>25</v>
      </c>
      <c r="F79" s="84">
        <f>Marks!O79</f>
        <v>19</v>
      </c>
      <c r="G79" s="84"/>
      <c r="H79" s="84"/>
      <c r="I79" s="84"/>
      <c r="J79" s="84"/>
      <c r="K79" s="84"/>
      <c r="L79" s="84">
        <f t="shared" si="1"/>
        <v>91</v>
      </c>
      <c r="M79" s="85">
        <f>Assessments!O79</f>
        <v>28.6</v>
      </c>
    </row>
    <row r="80" spans="1:13" ht="20.100000000000001" customHeight="1" x14ac:dyDescent="0.25">
      <c r="A80" s="82" t="str">
        <f>+IF(Attendance!A85&lt;&gt;"",Attendance!A85,"")</f>
        <v>180472V</v>
      </c>
      <c r="B80" s="83" t="str">
        <f>+IF(Attendance!B85&lt;&gt;"",Attendance!B85,"")</f>
        <v>PETHANGODA R.M.</v>
      </c>
      <c r="C80" s="84">
        <f>Marks!L80</f>
        <v>18</v>
      </c>
      <c r="D80" s="84">
        <f>Marks!M80</f>
        <v>15</v>
      </c>
      <c r="E80" s="84">
        <f>Marks!N80</f>
        <v>19</v>
      </c>
      <c r="F80" s="84">
        <f>Marks!O80</f>
        <v>14</v>
      </c>
      <c r="G80" s="84"/>
      <c r="H80" s="84"/>
      <c r="I80" s="84"/>
      <c r="J80" s="84"/>
      <c r="K80" s="84"/>
      <c r="L80" s="84">
        <f t="shared" si="1"/>
        <v>66</v>
      </c>
      <c r="M80" s="85">
        <f>Assessments!O80</f>
        <v>25.866666666666667</v>
      </c>
    </row>
    <row r="81" spans="1:13" ht="20.100000000000001" customHeight="1" x14ac:dyDescent="0.25">
      <c r="A81" s="82" t="str">
        <f>+IF(Attendance!A86&lt;&gt;"",Attendance!A86,"")</f>
        <v>180489E</v>
      </c>
      <c r="B81" s="83" t="str">
        <f>+IF(Attendance!B86&lt;&gt;"",Attendance!B86,"")</f>
        <v>PRARTHTHANAN S.</v>
      </c>
      <c r="C81" s="84">
        <f>Marks!L81</f>
        <v>17</v>
      </c>
      <c r="D81" s="84">
        <f>Marks!M81</f>
        <v>15</v>
      </c>
      <c r="E81" s="84">
        <f>Marks!N81</f>
        <v>21</v>
      </c>
      <c r="F81" s="84">
        <f>Marks!O81</f>
        <v>18</v>
      </c>
      <c r="G81" s="84"/>
      <c r="H81" s="84"/>
      <c r="I81" s="84"/>
      <c r="J81" s="84"/>
      <c r="K81" s="84"/>
      <c r="L81" s="84">
        <f t="shared" si="1"/>
        <v>71</v>
      </c>
      <c r="M81" s="85">
        <f>Assessments!O81</f>
        <v>25.466666666666669</v>
      </c>
    </row>
    <row r="82" spans="1:13" ht="20.100000000000001" customHeight="1" x14ac:dyDescent="0.25">
      <c r="A82" s="82" t="str">
        <f>+IF(Attendance!A87&lt;&gt;"",Attendance!A87,"")</f>
        <v>180497C</v>
      </c>
      <c r="B82" s="83" t="str">
        <f>+IF(Attendance!B87&lt;&gt;"",Attendance!B87,"")</f>
        <v>PREMATHILAKA H.D.M.</v>
      </c>
      <c r="C82" s="84">
        <f>Marks!L82</f>
        <v>16</v>
      </c>
      <c r="D82" s="84">
        <f>Marks!M82</f>
        <v>22</v>
      </c>
      <c r="E82" s="84">
        <f>Marks!N82</f>
        <v>0</v>
      </c>
      <c r="F82" s="84">
        <f>Marks!O82</f>
        <v>23</v>
      </c>
      <c r="G82" s="84"/>
      <c r="H82" s="84"/>
      <c r="I82" s="84"/>
      <c r="J82" s="84"/>
      <c r="K82" s="84"/>
      <c r="L82" s="84">
        <f t="shared" si="1"/>
        <v>61</v>
      </c>
      <c r="M82" s="85">
        <f>Assessments!O82</f>
        <v>30</v>
      </c>
    </row>
    <row r="83" spans="1:13" ht="20.100000000000001" customHeight="1" x14ac:dyDescent="0.25">
      <c r="A83" s="82" t="str">
        <f>+IF(Attendance!A88&lt;&gt;"",Attendance!A88,"")</f>
        <v>180506G</v>
      </c>
      <c r="B83" s="83" t="str">
        <f>+IF(Attendance!B88&lt;&gt;"",Attendance!B88,"")</f>
        <v>RAGAVAN R.</v>
      </c>
      <c r="C83" s="84">
        <f>Marks!L83</f>
        <v>24</v>
      </c>
      <c r="D83" s="84">
        <f>Marks!M83</f>
        <v>19</v>
      </c>
      <c r="E83" s="84">
        <f>Marks!N83</f>
        <v>10</v>
      </c>
      <c r="F83" s="84">
        <f>Marks!O83</f>
        <v>18</v>
      </c>
      <c r="G83" s="84"/>
      <c r="H83" s="84"/>
      <c r="I83" s="84"/>
      <c r="J83" s="84"/>
      <c r="K83" s="84"/>
      <c r="L83" s="84">
        <f t="shared" si="1"/>
        <v>71</v>
      </c>
      <c r="M83" s="85">
        <f>Assessments!O83</f>
        <v>28</v>
      </c>
    </row>
    <row r="84" spans="1:13" ht="20.100000000000001" customHeight="1" x14ac:dyDescent="0.25">
      <c r="A84" s="82" t="str">
        <f>+IF(Attendance!A89&lt;&gt;"",Attendance!A89,"")</f>
        <v>180508N</v>
      </c>
      <c r="B84" s="83" t="str">
        <f>+IF(Attendance!B89&lt;&gt;"",Attendance!B89,"")</f>
        <v>RAJAKARUNA Y.A.A.W.</v>
      </c>
      <c r="C84" s="84">
        <f>Marks!L84</f>
        <v>17</v>
      </c>
      <c r="D84" s="84">
        <f>Marks!M84</f>
        <v>17</v>
      </c>
      <c r="E84" s="84">
        <f>Marks!N84</f>
        <v>22</v>
      </c>
      <c r="F84" s="84">
        <f>Marks!O84</f>
        <v>16</v>
      </c>
      <c r="G84" s="84"/>
      <c r="H84" s="84"/>
      <c r="I84" s="84"/>
      <c r="J84" s="84"/>
      <c r="K84" s="84"/>
      <c r="L84" s="84">
        <f t="shared" si="1"/>
        <v>72</v>
      </c>
      <c r="M84" s="85">
        <f>Assessments!O84</f>
        <v>26</v>
      </c>
    </row>
    <row r="85" spans="1:13" ht="20.100000000000001" customHeight="1" x14ac:dyDescent="0.25">
      <c r="A85" s="82" t="str">
        <f>+IF(Attendance!A90&lt;&gt;"",Attendance!A90,"")</f>
        <v>180520T</v>
      </c>
      <c r="B85" s="83" t="str">
        <f>+IF(Attendance!B90&lt;&gt;"",Attendance!B90,"")</f>
        <v>RANDIKA J.T.H.</v>
      </c>
      <c r="C85" s="84">
        <f>Marks!L85</f>
        <v>13</v>
      </c>
      <c r="D85" s="84">
        <f>Marks!M85</f>
        <v>15</v>
      </c>
      <c r="E85" s="84">
        <f>Marks!N85</f>
        <v>25</v>
      </c>
      <c r="F85" s="84">
        <f>Marks!O85</f>
        <v>17</v>
      </c>
      <c r="G85" s="84"/>
      <c r="H85" s="84"/>
      <c r="I85" s="84"/>
      <c r="J85" s="84"/>
      <c r="K85" s="84"/>
      <c r="L85" s="84">
        <f t="shared" si="1"/>
        <v>70</v>
      </c>
      <c r="M85" s="85">
        <f>Assessments!O85</f>
        <v>23.466666666666665</v>
      </c>
    </row>
    <row r="86" spans="1:13" ht="20.100000000000001" customHeight="1" x14ac:dyDescent="0.25">
      <c r="A86" s="82" t="str">
        <f>+IF(Attendance!A91&lt;&gt;"",Attendance!A91,"")</f>
        <v>180522C</v>
      </c>
      <c r="B86" s="83" t="str">
        <f>+IF(Attendance!B91&lt;&gt;"",Attendance!B91,"")</f>
        <v>RASADARA K.P.W.G.</v>
      </c>
      <c r="C86" s="84">
        <f>Marks!L86</f>
        <v>0</v>
      </c>
      <c r="D86" s="84">
        <f>Marks!M86</f>
        <v>0</v>
      </c>
      <c r="E86" s="84">
        <f>Marks!N86</f>
        <v>0</v>
      </c>
      <c r="F86" s="84">
        <f>Marks!O86</f>
        <v>0</v>
      </c>
      <c r="G86" s="84"/>
      <c r="H86" s="84"/>
      <c r="I86" s="84"/>
      <c r="J86" s="84"/>
      <c r="K86" s="84"/>
      <c r="L86" s="84">
        <f t="shared" si="1"/>
        <v>0</v>
      </c>
      <c r="M86" s="85">
        <f>Assessments!O86</f>
        <v>19.333333333333332</v>
      </c>
    </row>
    <row r="87" spans="1:13" ht="20.100000000000001" customHeight="1" x14ac:dyDescent="0.25">
      <c r="A87" s="82" t="str">
        <f>+IF(Attendance!A92&lt;&gt;"",Attendance!A92,"")</f>
        <v>180523F</v>
      </c>
      <c r="B87" s="83" t="str">
        <f>+IF(Attendance!B92&lt;&gt;"",Attendance!B92,"")</f>
        <v>RASANJI R.V.</v>
      </c>
      <c r="C87" s="84">
        <f>Marks!L87</f>
        <v>23</v>
      </c>
      <c r="D87" s="84">
        <f>Marks!M87</f>
        <v>21</v>
      </c>
      <c r="E87" s="84">
        <f>Marks!N87</f>
        <v>15</v>
      </c>
      <c r="F87" s="84">
        <f>Marks!O87</f>
        <v>18</v>
      </c>
      <c r="G87" s="84"/>
      <c r="H87" s="84"/>
      <c r="I87" s="84"/>
      <c r="J87" s="84"/>
      <c r="K87" s="84"/>
      <c r="L87" s="84">
        <f t="shared" si="1"/>
        <v>77</v>
      </c>
      <c r="M87" s="85">
        <f>Assessments!O87</f>
        <v>26</v>
      </c>
    </row>
    <row r="88" spans="1:13" ht="20.100000000000001" customHeight="1" x14ac:dyDescent="0.25">
      <c r="A88" s="82" t="str">
        <f>+IF(Attendance!A93&lt;&gt;"",Attendance!A93,"")</f>
        <v>180529E</v>
      </c>
      <c r="B88" s="83" t="str">
        <f>+IF(Attendance!B93&lt;&gt;"",Attendance!B93,"")</f>
        <v>RATHNAYAKA R.G.H.V.</v>
      </c>
      <c r="C88" s="84">
        <f>Marks!L88</f>
        <v>13</v>
      </c>
      <c r="D88" s="84">
        <f>Marks!M88</f>
        <v>11</v>
      </c>
      <c r="E88" s="84">
        <f>Marks!N88</f>
        <v>19</v>
      </c>
      <c r="F88" s="84">
        <f>Marks!O88</f>
        <v>16</v>
      </c>
      <c r="G88" s="84"/>
      <c r="H88" s="84"/>
      <c r="I88" s="84"/>
      <c r="J88" s="84"/>
      <c r="K88" s="84"/>
      <c r="L88" s="84">
        <f t="shared" si="1"/>
        <v>59</v>
      </c>
      <c r="M88" s="85">
        <f>Assessments!O88</f>
        <v>26</v>
      </c>
    </row>
    <row r="89" spans="1:13" ht="20.100000000000001" customHeight="1" x14ac:dyDescent="0.25">
      <c r="A89" s="82" t="str">
        <f>+IF(Attendance!A94&lt;&gt;"",Attendance!A94,"")</f>
        <v>180534N</v>
      </c>
      <c r="B89" s="83" t="str">
        <f>+IF(Attendance!B94&lt;&gt;"",Attendance!B94,"")</f>
        <v>RATHNAYAKE R.M.A.S.</v>
      </c>
      <c r="C89" s="84">
        <f>Marks!L89</f>
        <v>7</v>
      </c>
      <c r="D89" s="84">
        <f>Marks!M89</f>
        <v>17</v>
      </c>
      <c r="E89" s="84">
        <f>Marks!N89</f>
        <v>10</v>
      </c>
      <c r="F89" s="84">
        <f>Marks!O89</f>
        <v>14</v>
      </c>
      <c r="G89" s="84"/>
      <c r="H89" s="84"/>
      <c r="I89" s="84"/>
      <c r="J89" s="84"/>
      <c r="K89" s="84"/>
      <c r="L89" s="84">
        <f t="shared" si="1"/>
        <v>48</v>
      </c>
      <c r="M89" s="85">
        <f>Assessments!O89</f>
        <v>24.866666666666667</v>
      </c>
    </row>
    <row r="90" spans="1:13" ht="20.100000000000001" customHeight="1" x14ac:dyDescent="0.25">
      <c r="A90" s="82" t="str">
        <f>+IF(Attendance!A95&lt;&gt;"",Attendance!A95,"")</f>
        <v>180538F</v>
      </c>
      <c r="B90" s="83" t="str">
        <f>+IF(Attendance!B95&lt;&gt;"",Attendance!B95,"")</f>
        <v>RATHNAYAKE R.T.N.</v>
      </c>
      <c r="C90" s="84">
        <f>Marks!L90</f>
        <v>19</v>
      </c>
      <c r="D90" s="84">
        <f>Marks!M90</f>
        <v>20</v>
      </c>
      <c r="E90" s="84">
        <f>Marks!N90</f>
        <v>25</v>
      </c>
      <c r="F90" s="84">
        <f>Marks!O90</f>
        <v>19</v>
      </c>
      <c r="G90" s="84"/>
      <c r="H90" s="84"/>
      <c r="I90" s="84"/>
      <c r="J90" s="84"/>
      <c r="K90" s="84"/>
      <c r="L90" s="84">
        <f t="shared" si="1"/>
        <v>83</v>
      </c>
      <c r="M90" s="85">
        <f>Assessments!O90</f>
        <v>29</v>
      </c>
    </row>
    <row r="91" spans="1:13" ht="20.100000000000001" customHeight="1" x14ac:dyDescent="0.25">
      <c r="A91" s="82" t="str">
        <f>+IF(Attendance!A96&lt;&gt;"",Attendance!A96,"")</f>
        <v>180544U</v>
      </c>
      <c r="B91" s="83" t="str">
        <f>+IF(Attendance!B96&lt;&gt;"",Attendance!B96,"")</f>
        <v>RAVIHANSA W.A.V.</v>
      </c>
      <c r="C91" s="84">
        <f>Marks!L91</f>
        <v>21</v>
      </c>
      <c r="D91" s="84">
        <f>Marks!M91</f>
        <v>20</v>
      </c>
      <c r="E91" s="84">
        <f>Marks!N91</f>
        <v>20</v>
      </c>
      <c r="F91" s="84">
        <f>Marks!O91</f>
        <v>19</v>
      </c>
      <c r="G91" s="84"/>
      <c r="H91" s="84"/>
      <c r="I91" s="84"/>
      <c r="J91" s="84"/>
      <c r="K91" s="84"/>
      <c r="L91" s="84">
        <f t="shared" si="1"/>
        <v>80</v>
      </c>
      <c r="M91" s="85">
        <f>Assessments!O91</f>
        <v>27</v>
      </c>
    </row>
    <row r="92" spans="1:13" ht="20.100000000000001" customHeight="1" x14ac:dyDescent="0.25">
      <c r="A92" s="82" t="str">
        <f>+IF(Attendance!A97&lt;&gt;"",Attendance!A97,"")</f>
        <v>180554B</v>
      </c>
      <c r="B92" s="83" t="str">
        <f>+IF(Attendance!B97&lt;&gt;"",Attendance!B97,"")</f>
        <v>SAMARASINGHE P.</v>
      </c>
      <c r="C92" s="84">
        <f>Marks!L92</f>
        <v>17</v>
      </c>
      <c r="D92" s="84">
        <f>Marks!M92</f>
        <v>20</v>
      </c>
      <c r="E92" s="84">
        <f>Marks!N92</f>
        <v>10</v>
      </c>
      <c r="F92" s="84">
        <f>Marks!O92</f>
        <v>13</v>
      </c>
      <c r="G92" s="84"/>
      <c r="H92" s="84"/>
      <c r="I92" s="84"/>
      <c r="J92" s="84"/>
      <c r="K92" s="84"/>
      <c r="L92" s="84">
        <f t="shared" si="1"/>
        <v>60</v>
      </c>
      <c r="M92" s="85">
        <f>Assessments!O92</f>
        <v>27.733333333333334</v>
      </c>
    </row>
    <row r="93" spans="1:13" ht="20.100000000000001" customHeight="1" x14ac:dyDescent="0.25">
      <c r="A93" s="82" t="str">
        <f>+IF(Attendance!A98&lt;&gt;"",Attendance!A98,"")</f>
        <v>180564F</v>
      </c>
      <c r="B93" s="83" t="str">
        <f>+IF(Attendance!B98&lt;&gt;"",Attendance!B98,"")</f>
        <v>SANDEEPA H.K.C.A.</v>
      </c>
      <c r="C93" s="84">
        <f>Marks!L93</f>
        <v>11</v>
      </c>
      <c r="D93" s="84">
        <f>Marks!M93</f>
        <v>19</v>
      </c>
      <c r="E93" s="84">
        <f>Marks!N93</f>
        <v>17</v>
      </c>
      <c r="F93" s="84">
        <f>Marks!O93</f>
        <v>15</v>
      </c>
      <c r="G93" s="84"/>
      <c r="H93" s="84"/>
      <c r="I93" s="84"/>
      <c r="J93" s="84"/>
      <c r="K93" s="84"/>
      <c r="L93" s="84">
        <f t="shared" si="1"/>
        <v>62</v>
      </c>
      <c r="M93" s="85">
        <f>Assessments!O93</f>
        <v>25.6</v>
      </c>
    </row>
    <row r="94" spans="1:13" ht="20.100000000000001" customHeight="1" x14ac:dyDescent="0.25">
      <c r="A94" s="82" t="str">
        <f>+IF(Attendance!A99&lt;&gt;"",Attendance!A99,"")</f>
        <v>180574K</v>
      </c>
      <c r="B94" s="83" t="str">
        <f>+IF(Attendance!B99&lt;&gt;"",Attendance!B99,"")</f>
        <v>SAURANGA H.W.C.</v>
      </c>
      <c r="C94" s="84">
        <f>Marks!L94</f>
        <v>23</v>
      </c>
      <c r="D94" s="84">
        <f>Marks!M94</f>
        <v>16</v>
      </c>
      <c r="E94" s="84">
        <f>Marks!N94</f>
        <v>13</v>
      </c>
      <c r="F94" s="84">
        <f>Marks!O94</f>
        <v>12</v>
      </c>
      <c r="G94" s="84"/>
      <c r="H94" s="84"/>
      <c r="I94" s="84"/>
      <c r="J94" s="84"/>
      <c r="K94" s="84"/>
      <c r="L94" s="84">
        <f t="shared" si="1"/>
        <v>64</v>
      </c>
      <c r="M94" s="85">
        <f>Assessments!O94</f>
        <v>23.333333333333336</v>
      </c>
    </row>
    <row r="95" spans="1:13" ht="20.100000000000001" customHeight="1" x14ac:dyDescent="0.25">
      <c r="A95" s="82" t="str">
        <f>+IF(Attendance!A100&lt;&gt;"",Attendance!A100,"")</f>
        <v>180588G</v>
      </c>
      <c r="B95" s="83" t="str">
        <f>+IF(Attendance!B100&lt;&gt;"",Attendance!B100,"")</f>
        <v>VITHURABIMAN S.</v>
      </c>
      <c r="C95" s="84">
        <f>Marks!L95</f>
        <v>18</v>
      </c>
      <c r="D95" s="84">
        <f>Marks!M95</f>
        <v>12</v>
      </c>
      <c r="E95" s="84">
        <f>Marks!N95</f>
        <v>10</v>
      </c>
      <c r="F95" s="84">
        <f>Marks!O95</f>
        <v>19</v>
      </c>
      <c r="G95" s="84"/>
      <c r="H95" s="84"/>
      <c r="I95" s="84"/>
      <c r="J95" s="84"/>
      <c r="K95" s="84"/>
      <c r="L95" s="84">
        <f t="shared" si="1"/>
        <v>59</v>
      </c>
      <c r="M95" s="85">
        <f>Assessments!O95</f>
        <v>23.6</v>
      </c>
    </row>
    <row r="96" spans="1:13" ht="20.100000000000001" customHeight="1" x14ac:dyDescent="0.25">
      <c r="A96" s="82" t="str">
        <f>+IF(Attendance!A101&lt;&gt;"",Attendance!A101,"")</f>
        <v>180589K</v>
      </c>
      <c r="B96" s="83" t="str">
        <f>+IF(Attendance!B101&lt;&gt;"",Attendance!B101,"")</f>
        <v>SEWWANDI B.L.P.N.</v>
      </c>
      <c r="C96" s="84">
        <f>Marks!L96</f>
        <v>11</v>
      </c>
      <c r="D96" s="84">
        <f>Marks!M96</f>
        <v>19</v>
      </c>
      <c r="E96" s="84">
        <f>Marks!N96</f>
        <v>10</v>
      </c>
      <c r="F96" s="84">
        <f>Marks!O96</f>
        <v>15</v>
      </c>
      <c r="G96" s="84"/>
      <c r="H96" s="84"/>
      <c r="I96" s="84"/>
      <c r="J96" s="84"/>
      <c r="K96" s="84"/>
      <c r="L96" s="84">
        <f t="shared" si="1"/>
        <v>55</v>
      </c>
      <c r="M96" s="85">
        <f>Assessments!O96</f>
        <v>26</v>
      </c>
    </row>
    <row r="97" spans="1:13" ht="20.100000000000001" customHeight="1" x14ac:dyDescent="0.25">
      <c r="A97" s="82" t="str">
        <f>+IF(Attendance!A102&lt;&gt;"",Attendance!A102,"")</f>
        <v>180604F</v>
      </c>
      <c r="B97" s="83" t="str">
        <f>+IF(Attendance!B102&lt;&gt;"",Attendance!B102,"")</f>
        <v>SILVA P.H.D.S.</v>
      </c>
      <c r="C97" s="84">
        <f>Marks!L97</f>
        <v>18</v>
      </c>
      <c r="D97" s="84">
        <f>Marks!M97</f>
        <v>18</v>
      </c>
      <c r="E97" s="84">
        <f>Marks!N97</f>
        <v>14</v>
      </c>
      <c r="F97" s="84">
        <f>Marks!O97</f>
        <v>16</v>
      </c>
      <c r="G97" s="84"/>
      <c r="H97" s="84"/>
      <c r="I97" s="84"/>
      <c r="J97" s="84"/>
      <c r="K97" s="84"/>
      <c r="L97" s="84">
        <f t="shared" si="1"/>
        <v>66</v>
      </c>
      <c r="M97" s="85">
        <f>Assessments!O97</f>
        <v>28</v>
      </c>
    </row>
    <row r="98" spans="1:13" ht="20.100000000000001" customHeight="1" x14ac:dyDescent="0.25">
      <c r="A98" s="82" t="str">
        <f>+IF(Attendance!A103&lt;&gt;"",Attendance!A103,"")</f>
        <v>180609B</v>
      </c>
      <c r="B98" s="83" t="str">
        <f>+IF(Attendance!B103&lt;&gt;"",Attendance!B103,"")</f>
        <v>SIRITHUNGA M.R.A.</v>
      </c>
      <c r="C98" s="84">
        <f>Marks!L98</f>
        <v>16</v>
      </c>
      <c r="D98" s="84">
        <f>Marks!M98</f>
        <v>19</v>
      </c>
      <c r="E98" s="84">
        <f>Marks!N98</f>
        <v>12</v>
      </c>
      <c r="F98" s="84">
        <f>Marks!O98</f>
        <v>14</v>
      </c>
      <c r="G98" s="84"/>
      <c r="H98" s="84"/>
      <c r="I98" s="84"/>
      <c r="J98" s="84"/>
      <c r="K98" s="84"/>
      <c r="L98" s="84">
        <f t="shared" si="1"/>
        <v>61</v>
      </c>
      <c r="M98" s="85">
        <f>Assessments!O98</f>
        <v>24.6</v>
      </c>
    </row>
    <row r="99" spans="1:13" ht="20.100000000000001" customHeight="1" x14ac:dyDescent="0.25">
      <c r="A99" s="82" t="str">
        <f>+IF(Attendance!A104&lt;&gt;"",Attendance!A104,"")</f>
        <v>180616T</v>
      </c>
      <c r="B99" s="83" t="str">
        <f>+IF(Attendance!B104&lt;&gt;"",Attendance!B104,"")</f>
        <v>SOMARATHNE P.M.P.H.</v>
      </c>
      <c r="C99" s="84">
        <f>Marks!L99</f>
        <v>23</v>
      </c>
      <c r="D99" s="84">
        <f>Marks!M99</f>
        <v>25</v>
      </c>
      <c r="E99" s="84">
        <f>Marks!N99</f>
        <v>19</v>
      </c>
      <c r="F99" s="84">
        <f>Marks!O99</f>
        <v>22</v>
      </c>
      <c r="G99" s="84"/>
      <c r="H99" s="84"/>
      <c r="I99" s="84"/>
      <c r="J99" s="84"/>
      <c r="K99" s="84"/>
      <c r="L99" s="84">
        <f t="shared" si="1"/>
        <v>89</v>
      </c>
      <c r="M99" s="85">
        <f>Assessments!O99</f>
        <v>25.533333333333331</v>
      </c>
    </row>
    <row r="100" spans="1:13" ht="20.100000000000001" customHeight="1" x14ac:dyDescent="0.25">
      <c r="A100" s="82" t="str">
        <f>+IF(Attendance!A105&lt;&gt;"",Attendance!A105,"")</f>
        <v>180631J</v>
      </c>
      <c r="B100" s="83" t="str">
        <f>+IF(Attendance!B105&lt;&gt;"",Attendance!B105,"")</f>
        <v>THALAGALA B.P.</v>
      </c>
      <c r="C100" s="84">
        <f>Marks!L100</f>
        <v>17</v>
      </c>
      <c r="D100" s="84">
        <f>Marks!M100</f>
        <v>11</v>
      </c>
      <c r="E100" s="84">
        <f>Marks!N100</f>
        <v>14</v>
      </c>
      <c r="F100" s="84">
        <f>Marks!O100</f>
        <v>15</v>
      </c>
      <c r="G100" s="84"/>
      <c r="H100" s="84"/>
      <c r="I100" s="84"/>
      <c r="J100" s="84"/>
      <c r="K100" s="84"/>
      <c r="L100" s="84">
        <f t="shared" si="1"/>
        <v>57</v>
      </c>
      <c r="M100" s="85">
        <f>Assessments!O100</f>
        <v>25.866666666666667</v>
      </c>
    </row>
    <row r="101" spans="1:13" ht="20.100000000000001" customHeight="1" x14ac:dyDescent="0.25">
      <c r="A101" s="82" t="str">
        <f>+IF(Attendance!A106&lt;&gt;"",Attendance!A106,"")</f>
        <v>180634V</v>
      </c>
      <c r="B101" s="83" t="str">
        <f>+IF(Attendance!B106&lt;&gt;"",Attendance!B106,"")</f>
        <v>THANUJAYA M.G.S.</v>
      </c>
      <c r="C101" s="84">
        <f>Marks!L101</f>
        <v>16</v>
      </c>
      <c r="D101" s="84">
        <f>Marks!M101</f>
        <v>21</v>
      </c>
      <c r="E101" s="84">
        <f>Marks!N101</f>
        <v>17</v>
      </c>
      <c r="F101" s="84">
        <f>Marks!O101</f>
        <v>21</v>
      </c>
      <c r="G101" s="84"/>
      <c r="H101" s="84"/>
      <c r="I101" s="84"/>
      <c r="J101" s="84"/>
      <c r="K101" s="84"/>
      <c r="L101" s="84">
        <f t="shared" si="1"/>
        <v>75</v>
      </c>
      <c r="M101" s="85">
        <f>Assessments!O101</f>
        <v>29</v>
      </c>
    </row>
    <row r="102" spans="1:13" ht="20.100000000000001" customHeight="1" x14ac:dyDescent="0.25">
      <c r="A102" s="82" t="str">
        <f>+IF(Attendance!A107&lt;&gt;"",Attendance!A107,"")</f>
        <v>180639P</v>
      </c>
      <c r="B102" s="83" t="str">
        <f>+IF(Attendance!B107&lt;&gt;"",Attendance!B107,"")</f>
        <v>THENNAKOON T.A.D.S.</v>
      </c>
      <c r="C102" s="84">
        <f>Marks!L102</f>
        <v>11</v>
      </c>
      <c r="D102" s="84">
        <f>Marks!M102</f>
        <v>19</v>
      </c>
      <c r="E102" s="84">
        <f>Marks!N102</f>
        <v>7</v>
      </c>
      <c r="F102" s="84">
        <f>Marks!O102</f>
        <v>15</v>
      </c>
      <c r="G102" s="84"/>
      <c r="H102" s="84"/>
      <c r="I102" s="84"/>
      <c r="J102" s="84"/>
      <c r="K102" s="84"/>
      <c r="L102" s="84">
        <f t="shared" si="1"/>
        <v>52</v>
      </c>
      <c r="M102" s="85">
        <f>Assessments!O102</f>
        <v>23.866666666666667</v>
      </c>
    </row>
    <row r="103" spans="1:13" ht="20.100000000000001" customHeight="1" x14ac:dyDescent="0.25">
      <c r="A103" s="82" t="str">
        <f>+IF(Attendance!A108&lt;&gt;"",Attendance!A108,"")</f>
        <v>180640K</v>
      </c>
      <c r="B103" s="83" t="str">
        <f>+IF(Attendance!B108&lt;&gt;"",Attendance!B108,"")</f>
        <v>THENUKAN P.</v>
      </c>
      <c r="C103" s="84">
        <f>Marks!L103</f>
        <v>18</v>
      </c>
      <c r="D103" s="84">
        <f>Marks!M103</f>
        <v>16</v>
      </c>
      <c r="E103" s="84">
        <f>Marks!N103</f>
        <v>11</v>
      </c>
      <c r="F103" s="84">
        <f>Marks!O103</f>
        <v>15</v>
      </c>
      <c r="G103" s="84"/>
      <c r="H103" s="84"/>
      <c r="I103" s="84"/>
      <c r="J103" s="84"/>
      <c r="K103" s="84"/>
      <c r="L103" s="84">
        <f t="shared" si="1"/>
        <v>60</v>
      </c>
      <c r="M103" s="85">
        <f>Assessments!O103</f>
        <v>24.466666666666669</v>
      </c>
    </row>
    <row r="104" spans="1:13" ht="20.100000000000001" customHeight="1" x14ac:dyDescent="0.25">
      <c r="A104" s="82" t="str">
        <f>+IF(Attendance!A109&lt;&gt;"",Attendance!A109,"")</f>
        <v>180641N</v>
      </c>
      <c r="B104" s="83" t="str">
        <f>+IF(Attendance!B109&lt;&gt;"",Attendance!B109,"")</f>
        <v>THIESHANTHAN A.</v>
      </c>
      <c r="C104" s="84">
        <f>Marks!L104</f>
        <v>17</v>
      </c>
      <c r="D104" s="84">
        <f>Marks!M104</f>
        <v>14</v>
      </c>
      <c r="E104" s="84">
        <f>Marks!N104</f>
        <v>25</v>
      </c>
      <c r="F104" s="84">
        <f>Marks!O104</f>
        <v>15</v>
      </c>
      <c r="G104" s="84"/>
      <c r="H104" s="84"/>
      <c r="I104" s="84"/>
      <c r="J104" s="84"/>
      <c r="K104" s="84"/>
      <c r="L104" s="84">
        <f t="shared" si="1"/>
        <v>71</v>
      </c>
      <c r="M104" s="85">
        <f>Assessments!O104</f>
        <v>25.733333333333334</v>
      </c>
    </row>
    <row r="105" spans="1:13" ht="20.100000000000001" customHeight="1" x14ac:dyDescent="0.25">
      <c r="A105" s="82" t="str">
        <f>+IF(Attendance!A110&lt;&gt;"",Attendance!A110,"")</f>
        <v>180642T</v>
      </c>
      <c r="B105" s="83" t="str">
        <f>+IF(Attendance!B110&lt;&gt;"",Attendance!B110,"")</f>
        <v>THILAKARATHNA G.D.O.L.</v>
      </c>
      <c r="C105" s="84">
        <f>Marks!L105</f>
        <v>14</v>
      </c>
      <c r="D105" s="84">
        <f>Marks!M105</f>
        <v>13</v>
      </c>
      <c r="E105" s="84">
        <f>Marks!N105</f>
        <v>11</v>
      </c>
      <c r="F105" s="84">
        <f>Marks!O105</f>
        <v>14</v>
      </c>
      <c r="G105" s="84"/>
      <c r="H105" s="84"/>
      <c r="I105" s="84"/>
      <c r="J105" s="84"/>
      <c r="K105" s="84"/>
      <c r="L105" s="84">
        <f t="shared" si="1"/>
        <v>52</v>
      </c>
      <c r="M105" s="85">
        <f>Assessments!O105</f>
        <v>24</v>
      </c>
    </row>
    <row r="106" spans="1:13" ht="20.100000000000001" customHeight="1" x14ac:dyDescent="0.25">
      <c r="A106" s="82" t="str">
        <f>+IF(Attendance!A111&lt;&gt;"",Attendance!A111,"")</f>
        <v>180646J</v>
      </c>
      <c r="B106" s="83" t="str">
        <f>+IF(Attendance!B111&lt;&gt;"",Attendance!B111,"")</f>
        <v>THIVAKARAN S.</v>
      </c>
      <c r="C106" s="84">
        <f>Marks!L106</f>
        <v>13</v>
      </c>
      <c r="D106" s="84">
        <f>Marks!M106</f>
        <v>16</v>
      </c>
      <c r="E106" s="84">
        <f>Marks!N106</f>
        <v>12</v>
      </c>
      <c r="F106" s="84">
        <f>Marks!O106</f>
        <v>13</v>
      </c>
      <c r="G106" s="84"/>
      <c r="H106" s="84"/>
      <c r="I106" s="84"/>
      <c r="J106" s="84"/>
      <c r="K106" s="84"/>
      <c r="L106" s="84">
        <f t="shared" si="1"/>
        <v>54</v>
      </c>
      <c r="M106" s="85">
        <f>Assessments!O106</f>
        <v>21.333333333333336</v>
      </c>
    </row>
    <row r="107" spans="1:13" ht="20.100000000000001" customHeight="1" x14ac:dyDescent="0.25">
      <c r="A107" s="82" t="str">
        <f>+IF(Attendance!A112&lt;&gt;"",Attendance!A112,"")</f>
        <v>180647M</v>
      </c>
      <c r="B107" s="83" t="str">
        <f>+IF(Attendance!B112&lt;&gt;"",Attendance!B112,"")</f>
        <v>THUVAARAGAN T.</v>
      </c>
      <c r="C107" s="84">
        <f>Marks!L107</f>
        <v>12</v>
      </c>
      <c r="D107" s="84">
        <f>Marks!M107</f>
        <v>15</v>
      </c>
      <c r="E107" s="84">
        <f>Marks!N107</f>
        <v>16</v>
      </c>
      <c r="F107" s="84">
        <f>Marks!O107</f>
        <v>18</v>
      </c>
      <c r="G107" s="84"/>
      <c r="H107" s="84"/>
      <c r="I107" s="84"/>
      <c r="J107" s="84"/>
      <c r="K107" s="84"/>
      <c r="L107" s="84">
        <f t="shared" si="1"/>
        <v>61</v>
      </c>
      <c r="M107" s="85">
        <f>Assessments!O107</f>
        <v>21.866666666666667</v>
      </c>
    </row>
    <row r="108" spans="1:13" ht="20.100000000000001" customHeight="1" x14ac:dyDescent="0.25">
      <c r="A108" s="82" t="str">
        <f>+IF(Attendance!A113&lt;&gt;"",Attendance!A113,"")</f>
        <v>180650P</v>
      </c>
      <c r="B108" s="83" t="str">
        <f>+IF(Attendance!B113&lt;&gt;"",Attendance!B113,"")</f>
        <v>UDARA A.W.T.</v>
      </c>
      <c r="C108" s="84">
        <f>Marks!L108</f>
        <v>15</v>
      </c>
      <c r="D108" s="84">
        <f>Marks!M108</f>
        <v>17</v>
      </c>
      <c r="E108" s="84">
        <f>Marks!N108</f>
        <v>12</v>
      </c>
      <c r="F108" s="84">
        <f>Marks!O108</f>
        <v>16</v>
      </c>
      <c r="G108" s="84"/>
      <c r="H108" s="84"/>
      <c r="I108" s="84"/>
      <c r="J108" s="84"/>
      <c r="K108" s="84"/>
      <c r="L108" s="84">
        <f t="shared" si="1"/>
        <v>60</v>
      </c>
      <c r="M108" s="85">
        <f>Assessments!O108</f>
        <v>23</v>
      </c>
    </row>
    <row r="109" spans="1:13" ht="20.100000000000001" customHeight="1" x14ac:dyDescent="0.25">
      <c r="A109" s="82" t="str">
        <f>+IF(Attendance!A114&lt;&gt;"",Attendance!A114,"")</f>
        <v>180655K</v>
      </c>
      <c r="B109" s="83" t="str">
        <f>+IF(Attendance!B114&lt;&gt;"",Attendance!B114,"")</f>
        <v>UDUGAMAKORALA G.D.</v>
      </c>
      <c r="C109" s="84">
        <f>Marks!L109</f>
        <v>8</v>
      </c>
      <c r="D109" s="84">
        <f>Marks!M109</f>
        <v>11</v>
      </c>
      <c r="E109" s="84">
        <f>Marks!N109</f>
        <v>6</v>
      </c>
      <c r="F109" s="84">
        <f>Marks!O109</f>
        <v>10</v>
      </c>
      <c r="G109" s="84"/>
      <c r="H109" s="84"/>
      <c r="I109" s="84"/>
      <c r="J109" s="84"/>
      <c r="K109" s="84"/>
      <c r="L109" s="84">
        <f t="shared" si="1"/>
        <v>35</v>
      </c>
      <c r="M109" s="85">
        <f>Assessments!O109</f>
        <v>21.333333333333336</v>
      </c>
    </row>
    <row r="110" spans="1:13" ht="20.100000000000001" customHeight="1" x14ac:dyDescent="0.25">
      <c r="A110" s="82" t="str">
        <f>+IF(Attendance!A115&lt;&gt;"",Attendance!A115,"")</f>
        <v>180663H</v>
      </c>
      <c r="B110" s="83" t="str">
        <f>+IF(Attendance!B115&lt;&gt;"",Attendance!B115,"")</f>
        <v>VIDURANGA T.D.S.</v>
      </c>
      <c r="C110" s="84">
        <f>Marks!L110</f>
        <v>24</v>
      </c>
      <c r="D110" s="84">
        <f>Marks!M110</f>
        <v>15</v>
      </c>
      <c r="E110" s="84">
        <f>Marks!N110</f>
        <v>20</v>
      </c>
      <c r="F110" s="84">
        <f>Marks!O110</f>
        <v>20</v>
      </c>
      <c r="G110" s="84"/>
      <c r="H110" s="84"/>
      <c r="I110" s="84"/>
      <c r="J110" s="84"/>
      <c r="K110" s="84"/>
      <c r="L110" s="84">
        <f t="shared" si="1"/>
        <v>79</v>
      </c>
      <c r="M110" s="85">
        <f>Assessments!O110</f>
        <v>28.866666666666667</v>
      </c>
    </row>
    <row r="111" spans="1:13" ht="20.100000000000001" customHeight="1" x14ac:dyDescent="0.25">
      <c r="A111" s="82" t="str">
        <f>+IF(Attendance!A116&lt;&gt;"",Attendance!A116,"")</f>
        <v>180665P</v>
      </c>
      <c r="B111" s="83" t="str">
        <f>+IF(Attendance!B116&lt;&gt;"",Attendance!B116,"")</f>
        <v>VIJENAYAKE P.V.O.D.</v>
      </c>
      <c r="C111" s="84">
        <f>Marks!L111</f>
        <v>17</v>
      </c>
      <c r="D111" s="84">
        <f>Marks!M111</f>
        <v>14</v>
      </c>
      <c r="E111" s="84">
        <f>Marks!N111</f>
        <v>24</v>
      </c>
      <c r="F111" s="84">
        <f>Marks!O111</f>
        <v>14</v>
      </c>
      <c r="G111" s="84"/>
      <c r="H111" s="84"/>
      <c r="I111" s="84"/>
      <c r="J111" s="84"/>
      <c r="K111" s="84"/>
      <c r="L111" s="84">
        <f t="shared" si="1"/>
        <v>69</v>
      </c>
      <c r="M111" s="85">
        <f>Assessments!O111</f>
        <v>25</v>
      </c>
    </row>
    <row r="112" spans="1:13" ht="20.100000000000001" customHeight="1" x14ac:dyDescent="0.25">
      <c r="A112" s="82" t="str">
        <f>+IF(Attendance!A117&lt;&gt;"",Attendance!A117,"")</f>
        <v>180672J</v>
      </c>
      <c r="B112" s="83" t="str">
        <f>+IF(Attendance!B117&lt;&gt;"",Attendance!B117,"")</f>
        <v>VITHARANA N.</v>
      </c>
      <c r="C112" s="84">
        <f>Marks!L112</f>
        <v>11</v>
      </c>
      <c r="D112" s="84">
        <f>Marks!M112</f>
        <v>12</v>
      </c>
      <c r="E112" s="84">
        <f>Marks!N112</f>
        <v>13</v>
      </c>
      <c r="F112" s="84">
        <f>Marks!O112</f>
        <v>13</v>
      </c>
      <c r="G112" s="84"/>
      <c r="H112" s="84"/>
      <c r="I112" s="84"/>
      <c r="J112" s="84"/>
      <c r="K112" s="84"/>
      <c r="L112" s="84">
        <f t="shared" si="1"/>
        <v>49</v>
      </c>
      <c r="M112" s="85">
        <f>Assessments!O112</f>
        <v>20.733333333333334</v>
      </c>
    </row>
    <row r="113" spans="1:13" ht="20.100000000000001" customHeight="1" x14ac:dyDescent="0.25">
      <c r="A113" s="82" t="str">
        <f>+IF(Attendance!A118&lt;&gt;"",Attendance!A118,"")</f>
        <v>180675V</v>
      </c>
      <c r="B113" s="83" t="str">
        <f>+IF(Attendance!B118&lt;&gt;"",Attendance!B118,"")</f>
        <v>WASALA W.M.H.M.</v>
      </c>
      <c r="C113" s="84">
        <f>Marks!L113</f>
        <v>14</v>
      </c>
      <c r="D113" s="84">
        <f>Marks!M113</f>
        <v>13</v>
      </c>
      <c r="E113" s="84">
        <f>Marks!N113</f>
        <v>12</v>
      </c>
      <c r="F113" s="84">
        <f>Marks!O113</f>
        <v>11</v>
      </c>
      <c r="G113" s="84"/>
      <c r="H113" s="84"/>
      <c r="I113" s="84"/>
      <c r="J113" s="84"/>
      <c r="K113" s="84"/>
      <c r="L113" s="84">
        <f t="shared" si="1"/>
        <v>50</v>
      </c>
      <c r="M113" s="85">
        <f>Assessments!O113</f>
        <v>25</v>
      </c>
    </row>
    <row r="114" spans="1:13" ht="20.100000000000001" customHeight="1" x14ac:dyDescent="0.25">
      <c r="A114" s="82" t="str">
        <f>+IF(Attendance!A119&lt;&gt;"",Attendance!A119,"")</f>
        <v>180677E</v>
      </c>
      <c r="B114" s="83" t="str">
        <f>+IF(Attendance!B119&lt;&gt;"",Attendance!B119,"")</f>
        <v>WATAWANA H.S.</v>
      </c>
      <c r="C114" s="84">
        <f>Marks!L114</f>
        <v>20</v>
      </c>
      <c r="D114" s="84">
        <f>Marks!M114</f>
        <v>16</v>
      </c>
      <c r="E114" s="84">
        <f>Marks!N114</f>
        <v>24</v>
      </c>
      <c r="F114" s="84">
        <f>Marks!O114</f>
        <v>21</v>
      </c>
      <c r="G114" s="84"/>
      <c r="H114" s="84"/>
      <c r="I114" s="84"/>
      <c r="J114" s="84"/>
      <c r="K114" s="84"/>
      <c r="L114" s="84">
        <f t="shared" si="1"/>
        <v>81</v>
      </c>
      <c r="M114" s="85">
        <f>Assessments!O114</f>
        <v>28.866666666666667</v>
      </c>
    </row>
    <row r="115" spans="1:13" ht="20.100000000000001" customHeight="1" x14ac:dyDescent="0.25">
      <c r="A115" s="82" t="str">
        <f>+IF(Attendance!A120&lt;&gt;"",Attendance!A120,"")</f>
        <v>180685C</v>
      </c>
      <c r="B115" s="83" t="str">
        <f>+IF(Attendance!B120&lt;&gt;"",Attendance!B120,"")</f>
        <v>WEERAPPERUMA D.S.</v>
      </c>
      <c r="C115" s="84">
        <f>Marks!L115</f>
        <v>14</v>
      </c>
      <c r="D115" s="84">
        <f>Marks!M115</f>
        <v>17</v>
      </c>
      <c r="E115" s="84">
        <f>Marks!N115</f>
        <v>23</v>
      </c>
      <c r="F115" s="84">
        <f>Marks!O115</f>
        <v>12</v>
      </c>
      <c r="G115" s="84"/>
      <c r="H115" s="84"/>
      <c r="I115" s="84"/>
      <c r="J115" s="84"/>
      <c r="K115" s="84"/>
      <c r="L115" s="84">
        <f t="shared" si="1"/>
        <v>66</v>
      </c>
      <c r="M115" s="85">
        <f>Assessments!O115</f>
        <v>27.466666666666665</v>
      </c>
    </row>
    <row r="116" spans="1:13" ht="20.100000000000001" customHeight="1" x14ac:dyDescent="0.25">
      <c r="A116" s="82" t="str">
        <f>+IF(Attendance!A121&lt;&gt;"",Attendance!A121,"")</f>
        <v>180701B</v>
      </c>
      <c r="B116" s="83" t="str">
        <f>+IF(Attendance!B121&lt;&gt;"",Attendance!B121,"")</f>
        <v>WICKREMASINGHE L.T.N.</v>
      </c>
      <c r="C116" s="84">
        <f>Marks!L116</f>
        <v>25</v>
      </c>
      <c r="D116" s="84">
        <f>Marks!M116</f>
        <v>25</v>
      </c>
      <c r="E116" s="84">
        <f>Marks!N116</f>
        <v>22</v>
      </c>
      <c r="F116" s="84">
        <f>Marks!O116</f>
        <v>20</v>
      </c>
      <c r="G116" s="84"/>
      <c r="H116" s="84"/>
      <c r="I116" s="84"/>
      <c r="J116" s="84"/>
      <c r="K116" s="84"/>
      <c r="L116" s="84">
        <f t="shared" si="1"/>
        <v>92</v>
      </c>
      <c r="M116" s="85">
        <f>Assessments!O116</f>
        <v>29</v>
      </c>
    </row>
    <row r="117" spans="1:13" ht="20.100000000000001" customHeight="1" x14ac:dyDescent="0.25">
      <c r="A117" s="82" t="str">
        <f>+IF(Attendance!A122&lt;&gt;"",Attendance!A122,"")</f>
        <v>180715V</v>
      </c>
      <c r="B117" s="83" t="str">
        <f>+IF(Attendance!B122&lt;&gt;"",Attendance!B122,"")</f>
        <v>WIJETHUNGA U.I.D.</v>
      </c>
      <c r="C117" s="84">
        <f>Marks!L117</f>
        <v>16</v>
      </c>
      <c r="D117" s="84">
        <f>Marks!M117</f>
        <v>18</v>
      </c>
      <c r="E117" s="84">
        <f>Marks!N117</f>
        <v>13</v>
      </c>
      <c r="F117" s="84">
        <f>Marks!O117</f>
        <v>14</v>
      </c>
      <c r="G117" s="84"/>
      <c r="H117" s="84"/>
      <c r="I117" s="84"/>
      <c r="J117" s="84"/>
      <c r="K117" s="84"/>
      <c r="L117" s="84">
        <f t="shared" si="1"/>
        <v>61</v>
      </c>
      <c r="M117" s="85">
        <f>Assessments!O117</f>
        <v>25.333333333333336</v>
      </c>
    </row>
    <row r="118" spans="1:13" ht="20.100000000000001" customHeight="1" x14ac:dyDescent="0.25">
      <c r="A118" s="82" t="str">
        <f>+IF(Attendance!A123&lt;&gt;"",Attendance!A123,"")</f>
        <v>180717E</v>
      </c>
      <c r="B118" s="83" t="str">
        <f>+IF(Attendance!B123&lt;&gt;"",Attendance!B123,"")</f>
        <v>WIJITHARATHNA K.M.R.</v>
      </c>
      <c r="C118" s="84">
        <f>Marks!L118</f>
        <v>19</v>
      </c>
      <c r="D118" s="84">
        <f>Marks!M118</f>
        <v>13</v>
      </c>
      <c r="E118" s="84">
        <f>Marks!N118</f>
        <v>23</v>
      </c>
      <c r="F118" s="84">
        <f>Marks!O118</f>
        <v>15</v>
      </c>
      <c r="G118" s="84"/>
      <c r="H118" s="84"/>
      <c r="I118" s="84"/>
      <c r="J118" s="84"/>
      <c r="K118" s="84"/>
      <c r="L118" s="84">
        <f t="shared" si="1"/>
        <v>70</v>
      </c>
      <c r="M118" s="85">
        <f>Assessments!O118</f>
        <v>24.866666666666667</v>
      </c>
    </row>
    <row r="119" spans="1:13" ht="20.100000000000001" customHeight="1" x14ac:dyDescent="0.25">
      <c r="A119" s="82" t="str">
        <f>+IF(Attendance!A124&lt;&gt;"",Attendance!A124,"")</f>
        <v>180720G</v>
      </c>
      <c r="B119" s="83" t="str">
        <f>+IF(Attendance!B124&lt;&gt;"",Attendance!B124,"")</f>
        <v>YALEGAMA M.M.K.A.B.</v>
      </c>
      <c r="C119" s="84">
        <f>Marks!L119</f>
        <v>18</v>
      </c>
      <c r="D119" s="84">
        <f>Marks!M119</f>
        <v>12</v>
      </c>
      <c r="E119" s="84">
        <f>Marks!N119</f>
        <v>17</v>
      </c>
      <c r="F119" s="84">
        <f>Marks!O119</f>
        <v>19</v>
      </c>
      <c r="G119" s="84"/>
      <c r="H119" s="84"/>
      <c r="I119" s="84"/>
      <c r="J119" s="84"/>
      <c r="K119" s="84"/>
      <c r="L119" s="84">
        <f t="shared" si="1"/>
        <v>66</v>
      </c>
      <c r="M119" s="85">
        <f>Assessments!O119</f>
        <v>27.6</v>
      </c>
    </row>
    <row r="120" spans="1:13" ht="20.100000000000001" customHeight="1" x14ac:dyDescent="0.25">
      <c r="A120" s="82" t="str">
        <f>+IF(Attendance!A125&lt;&gt;"",Attendance!A125,"")</f>
        <v>160468V</v>
      </c>
      <c r="B120" s="83" t="str">
        <f>+IF(Attendance!B125&lt;&gt;"",Attendance!B125,"")</f>
        <v>PERERA G.S.M.</v>
      </c>
      <c r="C120" s="84">
        <f>Marks!L120</f>
        <v>15</v>
      </c>
      <c r="D120" s="84">
        <f>Marks!M120</f>
        <v>12</v>
      </c>
      <c r="E120" s="84">
        <f>Marks!N120</f>
        <v>9</v>
      </c>
      <c r="F120" s="84">
        <f>Marks!O120</f>
        <v>18</v>
      </c>
      <c r="G120" s="84"/>
      <c r="H120" s="84"/>
      <c r="I120" s="84"/>
      <c r="J120" s="84"/>
      <c r="K120" s="84"/>
      <c r="L120" s="84">
        <f t="shared" si="1"/>
        <v>54</v>
      </c>
      <c r="M120" s="85">
        <f>Assessments!O120</f>
        <v>16.675000000000001</v>
      </c>
    </row>
    <row r="121" spans="1:13" ht="20.100000000000001" customHeight="1" x14ac:dyDescent="0.25">
      <c r="A121" s="82" t="str">
        <f>+IF(Attendance!A126&lt;&gt;"",Attendance!A126,"")</f>
        <v>170130M</v>
      </c>
      <c r="B121" s="83" t="str">
        <f>+IF(Attendance!B126&lt;&gt;"",Attendance!B126,"")</f>
        <v>DHARMARATNE A.D.V.D.R.</v>
      </c>
      <c r="C121" s="84">
        <f>Marks!L121</f>
        <v>16</v>
      </c>
      <c r="D121" s="84">
        <f>Marks!M121</f>
        <v>22</v>
      </c>
      <c r="E121" s="84">
        <f>Marks!N121</f>
        <v>10</v>
      </c>
      <c r="F121" s="84">
        <f>Marks!O121</f>
        <v>12</v>
      </c>
      <c r="G121" s="84"/>
      <c r="H121" s="84"/>
      <c r="I121" s="84"/>
      <c r="J121" s="84"/>
      <c r="K121" s="84"/>
      <c r="L121" s="84">
        <f t="shared" si="1"/>
        <v>60</v>
      </c>
      <c r="M121" s="85">
        <f>Assessments!O121</f>
        <v>17.420000000000002</v>
      </c>
    </row>
  </sheetData>
  <sheetProtection algorithmName="SHA-512" hashValue="+ti/cL8D9OE59I8mkki+8VDCzDdx4nFXjAj2tfAnGPg6H7wP4bzrIoTHbFAHx0Uxhbaq4SG2CVwCcnlWy9Sckg==" saltValue="hAj3+cF2f1X5k7tSCQAUzQ==" spinCount="100000" sheet="1" selectLockedCells="1"/>
  <phoneticPr fontId="2" type="noConversion"/>
  <pageMargins left="0.62" right="0.53" top="1.65" bottom="1.87" header="0.41" footer="0.28999999999999998"/>
  <pageSetup paperSize="9" scale="95" orientation="portrait" r:id="rId1"/>
  <headerFooter alignWithMargins="0">
    <oddHeader xml:space="preserve">&amp;L&amp;G
&amp;C&amp;11
University of Moratuwa, Sri Lanka
Faculty of Engineering
&amp;UDetailed Mark Sheet&amp;R&amp;"Arial,Bold"&amp;11[CONFIDENTIAL]
Exam ID : 218
Common Engineering
</oddHeader>
    <oddFooter>&amp;L.....................................
Signature of Examiner
Date.............................&amp;CSemester 2 ('18 Batch)
&amp;P of &amp;N&amp;R....................................
Signature of Moderator  
Date.............................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23"/>
  <sheetViews>
    <sheetView topLeftCell="A49" workbookViewId="0">
      <selection activeCell="I86" sqref="I86"/>
    </sheetView>
  </sheetViews>
  <sheetFormatPr defaultRowHeight="13.2" x14ac:dyDescent="0.25"/>
  <sheetData>
    <row r="3" spans="1:15" x14ac:dyDescent="0.25">
      <c r="C3" t="s">
        <v>642</v>
      </c>
      <c r="D3" t="s">
        <v>643</v>
      </c>
      <c r="E3" t="s">
        <v>644</v>
      </c>
      <c r="F3" t="s">
        <v>645</v>
      </c>
      <c r="G3" t="s">
        <v>17</v>
      </c>
      <c r="H3" t="s">
        <v>646</v>
      </c>
      <c r="I3" t="s">
        <v>647</v>
      </c>
      <c r="J3" t="s">
        <v>648</v>
      </c>
      <c r="K3" t="s">
        <v>649</v>
      </c>
      <c r="L3" t="s">
        <v>650</v>
      </c>
      <c r="M3" t="s">
        <v>651</v>
      </c>
      <c r="N3" t="s">
        <v>652</v>
      </c>
      <c r="O3" t="s">
        <v>653</v>
      </c>
    </row>
    <row r="4" spans="1:15" x14ac:dyDescent="0.25">
      <c r="A4" t="str">
        <f>'Detail Marks'!A4</f>
        <v>180019P</v>
      </c>
      <c r="B4" t="str">
        <f>'Detail Marks'!B4</f>
        <v>AHAMED M.R.R.</v>
      </c>
      <c r="C4">
        <v>18</v>
      </c>
      <c r="D4">
        <v>13</v>
      </c>
      <c r="E4">
        <v>10</v>
      </c>
      <c r="F4">
        <v>12</v>
      </c>
      <c r="G4">
        <f>SUM(C4:F4)</f>
        <v>53</v>
      </c>
      <c r="I4">
        <v>3</v>
      </c>
      <c r="L4">
        <f>C4+H4</f>
        <v>18</v>
      </c>
      <c r="M4">
        <f>D4+I4</f>
        <v>16</v>
      </c>
      <c r="N4">
        <f>E4+J4</f>
        <v>10</v>
      </c>
      <c r="O4">
        <f>F4+K4</f>
        <v>12</v>
      </c>
    </row>
    <row r="5" spans="1:15" x14ac:dyDescent="0.25">
      <c r="A5" t="str">
        <f>'Detail Marks'!A5</f>
        <v>180020K</v>
      </c>
      <c r="B5" t="str">
        <f>'Detail Marks'!B5</f>
        <v>AHAMED S.A.S.</v>
      </c>
      <c r="C5">
        <v>14</v>
      </c>
      <c r="D5">
        <v>15</v>
      </c>
      <c r="E5">
        <v>8</v>
      </c>
      <c r="F5">
        <v>13</v>
      </c>
      <c r="G5">
        <f t="shared" ref="G5:G68" si="0">SUM(C5:F5)</f>
        <v>50</v>
      </c>
      <c r="I5">
        <v>3</v>
      </c>
      <c r="L5">
        <f t="shared" ref="L5:L68" si="1">C5+H5</f>
        <v>14</v>
      </c>
      <c r="M5">
        <f t="shared" ref="M5:M68" si="2">D5+I5</f>
        <v>18</v>
      </c>
      <c r="N5">
        <f t="shared" ref="N5:N68" si="3">E5+J5</f>
        <v>8</v>
      </c>
      <c r="O5">
        <f t="shared" ref="O5:O68" si="4">F5+K5</f>
        <v>13</v>
      </c>
    </row>
    <row r="6" spans="1:15" x14ac:dyDescent="0.25">
      <c r="A6" t="str">
        <f>'Detail Marks'!A6</f>
        <v>180039C</v>
      </c>
      <c r="B6" t="str">
        <f>'Detail Marks'!B6</f>
        <v>AQEEL T.M.</v>
      </c>
      <c r="C6">
        <v>19</v>
      </c>
      <c r="D6">
        <v>20</v>
      </c>
      <c r="E6">
        <v>15</v>
      </c>
      <c r="F6">
        <v>19</v>
      </c>
      <c r="G6">
        <f t="shared" si="0"/>
        <v>73</v>
      </c>
      <c r="I6">
        <v>3</v>
      </c>
      <c r="L6">
        <f t="shared" si="1"/>
        <v>19</v>
      </c>
      <c r="M6">
        <f t="shared" si="2"/>
        <v>23</v>
      </c>
      <c r="N6">
        <f t="shared" si="3"/>
        <v>15</v>
      </c>
      <c r="O6">
        <f t="shared" si="4"/>
        <v>19</v>
      </c>
    </row>
    <row r="7" spans="1:15" x14ac:dyDescent="0.25">
      <c r="A7" t="str">
        <f>'Detail Marks'!A7</f>
        <v>180042E</v>
      </c>
      <c r="B7" t="str">
        <f>'Detail Marks'!B7</f>
        <v>ARACHCHI Y.C.W.</v>
      </c>
      <c r="C7">
        <v>17</v>
      </c>
      <c r="D7">
        <v>12</v>
      </c>
      <c r="E7">
        <v>4</v>
      </c>
      <c r="F7">
        <v>12</v>
      </c>
      <c r="G7">
        <f t="shared" si="0"/>
        <v>45</v>
      </c>
      <c r="I7">
        <v>3</v>
      </c>
      <c r="L7">
        <f t="shared" si="1"/>
        <v>17</v>
      </c>
      <c r="M7">
        <f t="shared" si="2"/>
        <v>15</v>
      </c>
      <c r="N7">
        <f t="shared" si="3"/>
        <v>4</v>
      </c>
      <c r="O7">
        <f t="shared" si="4"/>
        <v>12</v>
      </c>
    </row>
    <row r="8" spans="1:15" x14ac:dyDescent="0.25">
      <c r="A8" t="str">
        <f>'Detail Marks'!A8</f>
        <v>180045P</v>
      </c>
      <c r="B8" t="str">
        <f>'Detail Marks'!B8</f>
        <v>ARIYARATHNE H.D.M.P.</v>
      </c>
      <c r="C8">
        <v>15</v>
      </c>
      <c r="D8">
        <v>15</v>
      </c>
      <c r="E8">
        <v>17</v>
      </c>
      <c r="F8">
        <v>14</v>
      </c>
      <c r="G8">
        <f t="shared" si="0"/>
        <v>61</v>
      </c>
      <c r="I8">
        <v>3</v>
      </c>
      <c r="L8">
        <f t="shared" si="1"/>
        <v>15</v>
      </c>
      <c r="M8">
        <f t="shared" si="2"/>
        <v>18</v>
      </c>
      <c r="N8">
        <f t="shared" si="3"/>
        <v>17</v>
      </c>
      <c r="O8">
        <f t="shared" si="4"/>
        <v>14</v>
      </c>
    </row>
    <row r="9" spans="1:15" x14ac:dyDescent="0.25">
      <c r="A9" t="str">
        <f>'Detail Marks'!A9</f>
        <v>180051F</v>
      </c>
      <c r="B9" t="str">
        <f>'Detail Marks'!B9</f>
        <v>ATHUKORALA A.U.P.H.</v>
      </c>
      <c r="C9">
        <v>16</v>
      </c>
      <c r="D9">
        <v>7</v>
      </c>
      <c r="E9">
        <v>7</v>
      </c>
      <c r="F9">
        <v>19</v>
      </c>
      <c r="G9">
        <f t="shared" si="0"/>
        <v>49</v>
      </c>
      <c r="I9">
        <v>3</v>
      </c>
      <c r="L9">
        <f t="shared" si="1"/>
        <v>16</v>
      </c>
      <c r="M9">
        <f t="shared" si="2"/>
        <v>10</v>
      </c>
      <c r="N9">
        <f t="shared" si="3"/>
        <v>7</v>
      </c>
      <c r="O9">
        <f t="shared" si="4"/>
        <v>19</v>
      </c>
    </row>
    <row r="10" spans="1:15" x14ac:dyDescent="0.25">
      <c r="A10" t="str">
        <f>'Detail Marks'!A10</f>
        <v>180060G</v>
      </c>
      <c r="B10" t="str">
        <f>'Detail Marks'!B10</f>
        <v>BANDARA H.M.A.M.</v>
      </c>
      <c r="C10">
        <v>17</v>
      </c>
      <c r="D10">
        <v>6</v>
      </c>
      <c r="E10">
        <v>12</v>
      </c>
      <c r="F10">
        <v>17</v>
      </c>
      <c r="G10">
        <f t="shared" si="0"/>
        <v>52</v>
      </c>
      <c r="I10">
        <v>3</v>
      </c>
      <c r="L10">
        <f t="shared" si="1"/>
        <v>17</v>
      </c>
      <c r="M10">
        <f t="shared" si="2"/>
        <v>9</v>
      </c>
      <c r="N10">
        <f t="shared" si="3"/>
        <v>12</v>
      </c>
      <c r="O10">
        <f t="shared" si="4"/>
        <v>17</v>
      </c>
    </row>
    <row r="11" spans="1:15" x14ac:dyDescent="0.25">
      <c r="A11" t="str">
        <f>'Detail Marks'!A11</f>
        <v>180063T</v>
      </c>
      <c r="B11" t="str">
        <f>'Detail Marks'!B11</f>
        <v>BANDARA H.T.G.K.S.R.</v>
      </c>
      <c r="C11">
        <v>18</v>
      </c>
      <c r="D11">
        <v>12</v>
      </c>
      <c r="E11">
        <v>17</v>
      </c>
      <c r="F11">
        <v>19</v>
      </c>
      <c r="G11">
        <f t="shared" si="0"/>
        <v>66</v>
      </c>
      <c r="I11">
        <v>3</v>
      </c>
      <c r="L11">
        <f t="shared" si="1"/>
        <v>18</v>
      </c>
      <c r="M11">
        <f t="shared" si="2"/>
        <v>15</v>
      </c>
      <c r="N11">
        <f t="shared" si="3"/>
        <v>17</v>
      </c>
      <c r="O11">
        <f t="shared" si="4"/>
        <v>19</v>
      </c>
    </row>
    <row r="12" spans="1:15" x14ac:dyDescent="0.25">
      <c r="A12" t="str">
        <f>'Detail Marks'!A12</f>
        <v>180065C</v>
      </c>
      <c r="B12" t="str">
        <f>'Detail Marks'!B12</f>
        <v>BANDARA M.M.C.J.</v>
      </c>
      <c r="C12">
        <v>19</v>
      </c>
      <c r="D12">
        <v>15</v>
      </c>
      <c r="E12">
        <v>16</v>
      </c>
      <c r="F12">
        <v>12</v>
      </c>
      <c r="G12">
        <f t="shared" si="0"/>
        <v>62</v>
      </c>
      <c r="I12">
        <v>3</v>
      </c>
      <c r="L12">
        <f t="shared" si="1"/>
        <v>19</v>
      </c>
      <c r="M12">
        <f t="shared" si="2"/>
        <v>18</v>
      </c>
      <c r="N12">
        <f t="shared" si="3"/>
        <v>16</v>
      </c>
      <c r="O12">
        <f t="shared" si="4"/>
        <v>12</v>
      </c>
    </row>
    <row r="13" spans="1:15" x14ac:dyDescent="0.25">
      <c r="A13" t="str">
        <f>'Detail Marks'!A13</f>
        <v>180066F</v>
      </c>
      <c r="B13" t="str">
        <f>'Detail Marks'!B13</f>
        <v>BANDARA P.M.N.S.</v>
      </c>
      <c r="C13">
        <v>16</v>
      </c>
      <c r="D13">
        <v>15</v>
      </c>
      <c r="E13">
        <v>17</v>
      </c>
      <c r="F13">
        <v>18</v>
      </c>
      <c r="G13">
        <f t="shared" si="0"/>
        <v>66</v>
      </c>
      <c r="I13">
        <v>3</v>
      </c>
      <c r="L13">
        <f t="shared" si="1"/>
        <v>16</v>
      </c>
      <c r="M13">
        <f t="shared" si="2"/>
        <v>18</v>
      </c>
      <c r="N13">
        <f t="shared" si="3"/>
        <v>17</v>
      </c>
      <c r="O13">
        <f t="shared" si="4"/>
        <v>18</v>
      </c>
    </row>
    <row r="14" spans="1:15" x14ac:dyDescent="0.25">
      <c r="A14" t="str">
        <f>'Detail Marks'!A14</f>
        <v>180079X</v>
      </c>
      <c r="B14" t="str">
        <f>'Detail Marks'!B14</f>
        <v>CALDERA H.D.J.</v>
      </c>
      <c r="C14" s="107">
        <v>13</v>
      </c>
      <c r="D14" s="107">
        <v>15</v>
      </c>
      <c r="E14" s="107">
        <v>14</v>
      </c>
      <c r="F14" s="107">
        <v>15</v>
      </c>
      <c r="G14" s="107">
        <f t="shared" si="0"/>
        <v>57</v>
      </c>
      <c r="I14">
        <v>3</v>
      </c>
      <c r="L14">
        <f t="shared" si="1"/>
        <v>13</v>
      </c>
      <c r="M14">
        <f t="shared" si="2"/>
        <v>18</v>
      </c>
      <c r="N14">
        <f t="shared" si="3"/>
        <v>14</v>
      </c>
      <c r="O14">
        <f t="shared" si="4"/>
        <v>15</v>
      </c>
    </row>
    <row r="15" spans="1:15" x14ac:dyDescent="0.25">
      <c r="A15" t="str">
        <f>'Detail Marks'!A15</f>
        <v>180085L</v>
      </c>
      <c r="B15" t="str">
        <f>'Detail Marks'!B15</f>
        <v>CHANDANAYAKA S.M.</v>
      </c>
      <c r="C15">
        <v>17</v>
      </c>
      <c r="D15">
        <v>16</v>
      </c>
      <c r="E15">
        <v>16</v>
      </c>
      <c r="F15">
        <v>15</v>
      </c>
      <c r="G15">
        <f t="shared" si="0"/>
        <v>64</v>
      </c>
      <c r="I15">
        <v>3</v>
      </c>
      <c r="L15">
        <f t="shared" si="1"/>
        <v>17</v>
      </c>
      <c r="M15">
        <f t="shared" si="2"/>
        <v>19</v>
      </c>
      <c r="N15">
        <f t="shared" si="3"/>
        <v>16</v>
      </c>
      <c r="O15">
        <f t="shared" si="4"/>
        <v>15</v>
      </c>
    </row>
    <row r="16" spans="1:15" x14ac:dyDescent="0.25">
      <c r="A16" t="str">
        <f>'Detail Marks'!A16</f>
        <v>180087U</v>
      </c>
      <c r="B16" t="str">
        <f>'Detail Marks'!B16</f>
        <v>CHANDRASEKARA C.H.W.M.R.A.T.</v>
      </c>
      <c r="C16">
        <v>19</v>
      </c>
      <c r="D16">
        <v>14</v>
      </c>
      <c r="E16">
        <v>8</v>
      </c>
      <c r="F16">
        <v>17</v>
      </c>
      <c r="G16">
        <f t="shared" si="0"/>
        <v>58</v>
      </c>
      <c r="I16">
        <v>3</v>
      </c>
      <c r="L16">
        <f t="shared" si="1"/>
        <v>19</v>
      </c>
      <c r="M16">
        <f t="shared" si="2"/>
        <v>17</v>
      </c>
      <c r="N16">
        <f t="shared" si="3"/>
        <v>8</v>
      </c>
      <c r="O16">
        <f t="shared" si="4"/>
        <v>17</v>
      </c>
    </row>
    <row r="17" spans="1:15" x14ac:dyDescent="0.25">
      <c r="A17" t="str">
        <f>'Detail Marks'!A17</f>
        <v>180089D</v>
      </c>
      <c r="B17" t="str">
        <f>'Detail Marks'!B17</f>
        <v>CHANDRASEKERA C.M.D.S.</v>
      </c>
      <c r="C17">
        <v>17</v>
      </c>
      <c r="D17">
        <v>14</v>
      </c>
      <c r="E17">
        <v>16</v>
      </c>
      <c r="F17">
        <v>20</v>
      </c>
      <c r="G17">
        <f t="shared" si="0"/>
        <v>67</v>
      </c>
      <c r="I17">
        <v>3</v>
      </c>
      <c r="L17">
        <f t="shared" si="1"/>
        <v>17</v>
      </c>
      <c r="M17">
        <f t="shared" si="2"/>
        <v>17</v>
      </c>
      <c r="N17">
        <f t="shared" si="3"/>
        <v>16</v>
      </c>
      <c r="O17">
        <f t="shared" si="4"/>
        <v>20</v>
      </c>
    </row>
    <row r="18" spans="1:15" x14ac:dyDescent="0.25">
      <c r="A18" t="str">
        <f>'Detail Marks'!A18</f>
        <v>180092F</v>
      </c>
      <c r="B18" t="str">
        <f>'Detail Marks'!B18</f>
        <v>CHANDULA K.L.G.J.</v>
      </c>
      <c r="C18">
        <v>13</v>
      </c>
      <c r="D18">
        <v>11</v>
      </c>
      <c r="E18">
        <v>20</v>
      </c>
      <c r="F18">
        <v>16</v>
      </c>
      <c r="G18">
        <f t="shared" si="0"/>
        <v>60</v>
      </c>
      <c r="I18">
        <v>3</v>
      </c>
      <c r="L18">
        <f t="shared" si="1"/>
        <v>13</v>
      </c>
      <c r="M18">
        <f t="shared" si="2"/>
        <v>14</v>
      </c>
      <c r="N18">
        <f t="shared" si="3"/>
        <v>20</v>
      </c>
      <c r="O18">
        <f t="shared" si="4"/>
        <v>16</v>
      </c>
    </row>
    <row r="19" spans="1:15" x14ac:dyDescent="0.25">
      <c r="A19" t="str">
        <f>'Detail Marks'!A19</f>
        <v>180101K</v>
      </c>
      <c r="B19" t="str">
        <f>'Detail Marks'!B19</f>
        <v>COSTA A.M.J.V.</v>
      </c>
      <c r="C19">
        <v>10</v>
      </c>
      <c r="D19">
        <v>13</v>
      </c>
      <c r="E19">
        <v>11</v>
      </c>
      <c r="F19">
        <v>19</v>
      </c>
      <c r="G19">
        <f t="shared" si="0"/>
        <v>53</v>
      </c>
      <c r="I19">
        <v>3</v>
      </c>
      <c r="L19">
        <f t="shared" si="1"/>
        <v>10</v>
      </c>
      <c r="M19">
        <f t="shared" si="2"/>
        <v>16</v>
      </c>
      <c r="N19">
        <f t="shared" si="3"/>
        <v>11</v>
      </c>
      <c r="O19">
        <f t="shared" si="4"/>
        <v>19</v>
      </c>
    </row>
    <row r="20" spans="1:15" x14ac:dyDescent="0.25">
      <c r="A20" t="str">
        <f>'Detail Marks'!A20</f>
        <v>180112U</v>
      </c>
      <c r="B20" t="str">
        <f>'Detail Marks'!B20</f>
        <v>DAYASEKARA N.G.K.M.</v>
      </c>
      <c r="C20">
        <v>15</v>
      </c>
      <c r="D20">
        <v>16</v>
      </c>
      <c r="E20">
        <v>14</v>
      </c>
      <c r="F20">
        <v>18</v>
      </c>
      <c r="G20">
        <f t="shared" si="0"/>
        <v>63</v>
      </c>
      <c r="I20">
        <v>3</v>
      </c>
      <c r="L20">
        <f t="shared" si="1"/>
        <v>15</v>
      </c>
      <c r="M20">
        <f t="shared" si="2"/>
        <v>19</v>
      </c>
      <c r="N20">
        <f t="shared" si="3"/>
        <v>14</v>
      </c>
      <c r="O20">
        <f t="shared" si="4"/>
        <v>18</v>
      </c>
    </row>
    <row r="21" spans="1:15" x14ac:dyDescent="0.25">
      <c r="A21" t="str">
        <f>'Detail Marks'!A21</f>
        <v>180134M</v>
      </c>
      <c r="B21" t="str">
        <f>'Detail Marks'!B21</f>
        <v>DHAMMIKA P.S.M.R.</v>
      </c>
      <c r="C21">
        <v>13</v>
      </c>
      <c r="D21">
        <v>17</v>
      </c>
      <c r="E21">
        <v>18</v>
      </c>
      <c r="F21">
        <v>12</v>
      </c>
      <c r="G21">
        <f t="shared" si="0"/>
        <v>60</v>
      </c>
      <c r="I21">
        <v>3</v>
      </c>
      <c r="L21">
        <f t="shared" si="1"/>
        <v>13</v>
      </c>
      <c r="M21">
        <f t="shared" si="2"/>
        <v>20</v>
      </c>
      <c r="N21">
        <f t="shared" si="3"/>
        <v>18</v>
      </c>
      <c r="O21">
        <f t="shared" si="4"/>
        <v>12</v>
      </c>
    </row>
    <row r="22" spans="1:15" x14ac:dyDescent="0.25">
      <c r="A22" t="str">
        <f>'Detail Marks'!A22</f>
        <v>180140D</v>
      </c>
      <c r="B22" t="str">
        <f>'Detail Marks'!B22</f>
        <v>DILAGSHAN G.</v>
      </c>
      <c r="C22">
        <v>15</v>
      </c>
      <c r="D22">
        <v>14</v>
      </c>
      <c r="E22">
        <v>14</v>
      </c>
      <c r="F22">
        <v>17</v>
      </c>
      <c r="G22">
        <f t="shared" si="0"/>
        <v>60</v>
      </c>
      <c r="I22">
        <v>3</v>
      </c>
      <c r="L22">
        <f t="shared" si="1"/>
        <v>15</v>
      </c>
      <c r="M22">
        <f t="shared" si="2"/>
        <v>17</v>
      </c>
      <c r="N22">
        <f t="shared" si="3"/>
        <v>14</v>
      </c>
      <c r="O22">
        <f t="shared" si="4"/>
        <v>17</v>
      </c>
    </row>
    <row r="23" spans="1:15" x14ac:dyDescent="0.25">
      <c r="A23" t="str">
        <f>'Detail Marks'!A23</f>
        <v>180153U</v>
      </c>
      <c r="B23" t="str">
        <f>'Detail Marks'!B23</f>
        <v>DISSANAYAKE D.N.R.</v>
      </c>
      <c r="C23">
        <v>22</v>
      </c>
      <c r="D23">
        <v>11</v>
      </c>
      <c r="E23">
        <v>16</v>
      </c>
      <c r="F23">
        <v>19</v>
      </c>
      <c r="G23">
        <f t="shared" si="0"/>
        <v>68</v>
      </c>
      <c r="I23">
        <v>3</v>
      </c>
      <c r="L23">
        <f t="shared" si="1"/>
        <v>22</v>
      </c>
      <c r="M23">
        <f t="shared" si="2"/>
        <v>14</v>
      </c>
      <c r="N23">
        <f t="shared" si="3"/>
        <v>16</v>
      </c>
      <c r="O23">
        <f t="shared" si="4"/>
        <v>19</v>
      </c>
    </row>
    <row r="24" spans="1:15" x14ac:dyDescent="0.25">
      <c r="A24" t="str">
        <f>'Detail Marks'!A24</f>
        <v>180164E</v>
      </c>
      <c r="B24" t="str">
        <f>'Detail Marks'!B24</f>
        <v>EKANAYAKE E.M.C.S.</v>
      </c>
      <c r="C24">
        <v>16</v>
      </c>
      <c r="D24">
        <v>14</v>
      </c>
      <c r="E24">
        <v>17</v>
      </c>
      <c r="F24">
        <v>19</v>
      </c>
      <c r="G24">
        <f t="shared" si="0"/>
        <v>66</v>
      </c>
      <c r="I24">
        <v>3</v>
      </c>
      <c r="L24">
        <f t="shared" si="1"/>
        <v>16</v>
      </c>
      <c r="M24">
        <f t="shared" si="2"/>
        <v>17</v>
      </c>
      <c r="N24">
        <f t="shared" si="3"/>
        <v>17</v>
      </c>
      <c r="O24">
        <f t="shared" si="4"/>
        <v>19</v>
      </c>
    </row>
    <row r="25" spans="1:15" x14ac:dyDescent="0.25">
      <c r="A25" t="str">
        <f>'Detail Marks'!A25</f>
        <v>180172C</v>
      </c>
      <c r="B25" t="str">
        <f>'Detail Marks'!B25</f>
        <v>FERNANDO H.I.S.</v>
      </c>
      <c r="C25">
        <v>14</v>
      </c>
      <c r="D25">
        <v>15</v>
      </c>
      <c r="E25">
        <v>18</v>
      </c>
      <c r="F25">
        <v>19</v>
      </c>
      <c r="G25">
        <f t="shared" si="0"/>
        <v>66</v>
      </c>
      <c r="I25">
        <v>3</v>
      </c>
      <c r="L25">
        <f t="shared" si="1"/>
        <v>14</v>
      </c>
      <c r="M25">
        <f t="shared" si="2"/>
        <v>18</v>
      </c>
      <c r="N25">
        <f t="shared" si="3"/>
        <v>18</v>
      </c>
      <c r="O25">
        <f t="shared" si="4"/>
        <v>19</v>
      </c>
    </row>
    <row r="26" spans="1:15" x14ac:dyDescent="0.25">
      <c r="A26" t="str">
        <f>'Detail Marks'!A26</f>
        <v>180173F</v>
      </c>
      <c r="B26" t="str">
        <f>'Detail Marks'!B26</f>
        <v>FERNANDO K.N.S.</v>
      </c>
      <c r="C26">
        <v>22</v>
      </c>
      <c r="D26">
        <v>13</v>
      </c>
      <c r="E26">
        <v>17</v>
      </c>
      <c r="F26">
        <v>18</v>
      </c>
      <c r="G26">
        <f t="shared" si="0"/>
        <v>70</v>
      </c>
      <c r="I26">
        <v>3</v>
      </c>
      <c r="L26">
        <f t="shared" si="1"/>
        <v>22</v>
      </c>
      <c r="M26">
        <f t="shared" si="2"/>
        <v>16</v>
      </c>
      <c r="N26">
        <f t="shared" si="3"/>
        <v>17</v>
      </c>
      <c r="O26">
        <f t="shared" si="4"/>
        <v>18</v>
      </c>
    </row>
    <row r="27" spans="1:15" x14ac:dyDescent="0.25">
      <c r="A27" t="str">
        <f>'Detail Marks'!A27</f>
        <v>180191H</v>
      </c>
      <c r="B27" t="str">
        <f>'Detail Marks'!B27</f>
        <v>GAMLATH G.R.U.Y.</v>
      </c>
      <c r="C27">
        <v>18</v>
      </c>
      <c r="D27">
        <v>7</v>
      </c>
      <c r="E27">
        <v>11</v>
      </c>
      <c r="F27">
        <v>19</v>
      </c>
      <c r="G27">
        <f t="shared" si="0"/>
        <v>55</v>
      </c>
      <c r="I27">
        <v>3</v>
      </c>
      <c r="L27">
        <f t="shared" si="1"/>
        <v>18</v>
      </c>
      <c r="M27">
        <f t="shared" si="2"/>
        <v>10</v>
      </c>
      <c r="N27">
        <f t="shared" si="3"/>
        <v>11</v>
      </c>
      <c r="O27">
        <f t="shared" si="4"/>
        <v>19</v>
      </c>
    </row>
    <row r="28" spans="1:15" x14ac:dyDescent="0.25">
      <c r="A28" t="str">
        <f>'Detail Marks'!A28</f>
        <v>180195A</v>
      </c>
      <c r="B28" t="str">
        <f>'Detail Marks'!B28</f>
        <v>GINIGE Y.S.</v>
      </c>
      <c r="C28">
        <v>23</v>
      </c>
      <c r="D28">
        <v>17</v>
      </c>
      <c r="E28">
        <v>21</v>
      </c>
      <c r="F28">
        <v>19</v>
      </c>
      <c r="G28">
        <f t="shared" si="0"/>
        <v>80</v>
      </c>
      <c r="I28">
        <v>3</v>
      </c>
      <c r="L28">
        <f t="shared" si="1"/>
        <v>23</v>
      </c>
      <c r="M28">
        <f t="shared" si="2"/>
        <v>20</v>
      </c>
      <c r="N28">
        <f t="shared" si="3"/>
        <v>21</v>
      </c>
      <c r="O28">
        <f t="shared" si="4"/>
        <v>19</v>
      </c>
    </row>
    <row r="29" spans="1:15" x14ac:dyDescent="0.25">
      <c r="A29" t="str">
        <f>'Detail Marks'!A29</f>
        <v>180200M</v>
      </c>
      <c r="B29" t="str">
        <f>'Detail Marks'!B29</f>
        <v>GUNARATHNA K.A.C.N.W.</v>
      </c>
      <c r="C29">
        <v>20</v>
      </c>
      <c r="D29">
        <v>14</v>
      </c>
      <c r="E29">
        <v>19</v>
      </c>
      <c r="F29">
        <v>13</v>
      </c>
      <c r="G29">
        <f t="shared" si="0"/>
        <v>66</v>
      </c>
      <c r="I29">
        <v>3</v>
      </c>
      <c r="L29">
        <f t="shared" si="1"/>
        <v>20</v>
      </c>
      <c r="M29">
        <f t="shared" si="2"/>
        <v>17</v>
      </c>
      <c r="N29">
        <f t="shared" si="3"/>
        <v>19</v>
      </c>
      <c r="O29">
        <f t="shared" si="4"/>
        <v>13</v>
      </c>
    </row>
    <row r="30" spans="1:15" x14ac:dyDescent="0.25">
      <c r="A30" t="str">
        <f>'Detail Marks'!A30</f>
        <v>180205H</v>
      </c>
      <c r="B30" t="str">
        <f>'Detail Marks'!B30</f>
        <v>GUNASEKARA H.K.R.L.</v>
      </c>
      <c r="C30">
        <v>19</v>
      </c>
      <c r="D30">
        <v>18</v>
      </c>
      <c r="E30">
        <v>21</v>
      </c>
      <c r="F30">
        <v>22</v>
      </c>
      <c r="G30">
        <f t="shared" si="0"/>
        <v>80</v>
      </c>
      <c r="I30">
        <v>3</v>
      </c>
      <c r="L30">
        <f t="shared" si="1"/>
        <v>19</v>
      </c>
      <c r="M30">
        <f t="shared" si="2"/>
        <v>21</v>
      </c>
      <c r="N30">
        <f t="shared" si="3"/>
        <v>21</v>
      </c>
      <c r="O30">
        <f t="shared" si="4"/>
        <v>22</v>
      </c>
    </row>
    <row r="31" spans="1:15" x14ac:dyDescent="0.25">
      <c r="A31" t="str">
        <f>'Detail Marks'!A31</f>
        <v>180220A</v>
      </c>
      <c r="B31" t="str">
        <f>'Detail Marks'!B31</f>
        <v>HANSANGANIE K.H.</v>
      </c>
      <c r="C31">
        <v>13</v>
      </c>
      <c r="D31">
        <v>14</v>
      </c>
      <c r="E31">
        <v>14</v>
      </c>
      <c r="F31">
        <v>11</v>
      </c>
      <c r="G31">
        <f t="shared" si="0"/>
        <v>52</v>
      </c>
      <c r="I31">
        <v>3</v>
      </c>
      <c r="L31">
        <f t="shared" si="1"/>
        <v>13</v>
      </c>
      <c r="M31">
        <f t="shared" si="2"/>
        <v>17</v>
      </c>
      <c r="N31">
        <f t="shared" si="3"/>
        <v>14</v>
      </c>
      <c r="O31">
        <f t="shared" si="4"/>
        <v>11</v>
      </c>
    </row>
    <row r="32" spans="1:15" x14ac:dyDescent="0.25">
      <c r="A32" t="str">
        <f>'Detail Marks'!A32</f>
        <v>180230E</v>
      </c>
      <c r="B32" t="str">
        <f>'Detail Marks'!B32</f>
        <v>HEETHANJAN K.</v>
      </c>
      <c r="C32">
        <v>19</v>
      </c>
      <c r="D32">
        <v>12</v>
      </c>
      <c r="E32">
        <v>16</v>
      </c>
      <c r="F32">
        <v>21</v>
      </c>
      <c r="G32">
        <f t="shared" si="0"/>
        <v>68</v>
      </c>
      <c r="I32">
        <v>3</v>
      </c>
      <c r="L32">
        <f t="shared" si="1"/>
        <v>19</v>
      </c>
      <c r="M32">
        <f t="shared" si="2"/>
        <v>15</v>
      </c>
      <c r="N32">
        <f t="shared" si="3"/>
        <v>16</v>
      </c>
      <c r="O32">
        <f t="shared" si="4"/>
        <v>21</v>
      </c>
    </row>
    <row r="33" spans="1:15" x14ac:dyDescent="0.25">
      <c r="A33" t="str">
        <f>'Detail Marks'!A33</f>
        <v>180236D</v>
      </c>
      <c r="B33" t="str">
        <f>'Detail Marks'!B33</f>
        <v>HETTIARACHCHI H.A.D.G.</v>
      </c>
      <c r="C33">
        <v>12</v>
      </c>
      <c r="D33">
        <v>9</v>
      </c>
      <c r="E33">
        <v>12</v>
      </c>
      <c r="F33">
        <v>11</v>
      </c>
      <c r="G33">
        <f t="shared" si="0"/>
        <v>44</v>
      </c>
      <c r="I33">
        <v>3</v>
      </c>
      <c r="L33">
        <f t="shared" si="1"/>
        <v>12</v>
      </c>
      <c r="M33">
        <f t="shared" si="2"/>
        <v>12</v>
      </c>
      <c r="N33">
        <f t="shared" si="3"/>
        <v>12</v>
      </c>
      <c r="O33">
        <f t="shared" si="4"/>
        <v>11</v>
      </c>
    </row>
    <row r="34" spans="1:15" x14ac:dyDescent="0.25">
      <c r="A34" t="str">
        <f>'Detail Marks'!A34</f>
        <v>180237G</v>
      </c>
      <c r="B34" t="str">
        <f>'Detail Marks'!B34</f>
        <v>HETTIARACHCHI S.S.</v>
      </c>
      <c r="C34">
        <v>17</v>
      </c>
      <c r="D34">
        <v>11</v>
      </c>
      <c r="E34">
        <v>8</v>
      </c>
      <c r="F34">
        <v>13</v>
      </c>
      <c r="G34">
        <f t="shared" si="0"/>
        <v>49</v>
      </c>
      <c r="I34">
        <v>3</v>
      </c>
      <c r="L34">
        <f t="shared" si="1"/>
        <v>17</v>
      </c>
      <c r="M34">
        <f t="shared" si="2"/>
        <v>14</v>
      </c>
      <c r="N34">
        <f t="shared" si="3"/>
        <v>8</v>
      </c>
      <c r="O34">
        <f t="shared" si="4"/>
        <v>13</v>
      </c>
    </row>
    <row r="35" spans="1:15" x14ac:dyDescent="0.25">
      <c r="A35" t="str">
        <f>'Detail Marks'!A35</f>
        <v>180241M</v>
      </c>
      <c r="B35" t="str">
        <f>'Detail Marks'!B35</f>
        <v>HEWAVITHARANA D.R</v>
      </c>
      <c r="C35">
        <v>24</v>
      </c>
      <c r="D35">
        <v>16</v>
      </c>
      <c r="E35">
        <v>23</v>
      </c>
      <c r="F35">
        <v>16</v>
      </c>
      <c r="G35">
        <f t="shared" si="0"/>
        <v>79</v>
      </c>
      <c r="I35">
        <v>3</v>
      </c>
      <c r="L35">
        <f t="shared" si="1"/>
        <v>24</v>
      </c>
      <c r="M35">
        <f t="shared" si="2"/>
        <v>19</v>
      </c>
      <c r="N35">
        <f t="shared" si="3"/>
        <v>23</v>
      </c>
      <c r="O35">
        <f t="shared" si="4"/>
        <v>16</v>
      </c>
    </row>
    <row r="36" spans="1:15" x14ac:dyDescent="0.25">
      <c r="A36" t="str">
        <f>'Detail Marks'!A36</f>
        <v>180245E</v>
      </c>
      <c r="B36" t="str">
        <f>'Detail Marks'!B36</f>
        <v>HIROSHAN H.H.R.</v>
      </c>
      <c r="C36">
        <v>16</v>
      </c>
      <c r="D36">
        <v>11</v>
      </c>
      <c r="E36">
        <v>13</v>
      </c>
      <c r="F36">
        <v>14</v>
      </c>
      <c r="G36">
        <f t="shared" si="0"/>
        <v>54</v>
      </c>
      <c r="I36">
        <v>3</v>
      </c>
      <c r="L36">
        <f t="shared" si="1"/>
        <v>16</v>
      </c>
      <c r="M36">
        <f t="shared" si="2"/>
        <v>14</v>
      </c>
      <c r="N36">
        <f t="shared" si="3"/>
        <v>13</v>
      </c>
      <c r="O36">
        <f t="shared" si="4"/>
        <v>14</v>
      </c>
    </row>
    <row r="37" spans="1:15" x14ac:dyDescent="0.25">
      <c r="A37" t="str">
        <f>'Detail Marks'!A37</f>
        <v>180260U</v>
      </c>
      <c r="B37" t="str">
        <f>'Detail Marks'!B37</f>
        <v>JAYALATH M.W.K.S.</v>
      </c>
      <c r="C37">
        <v>18</v>
      </c>
      <c r="D37">
        <v>6</v>
      </c>
      <c r="E37">
        <v>9</v>
      </c>
      <c r="F37">
        <v>11</v>
      </c>
      <c r="G37">
        <f t="shared" si="0"/>
        <v>44</v>
      </c>
      <c r="I37">
        <v>3</v>
      </c>
      <c r="L37">
        <f t="shared" si="1"/>
        <v>18</v>
      </c>
      <c r="M37">
        <f t="shared" si="2"/>
        <v>9</v>
      </c>
      <c r="N37">
        <f t="shared" si="3"/>
        <v>9</v>
      </c>
      <c r="O37">
        <f t="shared" si="4"/>
        <v>11</v>
      </c>
    </row>
    <row r="38" spans="1:15" x14ac:dyDescent="0.25">
      <c r="A38" t="str">
        <f>'Detail Marks'!A38</f>
        <v>180261A</v>
      </c>
      <c r="B38" t="str">
        <f>'Detail Marks'!B38</f>
        <v>JAYAMUNI N.P.</v>
      </c>
      <c r="C38">
        <v>14</v>
      </c>
      <c r="D38">
        <v>16</v>
      </c>
      <c r="E38">
        <v>9</v>
      </c>
      <c r="F38">
        <v>15</v>
      </c>
      <c r="G38">
        <f t="shared" si="0"/>
        <v>54</v>
      </c>
      <c r="I38">
        <v>3</v>
      </c>
      <c r="L38">
        <f t="shared" si="1"/>
        <v>14</v>
      </c>
      <c r="M38">
        <f t="shared" si="2"/>
        <v>19</v>
      </c>
      <c r="N38">
        <f t="shared" si="3"/>
        <v>9</v>
      </c>
      <c r="O38">
        <f t="shared" si="4"/>
        <v>15</v>
      </c>
    </row>
    <row r="39" spans="1:15" x14ac:dyDescent="0.25">
      <c r="A39" t="str">
        <f>'Detail Marks'!A39</f>
        <v>180263G</v>
      </c>
      <c r="B39" t="str">
        <f>'Detail Marks'!B39</f>
        <v>JAYANGA A.G.C.</v>
      </c>
      <c r="C39">
        <v>17</v>
      </c>
      <c r="D39">
        <v>14</v>
      </c>
      <c r="E39">
        <v>4</v>
      </c>
      <c r="F39">
        <v>15</v>
      </c>
      <c r="G39">
        <f t="shared" si="0"/>
        <v>50</v>
      </c>
      <c r="I39">
        <v>3</v>
      </c>
      <c r="L39">
        <f t="shared" si="1"/>
        <v>17</v>
      </c>
      <c r="M39">
        <f t="shared" si="2"/>
        <v>17</v>
      </c>
      <c r="N39">
        <f t="shared" si="3"/>
        <v>4</v>
      </c>
      <c r="O39">
        <f t="shared" si="4"/>
        <v>15</v>
      </c>
    </row>
    <row r="40" spans="1:15" x14ac:dyDescent="0.25">
      <c r="A40" t="str">
        <f>'Detail Marks'!A40</f>
        <v>180265N</v>
      </c>
      <c r="B40" t="str">
        <f>'Detail Marks'!B40</f>
        <v>JAYAPALA P.S.C.</v>
      </c>
      <c r="C40">
        <v>20</v>
      </c>
      <c r="D40">
        <v>15</v>
      </c>
      <c r="E40">
        <v>18</v>
      </c>
      <c r="F40">
        <v>18</v>
      </c>
      <c r="G40">
        <f t="shared" si="0"/>
        <v>71</v>
      </c>
      <c r="I40">
        <v>3</v>
      </c>
      <c r="L40">
        <f t="shared" si="1"/>
        <v>20</v>
      </c>
      <c r="M40">
        <f t="shared" si="2"/>
        <v>18</v>
      </c>
      <c r="N40">
        <f t="shared" si="3"/>
        <v>18</v>
      </c>
      <c r="O40">
        <f t="shared" si="4"/>
        <v>18</v>
      </c>
    </row>
    <row r="41" spans="1:15" x14ac:dyDescent="0.25">
      <c r="A41" t="str">
        <f>'Detail Marks'!A41</f>
        <v>180285B</v>
      </c>
      <c r="B41" t="str">
        <f>'Detail Marks'!B41</f>
        <v>JAYAWARDENA W.A.S.N.</v>
      </c>
      <c r="C41">
        <v>23</v>
      </c>
      <c r="D41">
        <v>18</v>
      </c>
      <c r="E41">
        <v>19</v>
      </c>
      <c r="F41">
        <v>17</v>
      </c>
      <c r="G41">
        <f t="shared" si="0"/>
        <v>77</v>
      </c>
      <c r="I41">
        <v>3</v>
      </c>
      <c r="L41">
        <f t="shared" si="1"/>
        <v>23</v>
      </c>
      <c r="M41">
        <f t="shared" si="2"/>
        <v>21</v>
      </c>
      <c r="N41">
        <f t="shared" si="3"/>
        <v>19</v>
      </c>
      <c r="O41">
        <f t="shared" si="4"/>
        <v>17</v>
      </c>
    </row>
    <row r="42" spans="1:15" x14ac:dyDescent="0.25">
      <c r="A42" t="str">
        <f>'Detail Marks'!A42</f>
        <v>180288L</v>
      </c>
      <c r="B42" t="str">
        <f>'Detail Marks'!B42</f>
        <v>JAYAWEERA D.S.B.C.L.</v>
      </c>
      <c r="C42">
        <v>19</v>
      </c>
      <c r="D42">
        <v>10</v>
      </c>
      <c r="E42">
        <v>21</v>
      </c>
      <c r="F42">
        <v>16</v>
      </c>
      <c r="G42">
        <f t="shared" si="0"/>
        <v>66</v>
      </c>
      <c r="I42">
        <v>3</v>
      </c>
      <c r="L42">
        <f t="shared" si="1"/>
        <v>19</v>
      </c>
      <c r="M42">
        <f t="shared" si="2"/>
        <v>13</v>
      </c>
      <c r="N42">
        <f t="shared" si="3"/>
        <v>21</v>
      </c>
      <c r="O42">
        <f t="shared" si="4"/>
        <v>16</v>
      </c>
    </row>
    <row r="43" spans="1:15" x14ac:dyDescent="0.25">
      <c r="A43" t="str">
        <f>'Detail Marks'!A43</f>
        <v>180292T</v>
      </c>
      <c r="B43" t="str">
        <f>'Detail Marks'!B43</f>
        <v>JEYANTHAN K.R.</v>
      </c>
      <c r="C43" s="107">
        <v>18</v>
      </c>
      <c r="D43" s="107">
        <v>11</v>
      </c>
      <c r="E43" s="107">
        <v>13</v>
      </c>
      <c r="F43" s="107">
        <v>14</v>
      </c>
      <c r="G43" s="107">
        <f t="shared" si="0"/>
        <v>56</v>
      </c>
      <c r="I43">
        <v>3</v>
      </c>
      <c r="L43">
        <f t="shared" si="1"/>
        <v>18</v>
      </c>
      <c r="M43">
        <f t="shared" si="2"/>
        <v>14</v>
      </c>
      <c r="N43">
        <f t="shared" si="3"/>
        <v>13</v>
      </c>
      <c r="O43">
        <f t="shared" si="4"/>
        <v>14</v>
      </c>
    </row>
    <row r="44" spans="1:15" x14ac:dyDescent="0.25">
      <c r="A44" t="str">
        <f>'Detail Marks'!A44</f>
        <v>180293X</v>
      </c>
      <c r="B44" t="str">
        <f>'Detail Marks'!B44</f>
        <v>JEYATHARANI J.</v>
      </c>
      <c r="C44">
        <v>16</v>
      </c>
      <c r="D44">
        <v>12</v>
      </c>
      <c r="E44">
        <v>8</v>
      </c>
      <c r="F44">
        <v>16</v>
      </c>
      <c r="G44">
        <f t="shared" si="0"/>
        <v>52</v>
      </c>
      <c r="I44">
        <v>3</v>
      </c>
      <c r="L44">
        <f t="shared" si="1"/>
        <v>16</v>
      </c>
      <c r="M44">
        <f t="shared" si="2"/>
        <v>15</v>
      </c>
      <c r="N44">
        <f t="shared" si="3"/>
        <v>8</v>
      </c>
      <c r="O44">
        <f t="shared" si="4"/>
        <v>16</v>
      </c>
    </row>
    <row r="45" spans="1:15" x14ac:dyDescent="0.25">
      <c r="A45" t="str">
        <f>'Detail Marks'!A45</f>
        <v>180301A</v>
      </c>
      <c r="B45" t="str">
        <f>'Detail Marks'!B45</f>
        <v>KANNANGARA D.N.</v>
      </c>
      <c r="C45">
        <v>18</v>
      </c>
      <c r="D45">
        <v>16</v>
      </c>
      <c r="E45">
        <v>19</v>
      </c>
      <c r="F45">
        <v>18</v>
      </c>
      <c r="G45">
        <f t="shared" si="0"/>
        <v>71</v>
      </c>
      <c r="I45">
        <v>3</v>
      </c>
      <c r="L45">
        <f t="shared" si="1"/>
        <v>18</v>
      </c>
      <c r="M45">
        <f t="shared" si="2"/>
        <v>19</v>
      </c>
      <c r="N45">
        <f t="shared" si="3"/>
        <v>19</v>
      </c>
      <c r="O45">
        <f t="shared" si="4"/>
        <v>18</v>
      </c>
    </row>
    <row r="46" spans="1:15" x14ac:dyDescent="0.25">
      <c r="A46" t="str">
        <f>'Detail Marks'!A46</f>
        <v>180302D</v>
      </c>
      <c r="B46" t="str">
        <f>'Detail Marks'!B46</f>
        <v>KANNANGARA K.K.D.R.P.</v>
      </c>
      <c r="C46" s="107">
        <v>22</v>
      </c>
      <c r="D46" s="107">
        <v>7</v>
      </c>
      <c r="E46" s="107">
        <v>13</v>
      </c>
      <c r="F46" s="107">
        <v>17</v>
      </c>
      <c r="G46" s="107">
        <f t="shared" si="0"/>
        <v>59</v>
      </c>
      <c r="I46">
        <v>3</v>
      </c>
      <c r="L46">
        <f t="shared" si="1"/>
        <v>22</v>
      </c>
      <c r="M46">
        <f t="shared" si="2"/>
        <v>10</v>
      </c>
      <c r="N46">
        <f t="shared" si="3"/>
        <v>13</v>
      </c>
      <c r="O46">
        <f t="shared" si="4"/>
        <v>17</v>
      </c>
    </row>
    <row r="47" spans="1:15" x14ac:dyDescent="0.25">
      <c r="A47" t="str">
        <f>'Detail Marks'!A47</f>
        <v>180308C</v>
      </c>
      <c r="B47" t="str">
        <f>'Detail Marks'!B47</f>
        <v>KARUNARATHNA B.M.D.S.</v>
      </c>
      <c r="C47">
        <v>10</v>
      </c>
      <c r="D47">
        <v>14</v>
      </c>
      <c r="E47">
        <v>23</v>
      </c>
      <c r="F47">
        <v>14</v>
      </c>
      <c r="G47">
        <f t="shared" si="0"/>
        <v>61</v>
      </c>
      <c r="I47">
        <v>3</v>
      </c>
      <c r="L47">
        <f t="shared" si="1"/>
        <v>10</v>
      </c>
      <c r="M47">
        <f t="shared" si="2"/>
        <v>17</v>
      </c>
      <c r="N47">
        <f t="shared" si="3"/>
        <v>23</v>
      </c>
      <c r="O47">
        <f t="shared" si="4"/>
        <v>14</v>
      </c>
    </row>
    <row r="48" spans="1:15" x14ac:dyDescent="0.25">
      <c r="A48" t="str">
        <f>'Detail Marks'!A48</f>
        <v>180310B</v>
      </c>
      <c r="B48" t="str">
        <f>'Detail Marks'!B48</f>
        <v>KARUNARATHNA H.D.V.E.</v>
      </c>
      <c r="C48" s="107">
        <v>11</v>
      </c>
      <c r="D48" s="107">
        <v>13</v>
      </c>
      <c r="E48" s="107">
        <v>12</v>
      </c>
      <c r="F48" s="107">
        <v>16</v>
      </c>
      <c r="G48" s="107">
        <f t="shared" si="0"/>
        <v>52</v>
      </c>
      <c r="I48">
        <v>3</v>
      </c>
      <c r="L48">
        <f t="shared" si="1"/>
        <v>11</v>
      </c>
      <c r="M48">
        <f t="shared" si="2"/>
        <v>16</v>
      </c>
      <c r="N48">
        <f t="shared" si="3"/>
        <v>12</v>
      </c>
      <c r="O48">
        <f t="shared" si="4"/>
        <v>16</v>
      </c>
    </row>
    <row r="49" spans="1:15" x14ac:dyDescent="0.25">
      <c r="A49" t="str">
        <f>'Detail Marks'!A49</f>
        <v>180316A</v>
      </c>
      <c r="B49" t="str">
        <f>'Detail Marks'!B49</f>
        <v>KARUNATHILAKA U.W.R.A.L.</v>
      </c>
      <c r="C49">
        <v>15</v>
      </c>
      <c r="D49">
        <v>16</v>
      </c>
      <c r="E49">
        <v>9</v>
      </c>
      <c r="F49">
        <v>12</v>
      </c>
      <c r="G49">
        <f t="shared" si="0"/>
        <v>52</v>
      </c>
      <c r="I49">
        <v>3</v>
      </c>
      <c r="L49">
        <f t="shared" si="1"/>
        <v>15</v>
      </c>
      <c r="M49">
        <f t="shared" si="2"/>
        <v>19</v>
      </c>
      <c r="N49">
        <f t="shared" si="3"/>
        <v>9</v>
      </c>
      <c r="O49">
        <f t="shared" si="4"/>
        <v>12</v>
      </c>
    </row>
    <row r="50" spans="1:15" x14ac:dyDescent="0.25">
      <c r="A50" t="str">
        <f>'Detail Marks'!A50</f>
        <v>180320F</v>
      </c>
      <c r="B50" t="str">
        <f>'Detail Marks'!B50</f>
        <v>KAUSHALYA P.A.S.</v>
      </c>
      <c r="C50">
        <v>17</v>
      </c>
      <c r="D50">
        <v>15</v>
      </c>
      <c r="E50">
        <v>22</v>
      </c>
      <c r="F50">
        <v>20</v>
      </c>
      <c r="G50">
        <f t="shared" si="0"/>
        <v>74</v>
      </c>
      <c r="I50">
        <v>3</v>
      </c>
      <c r="L50">
        <f t="shared" si="1"/>
        <v>17</v>
      </c>
      <c r="M50">
        <f t="shared" si="2"/>
        <v>18</v>
      </c>
      <c r="N50">
        <f t="shared" si="3"/>
        <v>22</v>
      </c>
      <c r="O50">
        <f t="shared" si="4"/>
        <v>20</v>
      </c>
    </row>
    <row r="51" spans="1:15" x14ac:dyDescent="0.25">
      <c r="A51" t="str">
        <f>'Detail Marks'!A51</f>
        <v>180326E</v>
      </c>
      <c r="B51" t="str">
        <f>'Detail Marks'!B51</f>
        <v>KODITUWAKKU S.C.</v>
      </c>
      <c r="C51">
        <v>20</v>
      </c>
      <c r="D51">
        <v>19</v>
      </c>
      <c r="E51">
        <v>25</v>
      </c>
      <c r="F51">
        <v>17</v>
      </c>
      <c r="G51">
        <f t="shared" si="0"/>
        <v>81</v>
      </c>
      <c r="I51">
        <v>3</v>
      </c>
      <c r="L51">
        <f t="shared" si="1"/>
        <v>20</v>
      </c>
      <c r="M51">
        <f t="shared" si="2"/>
        <v>22</v>
      </c>
      <c r="N51">
        <f t="shared" si="3"/>
        <v>25</v>
      </c>
      <c r="O51">
        <f t="shared" si="4"/>
        <v>17</v>
      </c>
    </row>
    <row r="52" spans="1:15" x14ac:dyDescent="0.25">
      <c r="A52" t="str">
        <f>'Detail Marks'!A52</f>
        <v>180330K</v>
      </c>
      <c r="B52" t="str">
        <f>'Detail Marks'!B52</f>
        <v>KULARATNE K.R.H.M.D.M.</v>
      </c>
      <c r="C52">
        <v>16</v>
      </c>
      <c r="D52">
        <v>9</v>
      </c>
      <c r="E52">
        <v>10</v>
      </c>
      <c r="F52">
        <v>12</v>
      </c>
      <c r="G52">
        <f t="shared" si="0"/>
        <v>47</v>
      </c>
      <c r="I52">
        <v>3</v>
      </c>
      <c r="L52">
        <f t="shared" si="1"/>
        <v>16</v>
      </c>
      <c r="M52">
        <f t="shared" si="2"/>
        <v>12</v>
      </c>
      <c r="N52">
        <f t="shared" si="3"/>
        <v>10</v>
      </c>
      <c r="O52">
        <f t="shared" si="4"/>
        <v>12</v>
      </c>
    </row>
    <row r="53" spans="1:15" x14ac:dyDescent="0.25">
      <c r="A53" t="str">
        <f>'Detail Marks'!A53</f>
        <v>180333X</v>
      </c>
      <c r="B53" t="str">
        <f>'Detail Marks'!B53</f>
        <v>KUMARA E.D.A.</v>
      </c>
      <c r="C53">
        <v>15</v>
      </c>
      <c r="D53">
        <v>11</v>
      </c>
      <c r="E53">
        <v>9</v>
      </c>
      <c r="F53">
        <v>17</v>
      </c>
      <c r="G53">
        <f t="shared" si="0"/>
        <v>52</v>
      </c>
      <c r="I53">
        <v>3</v>
      </c>
      <c r="L53">
        <f t="shared" si="1"/>
        <v>15</v>
      </c>
      <c r="M53">
        <f t="shared" si="2"/>
        <v>14</v>
      </c>
      <c r="N53">
        <f t="shared" si="3"/>
        <v>9</v>
      </c>
      <c r="O53">
        <f t="shared" si="4"/>
        <v>17</v>
      </c>
    </row>
    <row r="54" spans="1:15" x14ac:dyDescent="0.25">
      <c r="A54" t="str">
        <f>'Detail Marks'!A54</f>
        <v>180337M</v>
      </c>
      <c r="B54" t="str">
        <f>'Detail Marks'!B54</f>
        <v>KUMARASINGHE H.A.N.H.</v>
      </c>
      <c r="C54">
        <v>18</v>
      </c>
      <c r="D54">
        <v>10</v>
      </c>
      <c r="E54">
        <v>14</v>
      </c>
      <c r="F54">
        <v>16</v>
      </c>
      <c r="G54">
        <f t="shared" si="0"/>
        <v>58</v>
      </c>
      <c r="I54">
        <v>3</v>
      </c>
      <c r="L54">
        <f t="shared" si="1"/>
        <v>18</v>
      </c>
      <c r="M54">
        <f t="shared" si="2"/>
        <v>13</v>
      </c>
      <c r="N54">
        <f t="shared" si="3"/>
        <v>14</v>
      </c>
      <c r="O54">
        <f t="shared" si="4"/>
        <v>16</v>
      </c>
    </row>
    <row r="55" spans="1:15" x14ac:dyDescent="0.25">
      <c r="A55" t="str">
        <f>'Detail Marks'!A55</f>
        <v>180359G</v>
      </c>
      <c r="B55" t="str">
        <f>'Detail Marks'!B55</f>
        <v>LOKUGAMA V.Y.N.</v>
      </c>
      <c r="C55" s="107">
        <v>16</v>
      </c>
      <c r="D55" s="107">
        <v>13</v>
      </c>
      <c r="E55" s="107">
        <v>4</v>
      </c>
      <c r="F55" s="107">
        <v>20</v>
      </c>
      <c r="G55" s="107">
        <f t="shared" si="0"/>
        <v>53</v>
      </c>
      <c r="I55">
        <v>3</v>
      </c>
      <c r="L55">
        <f t="shared" si="1"/>
        <v>16</v>
      </c>
      <c r="M55">
        <f t="shared" si="2"/>
        <v>16</v>
      </c>
      <c r="N55">
        <f t="shared" si="3"/>
        <v>4</v>
      </c>
      <c r="O55">
        <f t="shared" si="4"/>
        <v>20</v>
      </c>
    </row>
    <row r="56" spans="1:15" x14ac:dyDescent="0.25">
      <c r="A56" t="str">
        <f>'Detail Marks'!A56</f>
        <v>180378M</v>
      </c>
      <c r="B56" t="str">
        <f>'Detail Marks'!B56</f>
        <v>MAHAWELA P.D.</v>
      </c>
      <c r="C56">
        <v>11</v>
      </c>
      <c r="D56">
        <v>9</v>
      </c>
      <c r="E56">
        <v>5</v>
      </c>
      <c r="F56">
        <v>13</v>
      </c>
      <c r="G56">
        <f t="shared" si="0"/>
        <v>38</v>
      </c>
      <c r="I56">
        <v>3</v>
      </c>
      <c r="L56">
        <f t="shared" si="1"/>
        <v>11</v>
      </c>
      <c r="M56">
        <f t="shared" si="2"/>
        <v>12</v>
      </c>
      <c r="N56">
        <f t="shared" si="3"/>
        <v>5</v>
      </c>
      <c r="O56">
        <f t="shared" si="4"/>
        <v>13</v>
      </c>
    </row>
    <row r="57" spans="1:15" x14ac:dyDescent="0.25">
      <c r="A57" t="str">
        <f>'Detail Marks'!A57</f>
        <v>180379R</v>
      </c>
      <c r="B57" t="str">
        <f>'Detail Marks'!B57</f>
        <v>MAHEEKUMARA K.A.G.D.</v>
      </c>
      <c r="C57">
        <v>18</v>
      </c>
      <c r="D57">
        <v>10</v>
      </c>
      <c r="E57">
        <v>7</v>
      </c>
      <c r="F57">
        <v>8</v>
      </c>
      <c r="G57">
        <f t="shared" si="0"/>
        <v>43</v>
      </c>
      <c r="I57">
        <v>3</v>
      </c>
      <c r="L57">
        <f t="shared" si="1"/>
        <v>18</v>
      </c>
      <c r="M57">
        <f t="shared" si="2"/>
        <v>13</v>
      </c>
      <c r="N57">
        <f t="shared" si="3"/>
        <v>7</v>
      </c>
      <c r="O57">
        <f t="shared" si="4"/>
        <v>8</v>
      </c>
    </row>
    <row r="58" spans="1:15" x14ac:dyDescent="0.25">
      <c r="A58" t="str">
        <f>'Detail Marks'!A58</f>
        <v>180391V</v>
      </c>
      <c r="B58" t="str">
        <f>'Detail Marks'!B58</f>
        <v>MAYOORAN T.</v>
      </c>
      <c r="C58" s="107">
        <v>14</v>
      </c>
      <c r="D58" s="107">
        <v>12</v>
      </c>
      <c r="E58" s="107">
        <v>20</v>
      </c>
      <c r="F58" s="107">
        <v>20</v>
      </c>
      <c r="G58" s="107">
        <f t="shared" si="0"/>
        <v>66</v>
      </c>
      <c r="I58">
        <v>3</v>
      </c>
      <c r="L58">
        <f t="shared" si="1"/>
        <v>14</v>
      </c>
      <c r="M58">
        <f t="shared" si="2"/>
        <v>15</v>
      </c>
      <c r="N58">
        <f t="shared" si="3"/>
        <v>20</v>
      </c>
      <c r="O58">
        <f t="shared" si="4"/>
        <v>20</v>
      </c>
    </row>
    <row r="59" spans="1:15" x14ac:dyDescent="0.25">
      <c r="A59" t="str">
        <f>'Detail Marks'!A59</f>
        <v>180398A</v>
      </c>
      <c r="B59" t="str">
        <f>'Detail Marks'!B59</f>
        <v>MENDIS N.P.A.</v>
      </c>
      <c r="C59">
        <v>17</v>
      </c>
      <c r="D59">
        <v>12</v>
      </c>
      <c r="E59">
        <v>20</v>
      </c>
      <c r="F59">
        <v>15</v>
      </c>
      <c r="G59">
        <f t="shared" si="0"/>
        <v>64</v>
      </c>
      <c r="I59">
        <v>3</v>
      </c>
      <c r="L59">
        <f t="shared" si="1"/>
        <v>17</v>
      </c>
      <c r="M59">
        <f t="shared" si="2"/>
        <v>15</v>
      </c>
      <c r="N59">
        <f t="shared" si="3"/>
        <v>20</v>
      </c>
      <c r="O59">
        <f t="shared" si="4"/>
        <v>15</v>
      </c>
    </row>
    <row r="60" spans="1:15" x14ac:dyDescent="0.25">
      <c r="A60" t="str">
        <f>'Detail Marks'!A60</f>
        <v>180402J</v>
      </c>
      <c r="B60" t="str">
        <f>'Detail Marks'!B60</f>
        <v>MISHANTH P.</v>
      </c>
      <c r="C60">
        <v>19</v>
      </c>
      <c r="D60">
        <v>14</v>
      </c>
      <c r="E60">
        <v>17</v>
      </c>
      <c r="F60">
        <v>21</v>
      </c>
      <c r="G60">
        <f t="shared" si="0"/>
        <v>71</v>
      </c>
      <c r="I60">
        <v>3</v>
      </c>
      <c r="L60">
        <f t="shared" si="1"/>
        <v>19</v>
      </c>
      <c r="M60">
        <f t="shared" si="2"/>
        <v>17</v>
      </c>
      <c r="N60">
        <f t="shared" si="3"/>
        <v>17</v>
      </c>
      <c r="O60">
        <f t="shared" si="4"/>
        <v>21</v>
      </c>
    </row>
    <row r="61" spans="1:15" x14ac:dyDescent="0.25">
      <c r="A61" t="str">
        <f>'Detail Marks'!A61</f>
        <v>180403M</v>
      </c>
      <c r="B61" t="str">
        <f>'Detail Marks'!B61</f>
        <v>MOHANRAS A.S.A.</v>
      </c>
      <c r="C61">
        <v>15</v>
      </c>
      <c r="D61">
        <v>7</v>
      </c>
      <c r="E61">
        <v>13</v>
      </c>
      <c r="F61">
        <v>9</v>
      </c>
      <c r="G61">
        <f t="shared" si="0"/>
        <v>44</v>
      </c>
      <c r="I61">
        <v>3</v>
      </c>
      <c r="L61">
        <f t="shared" si="1"/>
        <v>15</v>
      </c>
      <c r="M61">
        <f t="shared" si="2"/>
        <v>10</v>
      </c>
      <c r="N61">
        <f t="shared" si="3"/>
        <v>13</v>
      </c>
      <c r="O61">
        <f t="shared" si="4"/>
        <v>9</v>
      </c>
    </row>
    <row r="62" spans="1:15" x14ac:dyDescent="0.25">
      <c r="A62" t="str">
        <f>'Detail Marks'!A62</f>
        <v>180405V</v>
      </c>
      <c r="B62" t="str">
        <f>'Detail Marks'!B62</f>
        <v>MUGUNTHAN S.</v>
      </c>
      <c r="C62">
        <v>22</v>
      </c>
      <c r="D62">
        <v>17</v>
      </c>
      <c r="E62">
        <v>22</v>
      </c>
      <c r="F62">
        <v>25</v>
      </c>
      <c r="G62">
        <f t="shared" si="0"/>
        <v>86</v>
      </c>
      <c r="I62">
        <v>3</v>
      </c>
      <c r="L62">
        <f t="shared" si="1"/>
        <v>22</v>
      </c>
      <c r="M62">
        <f t="shared" si="2"/>
        <v>20</v>
      </c>
      <c r="N62">
        <f t="shared" si="3"/>
        <v>22</v>
      </c>
      <c r="O62">
        <f t="shared" si="4"/>
        <v>25</v>
      </c>
    </row>
    <row r="63" spans="1:15" x14ac:dyDescent="0.25">
      <c r="A63" t="str">
        <f>'Detail Marks'!A63</f>
        <v>180408H</v>
      </c>
      <c r="B63" t="str">
        <f>'Detail Marks'!B63</f>
        <v>MUNASINGHE H.M.H.T.</v>
      </c>
      <c r="C63">
        <v>12</v>
      </c>
      <c r="D63">
        <v>12</v>
      </c>
      <c r="E63">
        <v>12</v>
      </c>
      <c r="F63">
        <v>9</v>
      </c>
      <c r="G63">
        <f t="shared" si="0"/>
        <v>45</v>
      </c>
      <c r="I63">
        <v>3</v>
      </c>
      <c r="L63">
        <f t="shared" si="1"/>
        <v>12</v>
      </c>
      <c r="M63">
        <f t="shared" si="2"/>
        <v>15</v>
      </c>
      <c r="N63">
        <f t="shared" si="3"/>
        <v>12</v>
      </c>
      <c r="O63">
        <f t="shared" si="4"/>
        <v>9</v>
      </c>
    </row>
    <row r="64" spans="1:15" x14ac:dyDescent="0.25">
      <c r="A64" t="str">
        <f>'Detail Marks'!A64</f>
        <v>180409L</v>
      </c>
      <c r="B64" t="str">
        <f>'Detail Marks'!B64</f>
        <v>MUNASINGHE M.A.I.L.</v>
      </c>
      <c r="C64">
        <v>18</v>
      </c>
      <c r="D64">
        <v>9</v>
      </c>
      <c r="E64">
        <v>20</v>
      </c>
      <c r="F64">
        <v>15</v>
      </c>
      <c r="G64">
        <f t="shared" si="0"/>
        <v>62</v>
      </c>
      <c r="I64">
        <v>3</v>
      </c>
      <c r="L64">
        <f t="shared" si="1"/>
        <v>18</v>
      </c>
      <c r="M64">
        <f t="shared" si="2"/>
        <v>12</v>
      </c>
      <c r="N64">
        <f t="shared" si="3"/>
        <v>20</v>
      </c>
      <c r="O64">
        <f t="shared" si="4"/>
        <v>15</v>
      </c>
    </row>
    <row r="65" spans="1:15" x14ac:dyDescent="0.25">
      <c r="A65" t="str">
        <f>'Detail Marks'!A65</f>
        <v>180410G</v>
      </c>
      <c r="B65" t="str">
        <f>'Detail Marks'!B65</f>
        <v>NADEESHAN G.K.H.</v>
      </c>
      <c r="C65" s="107">
        <v>20</v>
      </c>
      <c r="D65" s="107">
        <v>15</v>
      </c>
      <c r="E65" s="107">
        <v>13</v>
      </c>
      <c r="F65" s="107">
        <v>15</v>
      </c>
      <c r="G65" s="107">
        <f t="shared" si="0"/>
        <v>63</v>
      </c>
      <c r="I65">
        <v>3</v>
      </c>
      <c r="L65">
        <f t="shared" si="1"/>
        <v>20</v>
      </c>
      <c r="M65">
        <f t="shared" si="2"/>
        <v>18</v>
      </c>
      <c r="N65">
        <f t="shared" si="3"/>
        <v>13</v>
      </c>
      <c r="O65">
        <f t="shared" si="4"/>
        <v>15</v>
      </c>
    </row>
    <row r="66" spans="1:15" x14ac:dyDescent="0.25">
      <c r="A66" t="str">
        <f>'Detail Marks'!A66</f>
        <v>180411K</v>
      </c>
      <c r="B66" t="str">
        <f>'Detail Marks'!B66</f>
        <v>NAGASINGHE K.R.Y.</v>
      </c>
      <c r="C66">
        <v>24</v>
      </c>
      <c r="D66">
        <v>13</v>
      </c>
      <c r="E66">
        <v>19</v>
      </c>
      <c r="F66">
        <v>17</v>
      </c>
      <c r="G66">
        <f t="shared" si="0"/>
        <v>73</v>
      </c>
      <c r="I66">
        <v>3</v>
      </c>
      <c r="L66">
        <f t="shared" si="1"/>
        <v>24</v>
      </c>
      <c r="M66">
        <f t="shared" si="2"/>
        <v>16</v>
      </c>
      <c r="N66">
        <f t="shared" si="3"/>
        <v>19</v>
      </c>
      <c r="O66">
        <f t="shared" si="4"/>
        <v>17</v>
      </c>
    </row>
    <row r="67" spans="1:15" x14ac:dyDescent="0.25">
      <c r="A67" t="str">
        <f>'Detail Marks'!A67</f>
        <v>180415C</v>
      </c>
      <c r="B67" t="str">
        <f>'Detail Marks'!B67</f>
        <v>NAVANEETHAN K.</v>
      </c>
      <c r="C67">
        <v>20</v>
      </c>
      <c r="D67">
        <v>11</v>
      </c>
      <c r="E67">
        <v>9</v>
      </c>
      <c r="F67">
        <v>18</v>
      </c>
      <c r="G67">
        <f t="shared" si="0"/>
        <v>58</v>
      </c>
      <c r="I67">
        <v>3</v>
      </c>
      <c r="L67">
        <f t="shared" si="1"/>
        <v>20</v>
      </c>
      <c r="M67">
        <f t="shared" si="2"/>
        <v>14</v>
      </c>
      <c r="N67">
        <f t="shared" si="3"/>
        <v>9</v>
      </c>
      <c r="O67">
        <f t="shared" si="4"/>
        <v>18</v>
      </c>
    </row>
    <row r="68" spans="1:15" x14ac:dyDescent="0.25">
      <c r="A68" t="str">
        <f>'Detail Marks'!A68</f>
        <v>180417J</v>
      </c>
      <c r="B68" t="str">
        <f>'Detail Marks'!B68</f>
        <v>NAYANAJITH T.M.S.</v>
      </c>
      <c r="C68" s="107">
        <v>16</v>
      </c>
      <c r="D68" s="107">
        <v>11</v>
      </c>
      <c r="E68" s="107">
        <v>16</v>
      </c>
      <c r="F68" s="107">
        <v>16</v>
      </c>
      <c r="G68" s="107">
        <f t="shared" si="0"/>
        <v>59</v>
      </c>
      <c r="I68">
        <v>3</v>
      </c>
      <c r="L68">
        <f t="shared" si="1"/>
        <v>16</v>
      </c>
      <c r="M68">
        <f t="shared" si="2"/>
        <v>14</v>
      </c>
      <c r="N68">
        <f t="shared" si="3"/>
        <v>16</v>
      </c>
      <c r="O68">
        <f t="shared" si="4"/>
        <v>16</v>
      </c>
    </row>
    <row r="69" spans="1:15" x14ac:dyDescent="0.25">
      <c r="A69" t="str">
        <f>'Detail Marks'!A69</f>
        <v>180418M</v>
      </c>
      <c r="B69" t="str">
        <f>'Detail Marks'!B69</f>
        <v>NEMINATHAN N.</v>
      </c>
      <c r="C69">
        <v>15</v>
      </c>
      <c r="D69">
        <v>11</v>
      </c>
      <c r="E69">
        <v>13</v>
      </c>
      <c r="F69">
        <v>13</v>
      </c>
      <c r="G69">
        <f t="shared" ref="G69:G122" si="5">SUM(C69:F69)</f>
        <v>52</v>
      </c>
      <c r="I69">
        <v>3</v>
      </c>
      <c r="L69">
        <f t="shared" ref="L69:L121" si="6">C69+H69</f>
        <v>15</v>
      </c>
      <c r="M69">
        <f t="shared" ref="M69:M121" si="7">D69+I69</f>
        <v>14</v>
      </c>
      <c r="N69">
        <f t="shared" ref="N69:N121" si="8">E69+J69</f>
        <v>13</v>
      </c>
      <c r="O69">
        <f t="shared" ref="O69:O121" si="9">F69+K69</f>
        <v>13</v>
      </c>
    </row>
    <row r="70" spans="1:15" x14ac:dyDescent="0.25">
      <c r="A70" t="str">
        <f>'Detail Marks'!A70</f>
        <v>180422U</v>
      </c>
      <c r="B70" t="str">
        <f>'Detail Marks'!B70</f>
        <v>NILAKSHANA D.M.L.</v>
      </c>
      <c r="C70">
        <v>16</v>
      </c>
      <c r="D70">
        <v>12</v>
      </c>
      <c r="E70">
        <v>23</v>
      </c>
      <c r="F70">
        <v>22</v>
      </c>
      <c r="G70">
        <f t="shared" si="5"/>
        <v>73</v>
      </c>
      <c r="I70">
        <v>3</v>
      </c>
      <c r="L70">
        <f t="shared" si="6"/>
        <v>16</v>
      </c>
      <c r="M70">
        <f t="shared" si="7"/>
        <v>15</v>
      </c>
      <c r="N70">
        <f t="shared" si="8"/>
        <v>23</v>
      </c>
      <c r="O70">
        <f t="shared" si="9"/>
        <v>22</v>
      </c>
    </row>
    <row r="71" spans="1:15" x14ac:dyDescent="0.25">
      <c r="A71" t="str">
        <f>'Detail Marks'!A71</f>
        <v>180427N</v>
      </c>
      <c r="B71" t="str">
        <f>'Detail Marks'!B71</f>
        <v>NIRAJKANTH R.</v>
      </c>
      <c r="C71" s="107">
        <v>15</v>
      </c>
      <c r="D71" s="107">
        <v>11</v>
      </c>
      <c r="E71" s="107">
        <v>15</v>
      </c>
      <c r="F71" s="107">
        <v>19</v>
      </c>
      <c r="G71" s="107">
        <f t="shared" si="5"/>
        <v>60</v>
      </c>
      <c r="I71">
        <v>3</v>
      </c>
      <c r="L71">
        <f t="shared" si="6"/>
        <v>15</v>
      </c>
      <c r="M71">
        <f t="shared" si="7"/>
        <v>14</v>
      </c>
      <c r="N71">
        <f t="shared" si="8"/>
        <v>15</v>
      </c>
      <c r="O71">
        <f t="shared" si="9"/>
        <v>19</v>
      </c>
    </row>
    <row r="72" spans="1:15" x14ac:dyDescent="0.25">
      <c r="A72" t="str">
        <f>'Detail Marks'!A72</f>
        <v>180428T</v>
      </c>
      <c r="B72" t="str">
        <f>'Detail Marks'!B72</f>
        <v>NIRHOSHAN S.</v>
      </c>
      <c r="C72">
        <v>17</v>
      </c>
      <c r="D72">
        <v>21</v>
      </c>
      <c r="E72">
        <v>23</v>
      </c>
      <c r="F72">
        <v>25</v>
      </c>
      <c r="G72">
        <f t="shared" si="5"/>
        <v>86</v>
      </c>
      <c r="I72">
        <v>3</v>
      </c>
      <c r="L72">
        <f t="shared" si="6"/>
        <v>17</v>
      </c>
      <c r="M72">
        <f t="shared" si="7"/>
        <v>24</v>
      </c>
      <c r="N72">
        <f t="shared" si="8"/>
        <v>23</v>
      </c>
      <c r="O72">
        <f t="shared" si="9"/>
        <v>25</v>
      </c>
    </row>
    <row r="73" spans="1:15" x14ac:dyDescent="0.25">
      <c r="A73" t="str">
        <f>'Detail Marks'!A73</f>
        <v>180433E</v>
      </c>
      <c r="B73" t="str">
        <f>'Detail Marks'!B73</f>
        <v>NIWARTHANA D.S.P.A.</v>
      </c>
      <c r="C73">
        <v>21</v>
      </c>
      <c r="D73">
        <v>17</v>
      </c>
      <c r="E73">
        <v>20</v>
      </c>
      <c r="F73">
        <v>15</v>
      </c>
      <c r="G73">
        <f t="shared" si="5"/>
        <v>73</v>
      </c>
      <c r="I73">
        <v>3</v>
      </c>
      <c r="L73">
        <f t="shared" si="6"/>
        <v>21</v>
      </c>
      <c r="M73">
        <f t="shared" si="7"/>
        <v>20</v>
      </c>
      <c r="N73">
        <f t="shared" si="8"/>
        <v>20</v>
      </c>
      <c r="O73">
        <f t="shared" si="9"/>
        <v>15</v>
      </c>
    </row>
    <row r="74" spans="1:15" x14ac:dyDescent="0.25">
      <c r="A74" t="str">
        <f>'Detail Marks'!A74</f>
        <v>180437U</v>
      </c>
      <c r="B74" t="str">
        <f>'Detail Marks'!B74</f>
        <v>OSHAN J.W.P.</v>
      </c>
      <c r="C74" s="107">
        <v>16</v>
      </c>
      <c r="D74" s="107">
        <v>12</v>
      </c>
      <c r="E74" s="107">
        <v>11</v>
      </c>
      <c r="F74" s="107">
        <v>15</v>
      </c>
      <c r="G74" s="107">
        <f t="shared" si="5"/>
        <v>54</v>
      </c>
      <c r="I74">
        <v>3</v>
      </c>
      <c r="L74">
        <f t="shared" si="6"/>
        <v>16</v>
      </c>
      <c r="M74">
        <f t="shared" si="7"/>
        <v>15</v>
      </c>
      <c r="N74">
        <f t="shared" si="8"/>
        <v>11</v>
      </c>
      <c r="O74">
        <f t="shared" si="9"/>
        <v>15</v>
      </c>
    </row>
    <row r="75" spans="1:15" x14ac:dyDescent="0.25">
      <c r="A75" t="str">
        <f>'Detail Marks'!A75</f>
        <v>180441C</v>
      </c>
      <c r="B75" t="str">
        <f>'Detail Marks'!B75</f>
        <v>PALLIKKONDA C.S.</v>
      </c>
      <c r="C75">
        <v>13</v>
      </c>
      <c r="D75">
        <v>14</v>
      </c>
      <c r="E75">
        <v>9</v>
      </c>
      <c r="F75">
        <v>17</v>
      </c>
      <c r="G75">
        <f t="shared" si="5"/>
        <v>53</v>
      </c>
      <c r="I75">
        <v>3</v>
      </c>
      <c r="L75">
        <f t="shared" si="6"/>
        <v>13</v>
      </c>
      <c r="M75">
        <f t="shared" si="7"/>
        <v>17</v>
      </c>
      <c r="N75">
        <f t="shared" si="8"/>
        <v>9</v>
      </c>
      <c r="O75">
        <f t="shared" si="9"/>
        <v>17</v>
      </c>
    </row>
    <row r="76" spans="1:15" x14ac:dyDescent="0.25">
      <c r="A76" t="str">
        <f>'Detail Marks'!A76</f>
        <v>180453N</v>
      </c>
      <c r="B76" t="str">
        <f>'Detail Marks'!B76</f>
        <v>PATHIRANA T.P.W.</v>
      </c>
      <c r="C76">
        <v>10</v>
      </c>
      <c r="D76">
        <v>11</v>
      </c>
      <c r="E76">
        <v>21</v>
      </c>
      <c r="F76">
        <v>16</v>
      </c>
      <c r="G76">
        <f t="shared" si="5"/>
        <v>58</v>
      </c>
      <c r="I76">
        <v>3</v>
      </c>
      <c r="L76">
        <f t="shared" si="6"/>
        <v>10</v>
      </c>
      <c r="M76">
        <f t="shared" si="7"/>
        <v>14</v>
      </c>
      <c r="N76">
        <f t="shared" si="8"/>
        <v>21</v>
      </c>
      <c r="O76">
        <f t="shared" si="9"/>
        <v>16</v>
      </c>
    </row>
    <row r="77" spans="1:15" x14ac:dyDescent="0.25">
      <c r="A77" t="str">
        <f>'Detail Marks'!A77</f>
        <v>180454T</v>
      </c>
      <c r="B77" t="str">
        <f>'Detail Marks'!B77</f>
        <v>PATHIRATNA W.P.S.N.</v>
      </c>
      <c r="C77">
        <v>14</v>
      </c>
      <c r="D77">
        <v>11</v>
      </c>
      <c r="E77">
        <v>12</v>
      </c>
      <c r="F77">
        <v>19</v>
      </c>
      <c r="G77">
        <f t="shared" si="5"/>
        <v>56</v>
      </c>
      <c r="I77">
        <v>3</v>
      </c>
      <c r="L77">
        <f t="shared" si="6"/>
        <v>14</v>
      </c>
      <c r="M77">
        <f t="shared" si="7"/>
        <v>14</v>
      </c>
      <c r="N77">
        <f t="shared" si="8"/>
        <v>12</v>
      </c>
      <c r="O77">
        <f t="shared" si="9"/>
        <v>19</v>
      </c>
    </row>
    <row r="78" spans="1:15" x14ac:dyDescent="0.25">
      <c r="A78" t="str">
        <f>'Detail Marks'!A78</f>
        <v>180467K</v>
      </c>
      <c r="B78" t="str">
        <f>'Detail Marks'!B78</f>
        <v>PERERA P.P.B.</v>
      </c>
      <c r="C78">
        <v>18</v>
      </c>
      <c r="D78">
        <v>13</v>
      </c>
      <c r="E78">
        <v>9</v>
      </c>
      <c r="F78">
        <v>21</v>
      </c>
      <c r="G78">
        <f t="shared" si="5"/>
        <v>61</v>
      </c>
      <c r="I78">
        <v>3</v>
      </c>
      <c r="L78">
        <f t="shared" si="6"/>
        <v>18</v>
      </c>
      <c r="M78">
        <f t="shared" si="7"/>
        <v>16</v>
      </c>
      <c r="N78">
        <f t="shared" si="8"/>
        <v>9</v>
      </c>
      <c r="O78">
        <f t="shared" si="9"/>
        <v>21</v>
      </c>
    </row>
    <row r="79" spans="1:15" x14ac:dyDescent="0.25">
      <c r="A79" t="str">
        <f>'Detail Marks'!A79</f>
        <v>180468N</v>
      </c>
      <c r="B79" t="str">
        <f>'Detail Marks'!B79</f>
        <v>PERERA T.D.R.V.</v>
      </c>
      <c r="C79">
        <v>25</v>
      </c>
      <c r="D79">
        <v>19</v>
      </c>
      <c r="E79">
        <v>25</v>
      </c>
      <c r="F79">
        <v>19</v>
      </c>
      <c r="G79">
        <f t="shared" si="5"/>
        <v>88</v>
      </c>
      <c r="I79">
        <v>3</v>
      </c>
      <c r="L79">
        <f t="shared" si="6"/>
        <v>25</v>
      </c>
      <c r="M79">
        <f t="shared" si="7"/>
        <v>22</v>
      </c>
      <c r="N79">
        <f t="shared" si="8"/>
        <v>25</v>
      </c>
      <c r="O79">
        <f t="shared" si="9"/>
        <v>19</v>
      </c>
    </row>
    <row r="80" spans="1:15" x14ac:dyDescent="0.25">
      <c r="A80" t="str">
        <f>'Detail Marks'!A80</f>
        <v>180472V</v>
      </c>
      <c r="B80" t="str">
        <f>'Detail Marks'!B80</f>
        <v>PETHANGODA R.M.</v>
      </c>
      <c r="C80">
        <v>18</v>
      </c>
      <c r="D80">
        <v>12</v>
      </c>
      <c r="E80">
        <v>19</v>
      </c>
      <c r="F80">
        <v>14</v>
      </c>
      <c r="G80">
        <f t="shared" si="5"/>
        <v>63</v>
      </c>
      <c r="I80">
        <v>3</v>
      </c>
      <c r="L80">
        <f t="shared" si="6"/>
        <v>18</v>
      </c>
      <c r="M80">
        <f t="shared" si="7"/>
        <v>15</v>
      </c>
      <c r="N80">
        <f t="shared" si="8"/>
        <v>19</v>
      </c>
      <c r="O80">
        <f t="shared" si="9"/>
        <v>14</v>
      </c>
    </row>
    <row r="81" spans="1:15" x14ac:dyDescent="0.25">
      <c r="A81" t="str">
        <f>'Detail Marks'!A81</f>
        <v>180489E</v>
      </c>
      <c r="B81" t="str">
        <f>'Detail Marks'!B81</f>
        <v>PRARTHTHANAN S.</v>
      </c>
      <c r="C81">
        <v>17</v>
      </c>
      <c r="D81">
        <v>12</v>
      </c>
      <c r="E81">
        <v>21</v>
      </c>
      <c r="F81">
        <v>18</v>
      </c>
      <c r="G81">
        <f t="shared" si="5"/>
        <v>68</v>
      </c>
      <c r="I81">
        <v>3</v>
      </c>
      <c r="L81">
        <f t="shared" si="6"/>
        <v>17</v>
      </c>
      <c r="M81">
        <f t="shared" si="7"/>
        <v>15</v>
      </c>
      <c r="N81">
        <f t="shared" si="8"/>
        <v>21</v>
      </c>
      <c r="O81">
        <f t="shared" si="9"/>
        <v>18</v>
      </c>
    </row>
    <row r="82" spans="1:15" x14ac:dyDescent="0.25">
      <c r="A82" t="str">
        <f>'Detail Marks'!A82</f>
        <v>180497C</v>
      </c>
      <c r="B82" t="str">
        <f>'Detail Marks'!B82</f>
        <v>PREMATHILAKA H.D.M.</v>
      </c>
      <c r="C82" s="107">
        <v>16</v>
      </c>
      <c r="D82" s="107">
        <v>19</v>
      </c>
      <c r="E82" s="107">
        <v>0</v>
      </c>
      <c r="F82" s="107">
        <v>23</v>
      </c>
      <c r="G82" s="107">
        <f t="shared" si="5"/>
        <v>58</v>
      </c>
      <c r="I82">
        <v>3</v>
      </c>
      <c r="L82">
        <f t="shared" si="6"/>
        <v>16</v>
      </c>
      <c r="M82">
        <f t="shared" si="7"/>
        <v>22</v>
      </c>
      <c r="N82">
        <f t="shared" si="8"/>
        <v>0</v>
      </c>
      <c r="O82">
        <f t="shared" si="9"/>
        <v>23</v>
      </c>
    </row>
    <row r="83" spans="1:15" x14ac:dyDescent="0.25">
      <c r="A83" t="str">
        <f>'Detail Marks'!A83</f>
        <v>180506G</v>
      </c>
      <c r="B83" t="str">
        <f>'Detail Marks'!B83</f>
        <v>RAGAVAN R.</v>
      </c>
      <c r="C83" s="107">
        <v>24</v>
      </c>
      <c r="D83" s="107">
        <v>16</v>
      </c>
      <c r="E83" s="107">
        <v>10</v>
      </c>
      <c r="F83" s="107">
        <v>18</v>
      </c>
      <c r="G83" s="107">
        <f t="shared" si="5"/>
        <v>68</v>
      </c>
      <c r="I83">
        <v>3</v>
      </c>
      <c r="L83">
        <f t="shared" si="6"/>
        <v>24</v>
      </c>
      <c r="M83">
        <f t="shared" si="7"/>
        <v>19</v>
      </c>
      <c r="N83">
        <f t="shared" si="8"/>
        <v>10</v>
      </c>
      <c r="O83">
        <f t="shared" si="9"/>
        <v>18</v>
      </c>
    </row>
    <row r="84" spans="1:15" x14ac:dyDescent="0.25">
      <c r="A84" t="str">
        <f>'Detail Marks'!A84</f>
        <v>180508N</v>
      </c>
      <c r="B84" t="str">
        <f>'Detail Marks'!B84</f>
        <v>RAJAKARUNA Y.A.A.W.</v>
      </c>
      <c r="C84">
        <v>17</v>
      </c>
      <c r="D84">
        <v>14</v>
      </c>
      <c r="E84">
        <v>22</v>
      </c>
      <c r="F84">
        <v>16</v>
      </c>
      <c r="G84">
        <f t="shared" si="5"/>
        <v>69</v>
      </c>
      <c r="I84">
        <v>3</v>
      </c>
      <c r="L84">
        <f t="shared" si="6"/>
        <v>17</v>
      </c>
      <c r="M84">
        <f t="shared" si="7"/>
        <v>17</v>
      </c>
      <c r="N84">
        <f t="shared" si="8"/>
        <v>22</v>
      </c>
      <c r="O84">
        <f t="shared" si="9"/>
        <v>16</v>
      </c>
    </row>
    <row r="85" spans="1:15" x14ac:dyDescent="0.25">
      <c r="A85" t="str">
        <f>'Detail Marks'!A85</f>
        <v>180520T</v>
      </c>
      <c r="B85" t="str">
        <f>'Detail Marks'!B85</f>
        <v>RANDIKA J.T.H.</v>
      </c>
      <c r="C85">
        <v>13</v>
      </c>
      <c r="D85">
        <v>12</v>
      </c>
      <c r="E85">
        <v>25</v>
      </c>
      <c r="F85">
        <v>17</v>
      </c>
      <c r="G85">
        <f t="shared" si="5"/>
        <v>67</v>
      </c>
      <c r="I85">
        <v>3</v>
      </c>
      <c r="L85">
        <f t="shared" si="6"/>
        <v>13</v>
      </c>
      <c r="M85">
        <f t="shared" si="7"/>
        <v>15</v>
      </c>
      <c r="N85">
        <f t="shared" si="8"/>
        <v>25</v>
      </c>
      <c r="O85">
        <f t="shared" si="9"/>
        <v>17</v>
      </c>
    </row>
    <row r="86" spans="1:15" x14ac:dyDescent="0.25">
      <c r="A86" t="str">
        <f>'Detail Marks'!A86</f>
        <v>180522C</v>
      </c>
      <c r="B86" t="str">
        <f>'Detail Marks'!B86</f>
        <v>RASADARA K.P.W.G.</v>
      </c>
      <c r="C86">
        <v>0</v>
      </c>
      <c r="D86">
        <v>0</v>
      </c>
      <c r="E86">
        <v>0</v>
      </c>
      <c r="F86">
        <v>0</v>
      </c>
      <c r="G86">
        <f t="shared" si="5"/>
        <v>0</v>
      </c>
      <c r="L86">
        <f t="shared" si="6"/>
        <v>0</v>
      </c>
      <c r="M86">
        <f t="shared" si="7"/>
        <v>0</v>
      </c>
      <c r="N86">
        <f t="shared" si="8"/>
        <v>0</v>
      </c>
      <c r="O86">
        <f t="shared" si="9"/>
        <v>0</v>
      </c>
    </row>
    <row r="87" spans="1:15" x14ac:dyDescent="0.25">
      <c r="A87" t="str">
        <f>'Detail Marks'!A87</f>
        <v>180523F</v>
      </c>
      <c r="B87" t="str">
        <f>'Detail Marks'!B87</f>
        <v>RASANJI R.V.</v>
      </c>
      <c r="C87">
        <v>23</v>
      </c>
      <c r="D87">
        <v>18</v>
      </c>
      <c r="E87">
        <v>15</v>
      </c>
      <c r="F87">
        <v>18</v>
      </c>
      <c r="G87">
        <f t="shared" si="5"/>
        <v>74</v>
      </c>
      <c r="I87">
        <v>3</v>
      </c>
      <c r="L87">
        <f t="shared" si="6"/>
        <v>23</v>
      </c>
      <c r="M87">
        <f t="shared" si="7"/>
        <v>21</v>
      </c>
      <c r="N87">
        <f t="shared" si="8"/>
        <v>15</v>
      </c>
      <c r="O87">
        <f t="shared" si="9"/>
        <v>18</v>
      </c>
    </row>
    <row r="88" spans="1:15" x14ac:dyDescent="0.25">
      <c r="A88" t="str">
        <f>'Detail Marks'!A88</f>
        <v>180529E</v>
      </c>
      <c r="B88" t="str">
        <f>'Detail Marks'!B88</f>
        <v>RATHNAYAKA R.G.H.V.</v>
      </c>
      <c r="C88" s="107">
        <v>13</v>
      </c>
      <c r="D88" s="107">
        <v>8</v>
      </c>
      <c r="E88" s="107">
        <v>19</v>
      </c>
      <c r="F88" s="107">
        <v>16</v>
      </c>
      <c r="G88" s="107">
        <f t="shared" si="5"/>
        <v>56</v>
      </c>
      <c r="I88">
        <v>3</v>
      </c>
      <c r="L88">
        <f t="shared" si="6"/>
        <v>13</v>
      </c>
      <c r="M88">
        <f t="shared" si="7"/>
        <v>11</v>
      </c>
      <c r="N88">
        <f t="shared" si="8"/>
        <v>19</v>
      </c>
      <c r="O88">
        <f t="shared" si="9"/>
        <v>16</v>
      </c>
    </row>
    <row r="89" spans="1:15" x14ac:dyDescent="0.25">
      <c r="A89" t="str">
        <f>'Detail Marks'!A89</f>
        <v>180534N</v>
      </c>
      <c r="B89" t="str">
        <f>'Detail Marks'!B89</f>
        <v>RATHNAYAKE R.M.A.S.</v>
      </c>
      <c r="C89">
        <v>7</v>
      </c>
      <c r="D89">
        <v>14</v>
      </c>
      <c r="E89">
        <v>10</v>
      </c>
      <c r="F89">
        <v>14</v>
      </c>
      <c r="G89">
        <f t="shared" si="5"/>
        <v>45</v>
      </c>
      <c r="I89">
        <v>3</v>
      </c>
      <c r="L89">
        <f t="shared" si="6"/>
        <v>7</v>
      </c>
      <c r="M89">
        <f t="shared" si="7"/>
        <v>17</v>
      </c>
      <c r="N89">
        <f t="shared" si="8"/>
        <v>10</v>
      </c>
      <c r="O89">
        <f t="shared" si="9"/>
        <v>14</v>
      </c>
    </row>
    <row r="90" spans="1:15" x14ac:dyDescent="0.25">
      <c r="A90" t="str">
        <f>'Detail Marks'!A90</f>
        <v>180538F</v>
      </c>
      <c r="B90" t="str">
        <f>'Detail Marks'!B90</f>
        <v>RATHNAYAKE R.T.N.</v>
      </c>
      <c r="C90" s="107">
        <v>19</v>
      </c>
      <c r="D90" s="107">
        <v>17</v>
      </c>
      <c r="E90" s="107">
        <v>25</v>
      </c>
      <c r="F90" s="107">
        <v>19</v>
      </c>
      <c r="G90" s="107">
        <f t="shared" si="5"/>
        <v>80</v>
      </c>
      <c r="I90">
        <v>3</v>
      </c>
      <c r="L90">
        <f t="shared" si="6"/>
        <v>19</v>
      </c>
      <c r="M90">
        <f t="shared" si="7"/>
        <v>20</v>
      </c>
      <c r="N90">
        <f t="shared" si="8"/>
        <v>25</v>
      </c>
      <c r="O90">
        <f t="shared" si="9"/>
        <v>19</v>
      </c>
    </row>
    <row r="91" spans="1:15" x14ac:dyDescent="0.25">
      <c r="A91" t="str">
        <f>'Detail Marks'!A91</f>
        <v>180544U</v>
      </c>
      <c r="B91" t="str">
        <f>'Detail Marks'!B91</f>
        <v>RAVIHANSA W.A.V.</v>
      </c>
      <c r="C91">
        <v>21</v>
      </c>
      <c r="D91">
        <v>17</v>
      </c>
      <c r="E91">
        <v>20</v>
      </c>
      <c r="F91">
        <v>19</v>
      </c>
      <c r="G91">
        <f t="shared" si="5"/>
        <v>77</v>
      </c>
      <c r="I91">
        <v>3</v>
      </c>
      <c r="L91">
        <f t="shared" si="6"/>
        <v>21</v>
      </c>
      <c r="M91">
        <f t="shared" si="7"/>
        <v>20</v>
      </c>
      <c r="N91">
        <f t="shared" si="8"/>
        <v>20</v>
      </c>
      <c r="O91">
        <f t="shared" si="9"/>
        <v>19</v>
      </c>
    </row>
    <row r="92" spans="1:15" x14ac:dyDescent="0.25">
      <c r="A92" t="str">
        <f>'Detail Marks'!A92</f>
        <v>180554B</v>
      </c>
      <c r="B92" t="str">
        <f>'Detail Marks'!B92</f>
        <v>SAMARASINGHE P.</v>
      </c>
      <c r="C92">
        <v>17</v>
      </c>
      <c r="D92">
        <v>17</v>
      </c>
      <c r="E92">
        <v>10</v>
      </c>
      <c r="F92">
        <v>13</v>
      </c>
      <c r="G92">
        <f t="shared" si="5"/>
        <v>57</v>
      </c>
      <c r="I92">
        <v>3</v>
      </c>
      <c r="L92">
        <f t="shared" si="6"/>
        <v>17</v>
      </c>
      <c r="M92">
        <f t="shared" si="7"/>
        <v>20</v>
      </c>
      <c r="N92">
        <f t="shared" si="8"/>
        <v>10</v>
      </c>
      <c r="O92">
        <f t="shared" si="9"/>
        <v>13</v>
      </c>
    </row>
    <row r="93" spans="1:15" x14ac:dyDescent="0.25">
      <c r="A93" t="str">
        <f>'Detail Marks'!A93</f>
        <v>180564F</v>
      </c>
      <c r="B93" t="str">
        <f>'Detail Marks'!B93</f>
        <v>SANDEEPA H.K.C.A.</v>
      </c>
      <c r="C93">
        <v>11</v>
      </c>
      <c r="D93">
        <v>16</v>
      </c>
      <c r="E93">
        <v>17</v>
      </c>
      <c r="F93">
        <v>15</v>
      </c>
      <c r="G93">
        <f t="shared" si="5"/>
        <v>59</v>
      </c>
      <c r="I93">
        <v>3</v>
      </c>
      <c r="L93">
        <f t="shared" si="6"/>
        <v>11</v>
      </c>
      <c r="M93">
        <f t="shared" si="7"/>
        <v>19</v>
      </c>
      <c r="N93">
        <f t="shared" si="8"/>
        <v>17</v>
      </c>
      <c r="O93">
        <f t="shared" si="9"/>
        <v>15</v>
      </c>
    </row>
    <row r="94" spans="1:15" x14ac:dyDescent="0.25">
      <c r="A94" t="str">
        <f>'Detail Marks'!A94</f>
        <v>180574K</v>
      </c>
      <c r="B94" t="str">
        <f>'Detail Marks'!B94</f>
        <v>SAURANGA H.W.C.</v>
      </c>
      <c r="C94">
        <v>23</v>
      </c>
      <c r="D94">
        <v>13</v>
      </c>
      <c r="E94">
        <v>13</v>
      </c>
      <c r="F94">
        <v>12</v>
      </c>
      <c r="G94">
        <f t="shared" si="5"/>
        <v>61</v>
      </c>
      <c r="I94">
        <v>3</v>
      </c>
      <c r="L94">
        <f t="shared" si="6"/>
        <v>23</v>
      </c>
      <c r="M94">
        <f t="shared" si="7"/>
        <v>16</v>
      </c>
      <c r="N94">
        <f t="shared" si="8"/>
        <v>13</v>
      </c>
      <c r="O94">
        <f t="shared" si="9"/>
        <v>12</v>
      </c>
    </row>
    <row r="95" spans="1:15" x14ac:dyDescent="0.25">
      <c r="A95" t="str">
        <f>'Detail Marks'!A95</f>
        <v>180588G</v>
      </c>
      <c r="B95" t="str">
        <f>'Detail Marks'!B95</f>
        <v>VITHURABIMAN S.</v>
      </c>
      <c r="C95">
        <v>18</v>
      </c>
      <c r="D95">
        <v>9</v>
      </c>
      <c r="E95">
        <v>10</v>
      </c>
      <c r="F95">
        <v>19</v>
      </c>
      <c r="G95">
        <f t="shared" si="5"/>
        <v>56</v>
      </c>
      <c r="I95">
        <v>3</v>
      </c>
      <c r="L95">
        <f t="shared" si="6"/>
        <v>18</v>
      </c>
      <c r="M95">
        <f t="shared" si="7"/>
        <v>12</v>
      </c>
      <c r="N95">
        <f t="shared" si="8"/>
        <v>10</v>
      </c>
      <c r="O95">
        <f t="shared" si="9"/>
        <v>19</v>
      </c>
    </row>
    <row r="96" spans="1:15" x14ac:dyDescent="0.25">
      <c r="A96" t="str">
        <f>'Detail Marks'!A96</f>
        <v>180589K</v>
      </c>
      <c r="B96" t="str">
        <f>'Detail Marks'!B96</f>
        <v>SEWWANDI B.L.P.N.</v>
      </c>
      <c r="C96">
        <v>11</v>
      </c>
      <c r="D96">
        <v>16</v>
      </c>
      <c r="E96">
        <v>10</v>
      </c>
      <c r="F96">
        <v>15</v>
      </c>
      <c r="G96">
        <f t="shared" si="5"/>
        <v>52</v>
      </c>
      <c r="I96">
        <v>3</v>
      </c>
      <c r="L96">
        <f t="shared" si="6"/>
        <v>11</v>
      </c>
      <c r="M96">
        <f t="shared" si="7"/>
        <v>19</v>
      </c>
      <c r="N96">
        <f t="shared" si="8"/>
        <v>10</v>
      </c>
      <c r="O96">
        <f t="shared" si="9"/>
        <v>15</v>
      </c>
    </row>
    <row r="97" spans="1:15" x14ac:dyDescent="0.25">
      <c r="A97" t="str">
        <f>'Detail Marks'!A97</f>
        <v>180604F</v>
      </c>
      <c r="B97" t="str">
        <f>'Detail Marks'!B97</f>
        <v>SILVA P.H.D.S.</v>
      </c>
      <c r="C97">
        <v>18</v>
      </c>
      <c r="D97">
        <v>15</v>
      </c>
      <c r="E97">
        <v>14</v>
      </c>
      <c r="F97">
        <v>16</v>
      </c>
      <c r="G97">
        <f t="shared" si="5"/>
        <v>63</v>
      </c>
      <c r="I97">
        <v>3</v>
      </c>
      <c r="L97">
        <f t="shared" si="6"/>
        <v>18</v>
      </c>
      <c r="M97">
        <f t="shared" si="7"/>
        <v>18</v>
      </c>
      <c r="N97">
        <f t="shared" si="8"/>
        <v>14</v>
      </c>
      <c r="O97">
        <f t="shared" si="9"/>
        <v>16</v>
      </c>
    </row>
    <row r="98" spans="1:15" x14ac:dyDescent="0.25">
      <c r="A98" t="str">
        <f>'Detail Marks'!A98</f>
        <v>180609B</v>
      </c>
      <c r="B98" t="str">
        <f>'Detail Marks'!B98</f>
        <v>SIRITHUNGA M.R.A.</v>
      </c>
      <c r="C98" s="107">
        <v>16</v>
      </c>
      <c r="D98" s="107">
        <v>16</v>
      </c>
      <c r="E98" s="107">
        <v>12</v>
      </c>
      <c r="F98" s="107">
        <v>14</v>
      </c>
      <c r="G98" s="107">
        <f t="shared" si="5"/>
        <v>58</v>
      </c>
      <c r="I98">
        <v>3</v>
      </c>
      <c r="L98">
        <f t="shared" si="6"/>
        <v>16</v>
      </c>
      <c r="M98">
        <f t="shared" si="7"/>
        <v>19</v>
      </c>
      <c r="N98">
        <f t="shared" si="8"/>
        <v>12</v>
      </c>
      <c r="O98">
        <f t="shared" si="9"/>
        <v>14</v>
      </c>
    </row>
    <row r="99" spans="1:15" x14ac:dyDescent="0.25">
      <c r="A99" t="str">
        <f>'Detail Marks'!A99</f>
        <v>180616T</v>
      </c>
      <c r="B99" t="str">
        <f>'Detail Marks'!B99</f>
        <v>SOMARATHNE P.M.P.H.</v>
      </c>
      <c r="C99" s="107">
        <v>23</v>
      </c>
      <c r="D99" s="107">
        <v>22</v>
      </c>
      <c r="E99" s="107">
        <v>19</v>
      </c>
      <c r="F99" s="107">
        <v>22</v>
      </c>
      <c r="G99" s="107">
        <f t="shared" si="5"/>
        <v>86</v>
      </c>
      <c r="I99">
        <v>3</v>
      </c>
      <c r="L99">
        <f t="shared" si="6"/>
        <v>23</v>
      </c>
      <c r="M99">
        <f t="shared" si="7"/>
        <v>25</v>
      </c>
      <c r="N99">
        <f t="shared" si="8"/>
        <v>19</v>
      </c>
      <c r="O99">
        <f t="shared" si="9"/>
        <v>22</v>
      </c>
    </row>
    <row r="100" spans="1:15" x14ac:dyDescent="0.25">
      <c r="A100" t="str">
        <f>'Detail Marks'!A100</f>
        <v>180631J</v>
      </c>
      <c r="B100" t="str">
        <f>'Detail Marks'!B100</f>
        <v>THALAGALA B.P.</v>
      </c>
      <c r="C100" s="107">
        <v>17</v>
      </c>
      <c r="D100" s="107">
        <v>8</v>
      </c>
      <c r="E100" s="107">
        <v>14</v>
      </c>
      <c r="F100" s="107">
        <v>15</v>
      </c>
      <c r="G100" s="107">
        <f t="shared" si="5"/>
        <v>54</v>
      </c>
      <c r="I100">
        <v>3</v>
      </c>
      <c r="L100">
        <f t="shared" si="6"/>
        <v>17</v>
      </c>
      <c r="M100">
        <f t="shared" si="7"/>
        <v>11</v>
      </c>
      <c r="N100">
        <f t="shared" si="8"/>
        <v>14</v>
      </c>
      <c r="O100">
        <f t="shared" si="9"/>
        <v>15</v>
      </c>
    </row>
    <row r="101" spans="1:15" x14ac:dyDescent="0.25">
      <c r="A101" t="str">
        <f>'Detail Marks'!A101</f>
        <v>180634V</v>
      </c>
      <c r="B101" t="str">
        <f>'Detail Marks'!B101</f>
        <v>THANUJAYA M.G.S.</v>
      </c>
      <c r="C101">
        <v>16</v>
      </c>
      <c r="D101">
        <v>18</v>
      </c>
      <c r="E101">
        <v>17</v>
      </c>
      <c r="F101">
        <v>21</v>
      </c>
      <c r="G101">
        <f t="shared" si="5"/>
        <v>72</v>
      </c>
      <c r="I101">
        <v>3</v>
      </c>
      <c r="L101">
        <f t="shared" si="6"/>
        <v>16</v>
      </c>
      <c r="M101">
        <f t="shared" si="7"/>
        <v>21</v>
      </c>
      <c r="N101">
        <f t="shared" si="8"/>
        <v>17</v>
      </c>
      <c r="O101">
        <f t="shared" si="9"/>
        <v>21</v>
      </c>
    </row>
    <row r="102" spans="1:15" x14ac:dyDescent="0.25">
      <c r="A102" t="str">
        <f>'Detail Marks'!A102</f>
        <v>180639P</v>
      </c>
      <c r="B102" t="str">
        <f>'Detail Marks'!B102</f>
        <v>THENNAKOON T.A.D.S.</v>
      </c>
      <c r="C102" s="107">
        <v>11</v>
      </c>
      <c r="D102" s="107">
        <v>16</v>
      </c>
      <c r="E102" s="107">
        <v>7</v>
      </c>
      <c r="F102" s="107">
        <v>15</v>
      </c>
      <c r="G102" s="107">
        <f t="shared" si="5"/>
        <v>49</v>
      </c>
      <c r="I102">
        <v>3</v>
      </c>
      <c r="L102">
        <f t="shared" si="6"/>
        <v>11</v>
      </c>
      <c r="M102">
        <f t="shared" si="7"/>
        <v>19</v>
      </c>
      <c r="N102">
        <f t="shared" si="8"/>
        <v>7</v>
      </c>
      <c r="O102">
        <f t="shared" si="9"/>
        <v>15</v>
      </c>
    </row>
    <row r="103" spans="1:15" x14ac:dyDescent="0.25">
      <c r="A103" t="str">
        <f>'Detail Marks'!A103</f>
        <v>180640K</v>
      </c>
      <c r="B103" t="str">
        <f>'Detail Marks'!B103</f>
        <v>THENUKAN P.</v>
      </c>
      <c r="C103">
        <v>18</v>
      </c>
      <c r="D103">
        <v>13</v>
      </c>
      <c r="E103">
        <v>11</v>
      </c>
      <c r="F103">
        <v>15</v>
      </c>
      <c r="G103">
        <f t="shared" si="5"/>
        <v>57</v>
      </c>
      <c r="I103">
        <v>3</v>
      </c>
      <c r="L103">
        <f t="shared" si="6"/>
        <v>18</v>
      </c>
      <c r="M103">
        <f t="shared" si="7"/>
        <v>16</v>
      </c>
      <c r="N103">
        <f t="shared" si="8"/>
        <v>11</v>
      </c>
      <c r="O103">
        <f t="shared" si="9"/>
        <v>15</v>
      </c>
    </row>
    <row r="104" spans="1:15" x14ac:dyDescent="0.25">
      <c r="A104" t="str">
        <f>'Detail Marks'!A104</f>
        <v>180641N</v>
      </c>
      <c r="B104" t="str">
        <f>'Detail Marks'!B104</f>
        <v>THIESHANTHAN A.</v>
      </c>
      <c r="C104">
        <v>17</v>
      </c>
      <c r="D104">
        <v>11</v>
      </c>
      <c r="E104">
        <v>25</v>
      </c>
      <c r="F104">
        <v>15</v>
      </c>
      <c r="G104">
        <f t="shared" si="5"/>
        <v>68</v>
      </c>
      <c r="I104">
        <v>3</v>
      </c>
      <c r="L104">
        <f t="shared" si="6"/>
        <v>17</v>
      </c>
      <c r="M104">
        <f t="shared" si="7"/>
        <v>14</v>
      </c>
      <c r="N104">
        <f t="shared" si="8"/>
        <v>25</v>
      </c>
      <c r="O104">
        <f t="shared" si="9"/>
        <v>15</v>
      </c>
    </row>
    <row r="105" spans="1:15" x14ac:dyDescent="0.25">
      <c r="A105" t="str">
        <f>'Detail Marks'!A105</f>
        <v>180642T</v>
      </c>
      <c r="B105" t="str">
        <f>'Detail Marks'!B105</f>
        <v>THILAKARATHNA G.D.O.L.</v>
      </c>
      <c r="C105">
        <v>14</v>
      </c>
      <c r="D105">
        <v>10</v>
      </c>
      <c r="E105">
        <v>11</v>
      </c>
      <c r="F105">
        <v>14</v>
      </c>
      <c r="G105">
        <f t="shared" si="5"/>
        <v>49</v>
      </c>
      <c r="I105">
        <v>3</v>
      </c>
      <c r="L105">
        <f t="shared" si="6"/>
        <v>14</v>
      </c>
      <c r="M105">
        <f t="shared" si="7"/>
        <v>13</v>
      </c>
      <c r="N105">
        <f t="shared" si="8"/>
        <v>11</v>
      </c>
      <c r="O105">
        <f t="shared" si="9"/>
        <v>14</v>
      </c>
    </row>
    <row r="106" spans="1:15" x14ac:dyDescent="0.25">
      <c r="A106" t="str">
        <f>'Detail Marks'!A106</f>
        <v>180646J</v>
      </c>
      <c r="B106" t="str">
        <f>'Detail Marks'!B106</f>
        <v>THIVAKARAN S.</v>
      </c>
      <c r="C106">
        <v>13</v>
      </c>
      <c r="D106">
        <v>13</v>
      </c>
      <c r="E106">
        <v>12</v>
      </c>
      <c r="F106">
        <v>13</v>
      </c>
      <c r="G106">
        <f t="shared" si="5"/>
        <v>51</v>
      </c>
      <c r="I106">
        <v>3</v>
      </c>
      <c r="L106">
        <f t="shared" si="6"/>
        <v>13</v>
      </c>
      <c r="M106">
        <f t="shared" si="7"/>
        <v>16</v>
      </c>
      <c r="N106">
        <f t="shared" si="8"/>
        <v>12</v>
      </c>
      <c r="O106">
        <f t="shared" si="9"/>
        <v>13</v>
      </c>
    </row>
    <row r="107" spans="1:15" x14ac:dyDescent="0.25">
      <c r="A107" t="str">
        <f>'Detail Marks'!A107</f>
        <v>180647M</v>
      </c>
      <c r="B107" t="str">
        <f>'Detail Marks'!B107</f>
        <v>THUVAARAGAN T.</v>
      </c>
      <c r="C107">
        <v>12</v>
      </c>
      <c r="D107">
        <v>12</v>
      </c>
      <c r="E107">
        <v>16</v>
      </c>
      <c r="F107">
        <v>18</v>
      </c>
      <c r="G107">
        <f t="shared" si="5"/>
        <v>58</v>
      </c>
      <c r="I107">
        <v>3</v>
      </c>
      <c r="L107">
        <f t="shared" si="6"/>
        <v>12</v>
      </c>
      <c r="M107">
        <f t="shared" si="7"/>
        <v>15</v>
      </c>
      <c r="N107">
        <f t="shared" si="8"/>
        <v>16</v>
      </c>
      <c r="O107">
        <f t="shared" si="9"/>
        <v>18</v>
      </c>
    </row>
    <row r="108" spans="1:15" x14ac:dyDescent="0.25">
      <c r="A108" t="str">
        <f>'Detail Marks'!A108</f>
        <v>180650P</v>
      </c>
      <c r="B108" t="str">
        <f>'Detail Marks'!B108</f>
        <v>UDARA A.W.T.</v>
      </c>
      <c r="C108" s="107">
        <v>15</v>
      </c>
      <c r="D108" s="107">
        <v>14</v>
      </c>
      <c r="E108" s="107">
        <v>12</v>
      </c>
      <c r="F108" s="107">
        <v>16</v>
      </c>
      <c r="G108" s="107">
        <f t="shared" si="5"/>
        <v>57</v>
      </c>
      <c r="I108">
        <v>3</v>
      </c>
      <c r="L108">
        <f t="shared" si="6"/>
        <v>15</v>
      </c>
      <c r="M108">
        <f t="shared" si="7"/>
        <v>17</v>
      </c>
      <c r="N108">
        <f t="shared" si="8"/>
        <v>12</v>
      </c>
      <c r="O108">
        <f t="shared" si="9"/>
        <v>16</v>
      </c>
    </row>
    <row r="109" spans="1:15" x14ac:dyDescent="0.25">
      <c r="A109" t="str">
        <f>'Detail Marks'!A109</f>
        <v>180655K</v>
      </c>
      <c r="B109" t="str">
        <f>'Detail Marks'!B109</f>
        <v>UDUGAMAKORALA G.D.</v>
      </c>
      <c r="C109">
        <v>8</v>
      </c>
      <c r="D109">
        <v>8</v>
      </c>
      <c r="E109">
        <v>6</v>
      </c>
      <c r="F109">
        <v>10</v>
      </c>
      <c r="G109">
        <f t="shared" si="5"/>
        <v>32</v>
      </c>
      <c r="I109">
        <v>3</v>
      </c>
      <c r="L109">
        <f t="shared" si="6"/>
        <v>8</v>
      </c>
      <c r="M109">
        <f t="shared" si="7"/>
        <v>11</v>
      </c>
      <c r="N109">
        <f t="shared" si="8"/>
        <v>6</v>
      </c>
      <c r="O109">
        <f t="shared" si="9"/>
        <v>10</v>
      </c>
    </row>
    <row r="110" spans="1:15" x14ac:dyDescent="0.25">
      <c r="A110" t="str">
        <f>'Detail Marks'!A110</f>
        <v>180663H</v>
      </c>
      <c r="B110" t="str">
        <f>'Detail Marks'!B110</f>
        <v>VIDURANGA T.D.S.</v>
      </c>
      <c r="C110">
        <v>24</v>
      </c>
      <c r="D110">
        <v>12</v>
      </c>
      <c r="E110">
        <v>20</v>
      </c>
      <c r="F110">
        <v>20</v>
      </c>
      <c r="G110">
        <f t="shared" si="5"/>
        <v>76</v>
      </c>
      <c r="I110">
        <v>3</v>
      </c>
      <c r="L110">
        <f t="shared" si="6"/>
        <v>24</v>
      </c>
      <c r="M110">
        <f t="shared" si="7"/>
        <v>15</v>
      </c>
      <c r="N110">
        <f t="shared" si="8"/>
        <v>20</v>
      </c>
      <c r="O110">
        <f t="shared" si="9"/>
        <v>20</v>
      </c>
    </row>
    <row r="111" spans="1:15" x14ac:dyDescent="0.25">
      <c r="A111" t="str">
        <f>'Detail Marks'!A111</f>
        <v>180665P</v>
      </c>
      <c r="B111" t="str">
        <f>'Detail Marks'!B111</f>
        <v>VIJENAYAKE P.V.O.D.</v>
      </c>
      <c r="C111">
        <v>17</v>
      </c>
      <c r="D111">
        <v>11</v>
      </c>
      <c r="E111">
        <v>24</v>
      </c>
      <c r="F111">
        <v>14</v>
      </c>
      <c r="G111">
        <f t="shared" si="5"/>
        <v>66</v>
      </c>
      <c r="I111">
        <v>3</v>
      </c>
      <c r="L111">
        <f t="shared" si="6"/>
        <v>17</v>
      </c>
      <c r="M111">
        <f t="shared" si="7"/>
        <v>14</v>
      </c>
      <c r="N111">
        <f t="shared" si="8"/>
        <v>24</v>
      </c>
      <c r="O111">
        <f t="shared" si="9"/>
        <v>14</v>
      </c>
    </row>
    <row r="112" spans="1:15" x14ac:dyDescent="0.25">
      <c r="A112" t="str">
        <f>'Detail Marks'!A112</f>
        <v>180672J</v>
      </c>
      <c r="B112" t="str">
        <f>'Detail Marks'!B112</f>
        <v>VITHARANA N.</v>
      </c>
      <c r="C112" s="107">
        <v>11</v>
      </c>
      <c r="D112" s="107">
        <v>9</v>
      </c>
      <c r="E112" s="107">
        <v>13</v>
      </c>
      <c r="F112" s="107">
        <v>13</v>
      </c>
      <c r="G112" s="107">
        <f t="shared" si="5"/>
        <v>46</v>
      </c>
      <c r="I112">
        <v>3</v>
      </c>
      <c r="L112">
        <f t="shared" si="6"/>
        <v>11</v>
      </c>
      <c r="M112">
        <f t="shared" si="7"/>
        <v>12</v>
      </c>
      <c r="N112">
        <f t="shared" si="8"/>
        <v>13</v>
      </c>
      <c r="O112">
        <f t="shared" si="9"/>
        <v>13</v>
      </c>
    </row>
    <row r="113" spans="1:15" x14ac:dyDescent="0.25">
      <c r="A113" t="str">
        <f>'Detail Marks'!A113</f>
        <v>180675V</v>
      </c>
      <c r="B113" t="str">
        <f>'Detail Marks'!B113</f>
        <v>WASALA W.M.H.M.</v>
      </c>
      <c r="C113">
        <v>14</v>
      </c>
      <c r="D113">
        <v>10</v>
      </c>
      <c r="E113">
        <v>12</v>
      </c>
      <c r="F113">
        <v>11</v>
      </c>
      <c r="G113">
        <f t="shared" si="5"/>
        <v>47</v>
      </c>
      <c r="I113">
        <v>3</v>
      </c>
      <c r="L113">
        <f t="shared" si="6"/>
        <v>14</v>
      </c>
      <c r="M113">
        <f t="shared" si="7"/>
        <v>13</v>
      </c>
      <c r="N113">
        <f t="shared" si="8"/>
        <v>12</v>
      </c>
      <c r="O113">
        <f t="shared" si="9"/>
        <v>11</v>
      </c>
    </row>
    <row r="114" spans="1:15" x14ac:dyDescent="0.25">
      <c r="A114" t="str">
        <f>'Detail Marks'!A114</f>
        <v>180677E</v>
      </c>
      <c r="B114" t="str">
        <f>'Detail Marks'!B114</f>
        <v>WATAWANA H.S.</v>
      </c>
      <c r="C114" s="107">
        <v>20</v>
      </c>
      <c r="D114" s="107">
        <v>13</v>
      </c>
      <c r="E114" s="107">
        <v>24</v>
      </c>
      <c r="F114" s="107">
        <v>21</v>
      </c>
      <c r="G114" s="107">
        <f t="shared" si="5"/>
        <v>78</v>
      </c>
      <c r="I114">
        <v>3</v>
      </c>
      <c r="L114">
        <f t="shared" si="6"/>
        <v>20</v>
      </c>
      <c r="M114">
        <f t="shared" si="7"/>
        <v>16</v>
      </c>
      <c r="N114">
        <f t="shared" si="8"/>
        <v>24</v>
      </c>
      <c r="O114">
        <f t="shared" si="9"/>
        <v>21</v>
      </c>
    </row>
    <row r="115" spans="1:15" x14ac:dyDescent="0.25">
      <c r="A115" t="str">
        <f>'Detail Marks'!A115</f>
        <v>180685C</v>
      </c>
      <c r="B115" t="str">
        <f>'Detail Marks'!B115</f>
        <v>WEERAPPERUMA D.S.</v>
      </c>
      <c r="C115">
        <v>14</v>
      </c>
      <c r="D115">
        <v>14</v>
      </c>
      <c r="E115">
        <v>23</v>
      </c>
      <c r="F115">
        <v>12</v>
      </c>
      <c r="G115">
        <f t="shared" si="5"/>
        <v>63</v>
      </c>
      <c r="I115">
        <v>3</v>
      </c>
      <c r="L115">
        <f t="shared" si="6"/>
        <v>14</v>
      </c>
      <c r="M115">
        <f t="shared" si="7"/>
        <v>17</v>
      </c>
      <c r="N115">
        <f t="shared" si="8"/>
        <v>23</v>
      </c>
      <c r="O115">
        <f t="shared" si="9"/>
        <v>12</v>
      </c>
    </row>
    <row r="116" spans="1:15" x14ac:dyDescent="0.25">
      <c r="A116" t="str">
        <f>'Detail Marks'!A116</f>
        <v>180701B</v>
      </c>
      <c r="B116" t="str">
        <f>'Detail Marks'!B116</f>
        <v>WICKREMASINGHE L.T.N.</v>
      </c>
      <c r="C116">
        <v>25</v>
      </c>
      <c r="D116">
        <v>22</v>
      </c>
      <c r="E116">
        <v>22</v>
      </c>
      <c r="F116">
        <v>20</v>
      </c>
      <c r="G116">
        <f t="shared" si="5"/>
        <v>89</v>
      </c>
      <c r="I116">
        <v>3</v>
      </c>
      <c r="L116">
        <f t="shared" si="6"/>
        <v>25</v>
      </c>
      <c r="M116">
        <f t="shared" si="7"/>
        <v>25</v>
      </c>
      <c r="N116">
        <f t="shared" si="8"/>
        <v>22</v>
      </c>
      <c r="O116">
        <f t="shared" si="9"/>
        <v>20</v>
      </c>
    </row>
    <row r="117" spans="1:15" x14ac:dyDescent="0.25">
      <c r="A117" t="str">
        <f>'Detail Marks'!A117</f>
        <v>180715V</v>
      </c>
      <c r="B117" t="str">
        <f>'Detail Marks'!B117</f>
        <v>WIJETHUNGA U.I.D.</v>
      </c>
      <c r="C117" s="107">
        <v>16</v>
      </c>
      <c r="D117" s="107">
        <v>15</v>
      </c>
      <c r="E117" s="107">
        <v>13</v>
      </c>
      <c r="F117" s="107">
        <v>14</v>
      </c>
      <c r="G117" s="107">
        <f t="shared" si="5"/>
        <v>58</v>
      </c>
      <c r="I117">
        <v>3</v>
      </c>
      <c r="L117">
        <f t="shared" si="6"/>
        <v>16</v>
      </c>
      <c r="M117">
        <f t="shared" si="7"/>
        <v>18</v>
      </c>
      <c r="N117">
        <f t="shared" si="8"/>
        <v>13</v>
      </c>
      <c r="O117">
        <f t="shared" si="9"/>
        <v>14</v>
      </c>
    </row>
    <row r="118" spans="1:15" x14ac:dyDescent="0.25">
      <c r="A118" t="str">
        <f>'Detail Marks'!A118</f>
        <v>180717E</v>
      </c>
      <c r="B118" t="str">
        <f>'Detail Marks'!B118</f>
        <v>WIJITHARATHNA K.M.R.</v>
      </c>
      <c r="C118">
        <v>19</v>
      </c>
      <c r="D118">
        <v>10</v>
      </c>
      <c r="E118">
        <v>23</v>
      </c>
      <c r="F118">
        <v>15</v>
      </c>
      <c r="G118">
        <f t="shared" si="5"/>
        <v>67</v>
      </c>
      <c r="I118">
        <v>3</v>
      </c>
      <c r="L118">
        <f t="shared" si="6"/>
        <v>19</v>
      </c>
      <c r="M118">
        <f t="shared" si="7"/>
        <v>13</v>
      </c>
      <c r="N118">
        <f t="shared" si="8"/>
        <v>23</v>
      </c>
      <c r="O118">
        <f t="shared" si="9"/>
        <v>15</v>
      </c>
    </row>
    <row r="119" spans="1:15" x14ac:dyDescent="0.25">
      <c r="A119" t="str">
        <f>'Detail Marks'!A119</f>
        <v>180720G</v>
      </c>
      <c r="B119" t="str">
        <f>'Detail Marks'!B119</f>
        <v>YALEGAMA M.M.K.A.B.</v>
      </c>
      <c r="C119">
        <v>18</v>
      </c>
      <c r="D119">
        <v>9</v>
      </c>
      <c r="E119">
        <v>17</v>
      </c>
      <c r="F119">
        <v>19</v>
      </c>
      <c r="G119">
        <f t="shared" si="5"/>
        <v>63</v>
      </c>
      <c r="I119">
        <v>3</v>
      </c>
      <c r="L119">
        <f t="shared" si="6"/>
        <v>18</v>
      </c>
      <c r="M119">
        <f t="shared" si="7"/>
        <v>12</v>
      </c>
      <c r="N119">
        <f t="shared" si="8"/>
        <v>17</v>
      </c>
      <c r="O119">
        <f t="shared" si="9"/>
        <v>19</v>
      </c>
    </row>
    <row r="120" spans="1:15" x14ac:dyDescent="0.25">
      <c r="A120" t="str">
        <f>'Detail Marks'!A120</f>
        <v>160468V</v>
      </c>
      <c r="B120" t="str">
        <f>'Detail Marks'!B120</f>
        <v>PERERA G.S.M.</v>
      </c>
      <c r="C120">
        <v>15</v>
      </c>
      <c r="D120">
        <v>9</v>
      </c>
      <c r="E120">
        <v>9</v>
      </c>
      <c r="F120">
        <v>18</v>
      </c>
      <c r="G120">
        <f t="shared" si="5"/>
        <v>51</v>
      </c>
      <c r="I120">
        <v>3</v>
      </c>
      <c r="L120">
        <f t="shared" si="6"/>
        <v>15</v>
      </c>
      <c r="M120">
        <f t="shared" si="7"/>
        <v>12</v>
      </c>
      <c r="N120">
        <f t="shared" si="8"/>
        <v>9</v>
      </c>
      <c r="O120">
        <f t="shared" si="9"/>
        <v>18</v>
      </c>
    </row>
    <row r="121" spans="1:15" x14ac:dyDescent="0.25">
      <c r="A121" t="str">
        <f>'Detail Marks'!A121</f>
        <v>170130M</v>
      </c>
      <c r="B121" t="str">
        <f>'Detail Marks'!B121</f>
        <v>DHARMARATNE A.D.V.D.R.</v>
      </c>
      <c r="C121">
        <v>16</v>
      </c>
      <c r="D121">
        <v>19</v>
      </c>
      <c r="E121">
        <v>10</v>
      </c>
      <c r="F121">
        <v>12</v>
      </c>
      <c r="G121">
        <f t="shared" si="5"/>
        <v>57</v>
      </c>
      <c r="I121">
        <v>3</v>
      </c>
      <c r="L121">
        <f t="shared" si="6"/>
        <v>16</v>
      </c>
      <c r="M121">
        <f t="shared" si="7"/>
        <v>22</v>
      </c>
      <c r="N121">
        <f t="shared" si="8"/>
        <v>10</v>
      </c>
      <c r="O121">
        <f t="shared" si="9"/>
        <v>12</v>
      </c>
    </row>
    <row r="122" spans="1:15" ht="13.8" thickBot="1" x14ac:dyDescent="0.3">
      <c r="C122" s="126">
        <f>MAX(C4:C121)</f>
        <v>25</v>
      </c>
      <c r="D122" s="126">
        <f t="shared" ref="D122:F122" si="10">MAX(D4:D121)</f>
        <v>22</v>
      </c>
      <c r="E122" s="126">
        <f t="shared" si="10"/>
        <v>25</v>
      </c>
      <c r="F122" s="126">
        <f t="shared" si="10"/>
        <v>25</v>
      </c>
      <c r="G122">
        <f t="shared" si="5"/>
        <v>97</v>
      </c>
      <c r="H122" s="126"/>
      <c r="I122" s="126"/>
      <c r="J122" s="126"/>
      <c r="K122" s="126"/>
      <c r="L122" s="126">
        <f>MAX(L4:L121)</f>
        <v>25</v>
      </c>
      <c r="M122" s="126">
        <f t="shared" ref="M122:O122" si="11">MAX(M4:M121)</f>
        <v>25</v>
      </c>
      <c r="N122" s="126">
        <f t="shared" si="11"/>
        <v>25</v>
      </c>
      <c r="O122" s="126">
        <f t="shared" si="11"/>
        <v>25</v>
      </c>
    </row>
    <row r="123" spans="1:15" ht="13.8" thickTop="1" x14ac:dyDescent="0.25"/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35"/>
  <sheetViews>
    <sheetView view="pageBreakPreview" zoomScaleNormal="100" zoomScaleSheetLayoutView="100" workbookViewId="0">
      <selection activeCell="D9" sqref="D9"/>
    </sheetView>
  </sheetViews>
  <sheetFormatPr defaultRowHeight="15.9" customHeight="1" x14ac:dyDescent="0.25"/>
  <cols>
    <col min="1" max="1" width="9.109375" style="112"/>
    <col min="2" max="2" width="28.6640625" style="112" bestFit="1" customWidth="1"/>
    <col min="3" max="3" width="6.6640625" style="119" customWidth="1"/>
    <col min="4" max="20" width="5.6640625" style="112" customWidth="1"/>
    <col min="21" max="21" width="5.6640625" customWidth="1"/>
  </cols>
  <sheetData>
    <row r="1" spans="1:20" ht="15.9" customHeight="1" x14ac:dyDescent="0.25">
      <c r="A1" s="16" t="s">
        <v>67</v>
      </c>
      <c r="B1"/>
      <c r="C1" s="68"/>
      <c r="D1"/>
      <c r="E1"/>
      <c r="F1" s="138" t="s">
        <v>68</v>
      </c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/>
      <c r="S1"/>
      <c r="T1" s="57"/>
    </row>
    <row r="2" spans="1:20" ht="18" customHeight="1" x14ac:dyDescent="0.25">
      <c r="A2"/>
      <c r="B2" s="73" t="s">
        <v>57</v>
      </c>
      <c r="C2" s="72" t="s">
        <v>47</v>
      </c>
      <c r="D2" s="57"/>
      <c r="E2" s="57"/>
      <c r="F2" s="57"/>
      <c r="G2"/>
      <c r="H2"/>
      <c r="I2"/>
      <c r="J2" s="31"/>
      <c r="K2"/>
      <c r="L2" s="57"/>
      <c r="M2" s="57"/>
      <c r="N2" s="57"/>
      <c r="O2" s="57"/>
      <c r="P2" s="57"/>
      <c r="Q2" s="57"/>
      <c r="R2" s="57"/>
      <c r="S2" s="57"/>
      <c r="T2" s="57"/>
    </row>
    <row r="3" spans="1:20" ht="18" customHeight="1" x14ac:dyDescent="0.25">
      <c r="A3"/>
      <c r="B3" s="73" t="s">
        <v>58</v>
      </c>
      <c r="C3" s="72" t="s">
        <v>49</v>
      </c>
      <c r="D3" s="57"/>
      <c r="E3" s="57"/>
      <c r="F3" s="57"/>
      <c r="G3"/>
      <c r="H3"/>
      <c r="I3"/>
      <c r="J3" s="31"/>
      <c r="K3"/>
      <c r="L3" s="57"/>
      <c r="M3" s="57"/>
      <c r="N3" s="57"/>
      <c r="O3" s="57"/>
      <c r="P3" s="57"/>
      <c r="Q3" s="57"/>
      <c r="R3" s="57"/>
      <c r="S3" s="57"/>
      <c r="T3" s="57"/>
    </row>
    <row r="4" spans="1:20" ht="27" customHeight="1" x14ac:dyDescent="0.5">
      <c r="A4"/>
      <c r="B4" s="73" t="s">
        <v>59</v>
      </c>
      <c r="C4" s="72" t="s">
        <v>50</v>
      </c>
      <c r="D4" s="57"/>
      <c r="E4" s="57"/>
      <c r="F4" s="57"/>
      <c r="G4"/>
      <c r="H4"/>
      <c r="I4"/>
      <c r="J4" s="31"/>
      <c r="K4"/>
      <c r="L4" s="102"/>
      <c r="M4" s="57"/>
      <c r="N4" s="57"/>
      <c r="O4" s="57"/>
      <c r="P4" s="57"/>
      <c r="Q4" s="57"/>
      <c r="R4" s="57"/>
      <c r="S4" s="57"/>
      <c r="T4" s="57"/>
    </row>
    <row r="5" spans="1:20" ht="18" customHeight="1" x14ac:dyDescent="0.25">
      <c r="A5"/>
      <c r="B5" s="73" t="s">
        <v>60</v>
      </c>
      <c r="C5" s="72" t="s">
        <v>48</v>
      </c>
      <c r="D5" s="57"/>
      <c r="E5" s="57"/>
      <c r="F5" s="57"/>
      <c r="G5"/>
      <c r="H5"/>
      <c r="I5"/>
      <c r="J5" s="31"/>
      <c r="K5"/>
      <c r="L5" s="57"/>
      <c r="M5" s="57"/>
      <c r="N5" s="57"/>
      <c r="O5" s="57"/>
      <c r="P5" s="57"/>
      <c r="Q5" s="57"/>
      <c r="R5" s="57"/>
      <c r="S5" s="57"/>
      <c r="T5" s="57"/>
    </row>
    <row r="6" spans="1:20" ht="18" customHeight="1" x14ac:dyDescent="0.25">
      <c r="A6"/>
      <c r="B6" s="73" t="s">
        <v>61</v>
      </c>
      <c r="C6" s="72" t="s">
        <v>53</v>
      </c>
      <c r="D6" s="57"/>
      <c r="E6"/>
      <c r="F6"/>
      <c r="G6"/>
      <c r="H6"/>
      <c r="I6"/>
      <c r="J6" s="31"/>
      <c r="K6"/>
      <c r="L6" s="57"/>
      <c r="M6" s="57"/>
      <c r="N6" s="57"/>
      <c r="O6" s="57"/>
      <c r="P6" s="57"/>
      <c r="Q6" s="57"/>
      <c r="R6" s="57"/>
      <c r="S6" s="57"/>
      <c r="T6" s="57"/>
    </row>
    <row r="7" spans="1:20" ht="15.9" customHeight="1" x14ac:dyDescent="0.25">
      <c r="A7" s="20" t="s">
        <v>0</v>
      </c>
      <c r="B7" s="103" t="s">
        <v>1</v>
      </c>
      <c r="C7" s="113" t="s">
        <v>54</v>
      </c>
      <c r="D7" s="20"/>
      <c r="E7" s="103"/>
      <c r="F7" s="103"/>
      <c r="G7" s="103"/>
      <c r="H7" s="103"/>
      <c r="I7" s="103"/>
      <c r="J7" s="103"/>
      <c r="K7" s="20"/>
      <c r="L7" s="103"/>
      <c r="M7" s="103"/>
      <c r="N7" s="103"/>
      <c r="O7" s="103"/>
      <c r="P7" s="103"/>
      <c r="Q7" s="103"/>
      <c r="R7" s="103"/>
      <c r="S7" s="20"/>
      <c r="T7" s="20"/>
    </row>
    <row r="8" spans="1:20" ht="15.9" customHeight="1" x14ac:dyDescent="0.25">
      <c r="A8" s="3"/>
      <c r="B8" s="59"/>
      <c r="C8" s="114"/>
      <c r="D8" s="104"/>
      <c r="E8" s="104"/>
      <c r="F8" s="104"/>
      <c r="G8" s="104"/>
      <c r="H8" s="104"/>
      <c r="I8" s="104"/>
      <c r="J8" s="104"/>
      <c r="K8" s="3"/>
      <c r="L8" s="104"/>
      <c r="M8" s="104"/>
      <c r="N8" s="104"/>
      <c r="O8" s="104"/>
      <c r="P8" s="104"/>
      <c r="Q8" s="104"/>
      <c r="R8" s="104"/>
      <c r="S8" s="3"/>
      <c r="T8" s="59"/>
    </row>
    <row r="9" spans="1:20" ht="15.9" customHeight="1" x14ac:dyDescent="0.25">
      <c r="A9" s="108" t="s">
        <v>69</v>
      </c>
      <c r="B9" s="108" t="s">
        <v>70</v>
      </c>
      <c r="C9" s="115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2"/>
      <c r="T9" s="122"/>
    </row>
    <row r="10" spans="1:20" ht="15.9" customHeight="1" x14ac:dyDescent="0.25">
      <c r="A10" s="108" t="s">
        <v>71</v>
      </c>
      <c r="B10" s="108" t="s">
        <v>72</v>
      </c>
      <c r="C10" s="115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</row>
    <row r="11" spans="1:20" ht="15.9" customHeight="1" x14ac:dyDescent="0.25">
      <c r="A11" s="108" t="s">
        <v>73</v>
      </c>
      <c r="B11" s="108" t="s">
        <v>74</v>
      </c>
      <c r="C11" s="115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</row>
    <row r="12" spans="1:20" ht="15.9" customHeight="1" x14ac:dyDescent="0.25">
      <c r="A12" s="108" t="s">
        <v>75</v>
      </c>
      <c r="B12" s="108" t="s">
        <v>76</v>
      </c>
      <c r="C12" s="115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</row>
    <row r="13" spans="1:20" ht="15.9" customHeight="1" x14ac:dyDescent="0.25">
      <c r="A13" s="108" t="s">
        <v>77</v>
      </c>
      <c r="B13" s="108" t="s">
        <v>78</v>
      </c>
      <c r="C13" s="115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</row>
    <row r="14" spans="1:20" ht="15.9" customHeight="1" x14ac:dyDescent="0.25">
      <c r="A14" s="108" t="s">
        <v>79</v>
      </c>
      <c r="B14" s="108" t="s">
        <v>80</v>
      </c>
      <c r="C14" s="115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</row>
    <row r="15" spans="1:20" ht="15.9" customHeight="1" x14ac:dyDescent="0.25">
      <c r="A15" s="108" t="s">
        <v>81</v>
      </c>
      <c r="B15" s="108" t="s">
        <v>82</v>
      </c>
      <c r="C15" s="115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</row>
    <row r="16" spans="1:20" ht="15.9" customHeight="1" x14ac:dyDescent="0.25">
      <c r="A16" s="108" t="s">
        <v>83</v>
      </c>
      <c r="B16" s="108" t="s">
        <v>84</v>
      </c>
      <c r="C16" s="116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</row>
    <row r="17" spans="1:20" ht="15.9" customHeight="1" x14ac:dyDescent="0.25">
      <c r="A17" s="108" t="s">
        <v>85</v>
      </c>
      <c r="B17" s="108" t="s">
        <v>86</v>
      </c>
      <c r="C17" s="115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</row>
    <row r="18" spans="1:20" ht="15.9" customHeight="1" x14ac:dyDescent="0.25">
      <c r="A18" s="108" t="s">
        <v>87</v>
      </c>
      <c r="B18" s="108" t="s">
        <v>88</v>
      </c>
      <c r="C18" s="116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</row>
    <row r="19" spans="1:20" ht="15.9" customHeight="1" x14ac:dyDescent="0.25">
      <c r="A19" s="108" t="s">
        <v>89</v>
      </c>
      <c r="B19" s="108" t="s">
        <v>90</v>
      </c>
      <c r="C19" s="116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</row>
    <row r="20" spans="1:20" ht="15.9" customHeight="1" x14ac:dyDescent="0.25">
      <c r="A20" s="108" t="s">
        <v>91</v>
      </c>
      <c r="B20" s="108" t="s">
        <v>92</v>
      </c>
      <c r="C20" s="116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</row>
    <row r="21" spans="1:20" ht="15.9" customHeight="1" x14ac:dyDescent="0.25">
      <c r="A21" s="108" t="s">
        <v>93</v>
      </c>
      <c r="B21" s="108" t="s">
        <v>94</v>
      </c>
      <c r="C21" s="116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</row>
    <row r="22" spans="1:20" ht="15.9" customHeight="1" x14ac:dyDescent="0.25">
      <c r="A22" s="108" t="s">
        <v>95</v>
      </c>
      <c r="B22" s="108" t="s">
        <v>96</v>
      </c>
      <c r="C22" s="116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</row>
    <row r="23" spans="1:20" ht="15.9" customHeight="1" x14ac:dyDescent="0.25">
      <c r="A23" s="108" t="s">
        <v>97</v>
      </c>
      <c r="B23" s="108" t="s">
        <v>98</v>
      </c>
      <c r="C23" s="116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</row>
    <row r="24" spans="1:20" ht="15.9" customHeight="1" x14ac:dyDescent="0.25">
      <c r="A24" s="108" t="s">
        <v>99</v>
      </c>
      <c r="B24" s="108" t="s">
        <v>100</v>
      </c>
      <c r="C24" s="116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</row>
    <row r="25" spans="1:20" ht="15.9" customHeight="1" x14ac:dyDescent="0.25">
      <c r="A25" s="108" t="s">
        <v>101</v>
      </c>
      <c r="B25" s="108" t="s">
        <v>102</v>
      </c>
      <c r="C25" s="116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</row>
    <row r="26" spans="1:20" ht="15.9" customHeight="1" x14ac:dyDescent="0.25">
      <c r="A26" s="108" t="s">
        <v>103</v>
      </c>
      <c r="B26" s="108" t="s">
        <v>104</v>
      </c>
      <c r="C26" s="116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</row>
    <row r="27" spans="1:20" ht="15.9" customHeight="1" x14ac:dyDescent="0.25">
      <c r="A27" s="108" t="s">
        <v>105</v>
      </c>
      <c r="B27" s="108" t="s">
        <v>106</v>
      </c>
      <c r="C27" s="116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</row>
    <row r="28" spans="1:20" ht="15.9" customHeight="1" x14ac:dyDescent="0.25">
      <c r="A28" s="108" t="s">
        <v>107</v>
      </c>
      <c r="B28" s="108" t="s">
        <v>108</v>
      </c>
      <c r="C28" s="116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</row>
    <row r="29" spans="1:20" ht="15.9" customHeight="1" x14ac:dyDescent="0.25">
      <c r="A29" s="108" t="s">
        <v>109</v>
      </c>
      <c r="B29" s="108" t="s">
        <v>110</v>
      </c>
      <c r="C29" s="116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</row>
    <row r="30" spans="1:20" ht="15.9" customHeight="1" x14ac:dyDescent="0.25">
      <c r="A30" s="108" t="s">
        <v>111</v>
      </c>
      <c r="B30" s="108" t="s">
        <v>112</v>
      </c>
      <c r="C30" s="116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</row>
    <row r="31" spans="1:20" ht="15.9" customHeight="1" x14ac:dyDescent="0.25">
      <c r="A31" s="108" t="s">
        <v>113</v>
      </c>
      <c r="B31" s="108" t="s">
        <v>114</v>
      </c>
      <c r="C31" s="116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</row>
    <row r="32" spans="1:20" ht="15.9" customHeight="1" x14ac:dyDescent="0.25">
      <c r="A32" s="108" t="s">
        <v>115</v>
      </c>
      <c r="B32" s="108" t="s">
        <v>116</v>
      </c>
      <c r="C32" s="116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</row>
    <row r="33" spans="1:20" ht="15.9" customHeight="1" x14ac:dyDescent="0.25">
      <c r="A33" s="108" t="s">
        <v>117</v>
      </c>
      <c r="B33" s="108" t="s">
        <v>118</v>
      </c>
      <c r="C33" s="116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</row>
    <row r="34" spans="1:20" s="107" customFormat="1" ht="15.9" customHeight="1" x14ac:dyDescent="0.25">
      <c r="A34" s="108" t="s">
        <v>119</v>
      </c>
      <c r="B34" s="108" t="s">
        <v>120</v>
      </c>
      <c r="C34" s="116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</row>
    <row r="35" spans="1:20" ht="15.9" customHeight="1" x14ac:dyDescent="0.25">
      <c r="A35" s="108" t="s">
        <v>121</v>
      </c>
      <c r="B35" s="108" t="s">
        <v>122</v>
      </c>
      <c r="C35" s="116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</row>
    <row r="36" spans="1:20" ht="15.9" customHeight="1" x14ac:dyDescent="0.25">
      <c r="A36" s="108" t="s">
        <v>123</v>
      </c>
      <c r="B36" s="108" t="s">
        <v>124</v>
      </c>
      <c r="C36" s="116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</row>
    <row r="37" spans="1:20" ht="15.9" customHeight="1" x14ac:dyDescent="0.25">
      <c r="A37" s="108" t="s">
        <v>125</v>
      </c>
      <c r="B37" s="108" t="s">
        <v>126</v>
      </c>
      <c r="C37" s="116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</row>
    <row r="38" spans="1:20" ht="15.9" customHeight="1" x14ac:dyDescent="0.25">
      <c r="A38" s="108" t="s">
        <v>127</v>
      </c>
      <c r="B38" s="108" t="s">
        <v>128</v>
      </c>
      <c r="C38" s="116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</row>
    <row r="39" spans="1:20" ht="15.9" customHeight="1" x14ac:dyDescent="0.25">
      <c r="A39" s="108" t="s">
        <v>129</v>
      </c>
      <c r="B39" s="108" t="s">
        <v>130</v>
      </c>
      <c r="C39" s="116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</row>
    <row r="40" spans="1:20" ht="15.9" customHeight="1" x14ac:dyDescent="0.25">
      <c r="A40" s="108" t="s">
        <v>131</v>
      </c>
      <c r="B40" s="108" t="s">
        <v>132</v>
      </c>
      <c r="C40" s="116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</row>
    <row r="41" spans="1:20" ht="15.9" customHeight="1" x14ac:dyDescent="0.25">
      <c r="A41" s="108" t="s">
        <v>133</v>
      </c>
      <c r="B41" s="108" t="s">
        <v>134</v>
      </c>
      <c r="C41" s="116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</row>
    <row r="42" spans="1:20" ht="15.9" customHeight="1" x14ac:dyDescent="0.25">
      <c r="A42" s="108" t="s">
        <v>135</v>
      </c>
      <c r="B42" s="108" t="s">
        <v>136</v>
      </c>
      <c r="C42" s="116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</row>
    <row r="43" spans="1:20" ht="15.9" customHeight="1" x14ac:dyDescent="0.25">
      <c r="A43" s="108" t="s">
        <v>137</v>
      </c>
      <c r="B43" s="108" t="s">
        <v>138</v>
      </c>
      <c r="C43" s="116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</row>
    <row r="44" spans="1:20" ht="15.9" customHeight="1" x14ac:dyDescent="0.25">
      <c r="A44" s="108" t="s">
        <v>139</v>
      </c>
      <c r="B44" s="108" t="s">
        <v>140</v>
      </c>
      <c r="C44" s="116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</row>
    <row r="45" spans="1:20" ht="15.9" customHeight="1" x14ac:dyDescent="0.25">
      <c r="A45" s="108" t="s">
        <v>141</v>
      </c>
      <c r="B45" s="108" t="s">
        <v>142</v>
      </c>
      <c r="C45" s="116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</row>
    <row r="46" spans="1:20" ht="15.9" customHeight="1" x14ac:dyDescent="0.25">
      <c r="A46" s="108" t="s">
        <v>143</v>
      </c>
      <c r="B46" s="108" t="s">
        <v>144</v>
      </c>
      <c r="C46" s="116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</row>
    <row r="47" spans="1:20" ht="15.9" customHeight="1" x14ac:dyDescent="0.25">
      <c r="A47" s="108" t="s">
        <v>145</v>
      </c>
      <c r="B47" s="108" t="s">
        <v>146</v>
      </c>
      <c r="C47" s="116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</row>
    <row r="48" spans="1:20" ht="15.9" customHeight="1" x14ac:dyDescent="0.25">
      <c r="A48" s="108" t="s">
        <v>147</v>
      </c>
      <c r="B48" s="108" t="s">
        <v>148</v>
      </c>
      <c r="C48" s="116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</row>
    <row r="49" spans="1:20" ht="15.9" customHeight="1" x14ac:dyDescent="0.25">
      <c r="A49" s="108" t="s">
        <v>149</v>
      </c>
      <c r="B49" s="108" t="s">
        <v>150</v>
      </c>
      <c r="C49" s="116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</row>
    <row r="50" spans="1:20" ht="15.9" customHeight="1" x14ac:dyDescent="0.25">
      <c r="A50" s="108" t="s">
        <v>151</v>
      </c>
      <c r="B50" s="108" t="s">
        <v>152</v>
      </c>
      <c r="C50" s="116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</row>
    <row r="51" spans="1:20" ht="15.9" customHeight="1" x14ac:dyDescent="0.25">
      <c r="A51" s="108" t="s">
        <v>153</v>
      </c>
      <c r="B51" s="108" t="s">
        <v>154</v>
      </c>
      <c r="C51" s="116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</row>
    <row r="52" spans="1:20" ht="15.9" customHeight="1" x14ac:dyDescent="0.25">
      <c r="A52" s="108" t="s">
        <v>155</v>
      </c>
      <c r="B52" s="108" t="s">
        <v>156</v>
      </c>
      <c r="C52" s="116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</row>
    <row r="53" spans="1:20" ht="15.9" customHeight="1" x14ac:dyDescent="0.25">
      <c r="A53" s="108" t="s">
        <v>157</v>
      </c>
      <c r="B53" s="108" t="s">
        <v>158</v>
      </c>
      <c r="C53" s="116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</row>
    <row r="54" spans="1:20" ht="15.9" customHeight="1" x14ac:dyDescent="0.25">
      <c r="A54" s="108" t="s">
        <v>159</v>
      </c>
      <c r="B54" s="108" t="s">
        <v>160</v>
      </c>
      <c r="C54" s="116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</row>
    <row r="55" spans="1:20" ht="15.9" customHeight="1" x14ac:dyDescent="0.25">
      <c r="A55" s="108" t="s">
        <v>161</v>
      </c>
      <c r="B55" s="108" t="s">
        <v>162</v>
      </c>
      <c r="C55" s="116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</row>
    <row r="56" spans="1:20" ht="15.9" customHeight="1" x14ac:dyDescent="0.25">
      <c r="A56" s="108" t="s">
        <v>163</v>
      </c>
      <c r="B56" s="108" t="s">
        <v>164</v>
      </c>
      <c r="C56" s="116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</row>
    <row r="57" spans="1:20" ht="15.9" customHeight="1" x14ac:dyDescent="0.25">
      <c r="A57" s="108" t="s">
        <v>165</v>
      </c>
      <c r="B57" s="108" t="s">
        <v>166</v>
      </c>
      <c r="C57" s="116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</row>
    <row r="58" spans="1:20" ht="15.9" customHeight="1" x14ac:dyDescent="0.25">
      <c r="A58" s="108" t="s">
        <v>167</v>
      </c>
      <c r="B58" s="108" t="s">
        <v>168</v>
      </c>
      <c r="C58" s="116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</row>
    <row r="59" spans="1:20" s="107" customFormat="1" ht="15.9" customHeight="1" x14ac:dyDescent="0.25">
      <c r="A59" s="108" t="s">
        <v>169</v>
      </c>
      <c r="B59" s="108" t="s">
        <v>170</v>
      </c>
      <c r="C59" s="116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2"/>
      <c r="T59" s="122"/>
    </row>
    <row r="60" spans="1:20" ht="15.9" customHeight="1" x14ac:dyDescent="0.25">
      <c r="A60" s="108" t="s">
        <v>171</v>
      </c>
      <c r="B60" s="108" t="s">
        <v>172</v>
      </c>
      <c r="C60" s="116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</row>
    <row r="61" spans="1:20" ht="15.9" customHeight="1" x14ac:dyDescent="0.25">
      <c r="A61" s="108" t="s">
        <v>173</v>
      </c>
      <c r="B61" s="108" t="s">
        <v>174</v>
      </c>
      <c r="C61" s="116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</row>
    <row r="62" spans="1:20" ht="15.9" customHeight="1" x14ac:dyDescent="0.25">
      <c r="A62" s="108" t="s">
        <v>175</v>
      </c>
      <c r="B62" s="108" t="s">
        <v>176</v>
      </c>
      <c r="C62" s="116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</row>
    <row r="63" spans="1:20" ht="15.9" customHeight="1" x14ac:dyDescent="0.25">
      <c r="A63" s="108" t="s">
        <v>177</v>
      </c>
      <c r="B63" s="108" t="s">
        <v>178</v>
      </c>
      <c r="C63" s="116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</row>
    <row r="64" spans="1:20" ht="15.9" customHeight="1" x14ac:dyDescent="0.25">
      <c r="A64" s="108" t="s">
        <v>179</v>
      </c>
      <c r="B64" s="108" t="s">
        <v>180</v>
      </c>
      <c r="C64" s="116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</row>
    <row r="65" spans="1:20" ht="15.9" customHeight="1" x14ac:dyDescent="0.25">
      <c r="A65" s="108" t="s">
        <v>181</v>
      </c>
      <c r="B65" s="108" t="s">
        <v>182</v>
      </c>
      <c r="C65" s="116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</row>
    <row r="66" spans="1:20" ht="15.9" customHeight="1" x14ac:dyDescent="0.25">
      <c r="A66" s="108" t="s">
        <v>183</v>
      </c>
      <c r="B66" s="108" t="s">
        <v>184</v>
      </c>
      <c r="C66" s="116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</row>
    <row r="67" spans="1:20" ht="15.9" customHeight="1" x14ac:dyDescent="0.25">
      <c r="A67" s="108" t="s">
        <v>185</v>
      </c>
      <c r="B67" s="108" t="s">
        <v>186</v>
      </c>
      <c r="C67" s="116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</row>
    <row r="68" spans="1:20" ht="15.9" customHeight="1" x14ac:dyDescent="0.25">
      <c r="A68" s="108" t="s">
        <v>187</v>
      </c>
      <c r="B68" s="108" t="s">
        <v>188</v>
      </c>
      <c r="C68" s="116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</row>
    <row r="69" spans="1:20" ht="15.9" customHeight="1" x14ac:dyDescent="0.25">
      <c r="A69" s="108" t="s">
        <v>189</v>
      </c>
      <c r="B69" s="108" t="s">
        <v>190</v>
      </c>
      <c r="C69" s="116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</row>
    <row r="70" spans="1:20" ht="15.9" customHeight="1" x14ac:dyDescent="0.25">
      <c r="A70" s="108" t="s">
        <v>191</v>
      </c>
      <c r="B70" s="108" t="s">
        <v>192</v>
      </c>
      <c r="C70" s="116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</row>
    <row r="71" spans="1:20" ht="15.9" customHeight="1" x14ac:dyDescent="0.25">
      <c r="A71" s="108" t="s">
        <v>193</v>
      </c>
      <c r="B71" s="108" t="s">
        <v>194</v>
      </c>
      <c r="C71" s="116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</row>
    <row r="72" spans="1:20" ht="15.9" customHeight="1" x14ac:dyDescent="0.25">
      <c r="A72" s="108" t="s">
        <v>195</v>
      </c>
      <c r="B72" s="108" t="s">
        <v>196</v>
      </c>
      <c r="C72" s="116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</row>
    <row r="73" spans="1:20" ht="15.9" customHeight="1" x14ac:dyDescent="0.25">
      <c r="A73" s="108" t="s">
        <v>197</v>
      </c>
      <c r="B73" s="108" t="s">
        <v>198</v>
      </c>
      <c r="C73" s="116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</row>
    <row r="74" spans="1:20" ht="15.9" customHeight="1" x14ac:dyDescent="0.25">
      <c r="A74" s="108" t="s">
        <v>199</v>
      </c>
      <c r="B74" s="108" t="s">
        <v>200</v>
      </c>
      <c r="C74" s="116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</row>
    <row r="75" spans="1:20" ht="15.9" customHeight="1" x14ac:dyDescent="0.25">
      <c r="A75" s="108" t="s">
        <v>201</v>
      </c>
      <c r="B75" s="108" t="s">
        <v>202</v>
      </c>
      <c r="C75" s="116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</row>
    <row r="76" spans="1:20" ht="15.9" customHeight="1" x14ac:dyDescent="0.25">
      <c r="A76" s="108" t="s">
        <v>203</v>
      </c>
      <c r="B76" s="108" t="s">
        <v>204</v>
      </c>
      <c r="C76" s="116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</row>
    <row r="77" spans="1:20" ht="15.9" customHeight="1" x14ac:dyDescent="0.25">
      <c r="A77" s="108" t="s">
        <v>205</v>
      </c>
      <c r="B77" s="108" t="s">
        <v>206</v>
      </c>
      <c r="C77" s="116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</row>
    <row r="78" spans="1:20" ht="15.9" customHeight="1" x14ac:dyDescent="0.25">
      <c r="A78" s="108" t="s">
        <v>207</v>
      </c>
      <c r="B78" s="108" t="s">
        <v>208</v>
      </c>
      <c r="C78" s="116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</row>
    <row r="79" spans="1:20" ht="15.9" customHeight="1" x14ac:dyDescent="0.25">
      <c r="A79" s="108" t="s">
        <v>209</v>
      </c>
      <c r="B79" s="108" t="s">
        <v>210</v>
      </c>
      <c r="C79" s="116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</row>
    <row r="80" spans="1:20" ht="15.9" customHeight="1" x14ac:dyDescent="0.25">
      <c r="A80" s="108" t="s">
        <v>211</v>
      </c>
      <c r="B80" s="108" t="s">
        <v>212</v>
      </c>
      <c r="C80" s="116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</row>
    <row r="81" spans="1:20" ht="15.9" customHeight="1" x14ac:dyDescent="0.25">
      <c r="A81" s="108" t="s">
        <v>213</v>
      </c>
      <c r="B81" s="108" t="s">
        <v>214</v>
      </c>
      <c r="C81" s="116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</row>
    <row r="82" spans="1:20" ht="15.9" customHeight="1" x14ac:dyDescent="0.25">
      <c r="A82" s="108" t="s">
        <v>215</v>
      </c>
      <c r="B82" s="108" t="s">
        <v>216</v>
      </c>
      <c r="C82" s="116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</row>
    <row r="83" spans="1:20" s="107" customFormat="1" ht="15.9" customHeight="1" x14ac:dyDescent="0.25">
      <c r="A83" s="108" t="s">
        <v>217</v>
      </c>
      <c r="B83" s="108" t="s">
        <v>218</v>
      </c>
      <c r="C83" s="116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</row>
    <row r="84" spans="1:20" ht="15.9" customHeight="1" x14ac:dyDescent="0.25">
      <c r="A84" s="108" t="s">
        <v>219</v>
      </c>
      <c r="B84" s="108" t="s">
        <v>220</v>
      </c>
      <c r="C84" s="116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</row>
    <row r="85" spans="1:20" ht="15.9" customHeight="1" x14ac:dyDescent="0.25">
      <c r="A85" s="108" t="s">
        <v>221</v>
      </c>
      <c r="B85" s="108" t="s">
        <v>222</v>
      </c>
      <c r="C85" s="116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</row>
    <row r="86" spans="1:20" ht="15.9" customHeight="1" x14ac:dyDescent="0.25">
      <c r="A86" s="108" t="s">
        <v>223</v>
      </c>
      <c r="B86" s="108" t="s">
        <v>224</v>
      </c>
      <c r="C86" s="116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</row>
    <row r="87" spans="1:20" ht="15.9" customHeight="1" x14ac:dyDescent="0.25">
      <c r="A87" s="108" t="s">
        <v>225</v>
      </c>
      <c r="B87" s="108" t="s">
        <v>226</v>
      </c>
      <c r="C87" s="116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</row>
    <row r="88" spans="1:20" ht="15.9" customHeight="1" x14ac:dyDescent="0.25">
      <c r="A88" s="108" t="s">
        <v>227</v>
      </c>
      <c r="B88" s="108" t="s">
        <v>228</v>
      </c>
      <c r="C88" s="116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</row>
    <row r="89" spans="1:20" ht="15.9" customHeight="1" x14ac:dyDescent="0.25">
      <c r="A89" s="108" t="s">
        <v>229</v>
      </c>
      <c r="B89" s="108" t="s">
        <v>230</v>
      </c>
      <c r="C89" s="116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</row>
    <row r="90" spans="1:20" ht="15.9" customHeight="1" x14ac:dyDescent="0.25">
      <c r="A90" s="108" t="s">
        <v>231</v>
      </c>
      <c r="B90" s="108" t="s">
        <v>232</v>
      </c>
      <c r="C90" s="116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</row>
    <row r="91" spans="1:20" ht="15.9" customHeight="1" x14ac:dyDescent="0.25">
      <c r="A91" s="108" t="s">
        <v>233</v>
      </c>
      <c r="B91" s="108" t="s">
        <v>234</v>
      </c>
      <c r="C91" s="116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</row>
    <row r="92" spans="1:20" ht="15.9" customHeight="1" x14ac:dyDescent="0.25">
      <c r="A92" s="108" t="s">
        <v>235</v>
      </c>
      <c r="B92" s="108" t="s">
        <v>236</v>
      </c>
      <c r="C92" s="116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</row>
    <row r="93" spans="1:20" ht="15.9" customHeight="1" x14ac:dyDescent="0.25">
      <c r="A93" s="108" t="s">
        <v>237</v>
      </c>
      <c r="B93" s="108" t="s">
        <v>238</v>
      </c>
      <c r="C93" s="116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</row>
    <row r="94" spans="1:20" ht="15.9" customHeight="1" x14ac:dyDescent="0.25">
      <c r="A94" s="108" t="s">
        <v>239</v>
      </c>
      <c r="B94" s="108" t="s">
        <v>240</v>
      </c>
      <c r="C94" s="116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</row>
    <row r="95" spans="1:20" ht="15.9" customHeight="1" x14ac:dyDescent="0.25">
      <c r="A95" s="108" t="s">
        <v>241</v>
      </c>
      <c r="B95" s="108" t="s">
        <v>242</v>
      </c>
      <c r="C95" s="116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</row>
    <row r="96" spans="1:20" ht="15.9" customHeight="1" x14ac:dyDescent="0.25">
      <c r="A96" s="108" t="s">
        <v>243</v>
      </c>
      <c r="B96" s="108" t="s">
        <v>244</v>
      </c>
      <c r="C96" s="116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</row>
    <row r="97" spans="1:20" ht="15.9" customHeight="1" x14ac:dyDescent="0.25">
      <c r="A97" s="108" t="s">
        <v>245</v>
      </c>
      <c r="B97" s="108" t="s">
        <v>246</v>
      </c>
      <c r="C97" s="116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</row>
    <row r="98" spans="1:20" ht="15.9" customHeight="1" x14ac:dyDescent="0.25">
      <c r="A98" s="108" t="s">
        <v>247</v>
      </c>
      <c r="B98" s="108" t="s">
        <v>248</v>
      </c>
      <c r="C98" s="116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</row>
    <row r="99" spans="1:20" ht="15.9" customHeight="1" x14ac:dyDescent="0.25">
      <c r="A99" s="108" t="s">
        <v>249</v>
      </c>
      <c r="B99" s="108" t="s">
        <v>250</v>
      </c>
      <c r="C99" s="116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</row>
    <row r="100" spans="1:20" ht="15.9" customHeight="1" x14ac:dyDescent="0.25">
      <c r="A100" s="108" t="s">
        <v>251</v>
      </c>
      <c r="B100" s="108" t="s">
        <v>252</v>
      </c>
      <c r="C100" s="116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</row>
    <row r="101" spans="1:20" ht="15.9" customHeight="1" x14ac:dyDescent="0.25">
      <c r="A101" s="108" t="s">
        <v>253</v>
      </c>
      <c r="B101" s="108" t="s">
        <v>254</v>
      </c>
      <c r="C101" s="116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</row>
    <row r="102" spans="1:20" ht="15.9" customHeight="1" x14ac:dyDescent="0.25">
      <c r="A102" s="108" t="s">
        <v>255</v>
      </c>
      <c r="B102" s="108" t="s">
        <v>256</v>
      </c>
      <c r="C102" s="116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</row>
    <row r="103" spans="1:20" ht="15.9" customHeight="1" x14ac:dyDescent="0.25">
      <c r="A103" s="108" t="s">
        <v>257</v>
      </c>
      <c r="B103" s="108" t="s">
        <v>258</v>
      </c>
      <c r="C103" s="116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</row>
    <row r="104" spans="1:20" ht="15.9" customHeight="1" x14ac:dyDescent="0.25">
      <c r="A104" s="108" t="s">
        <v>259</v>
      </c>
      <c r="B104" s="108" t="s">
        <v>260</v>
      </c>
      <c r="C104" s="116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</row>
    <row r="105" spans="1:20" ht="15.9" customHeight="1" x14ac:dyDescent="0.25">
      <c r="A105" s="108" t="s">
        <v>261</v>
      </c>
      <c r="B105" s="108" t="s">
        <v>262</v>
      </c>
      <c r="C105" s="116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</row>
    <row r="106" spans="1:20" ht="15.9" customHeight="1" x14ac:dyDescent="0.25">
      <c r="A106" s="108" t="s">
        <v>263</v>
      </c>
      <c r="B106" s="108" t="s">
        <v>264</v>
      </c>
      <c r="C106" s="116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</row>
    <row r="107" spans="1:20" ht="15.9" customHeight="1" x14ac:dyDescent="0.25">
      <c r="A107" s="108" t="s">
        <v>265</v>
      </c>
      <c r="B107" s="108" t="s">
        <v>266</v>
      </c>
      <c r="C107" s="116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</row>
    <row r="108" spans="1:20" s="107" customFormat="1" ht="15.9" customHeight="1" x14ac:dyDescent="0.25">
      <c r="A108" s="108" t="s">
        <v>267</v>
      </c>
      <c r="B108" s="108" t="s">
        <v>268</v>
      </c>
      <c r="C108" s="116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</row>
    <row r="109" spans="1:20" ht="15.9" customHeight="1" x14ac:dyDescent="0.25">
      <c r="A109" s="108" t="s">
        <v>269</v>
      </c>
      <c r="B109" s="108" t="s">
        <v>270</v>
      </c>
      <c r="C109" s="116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2"/>
      <c r="T109" s="122"/>
    </row>
    <row r="110" spans="1:20" ht="15.9" customHeight="1" x14ac:dyDescent="0.25">
      <c r="A110" s="108" t="s">
        <v>271</v>
      </c>
      <c r="B110" s="108" t="s">
        <v>272</v>
      </c>
      <c r="C110" s="116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</row>
    <row r="111" spans="1:20" ht="15.9" customHeight="1" x14ac:dyDescent="0.25">
      <c r="A111" s="108" t="s">
        <v>273</v>
      </c>
      <c r="B111" s="108" t="s">
        <v>274</v>
      </c>
      <c r="C111" s="116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</row>
    <row r="112" spans="1:20" ht="15.9" customHeight="1" x14ac:dyDescent="0.25">
      <c r="A112" s="108" t="s">
        <v>275</v>
      </c>
      <c r="B112" s="108" t="s">
        <v>276</v>
      </c>
      <c r="C112" s="116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</row>
    <row r="113" spans="1:20" ht="15.9" customHeight="1" x14ac:dyDescent="0.25">
      <c r="A113" s="108" t="s">
        <v>277</v>
      </c>
      <c r="B113" s="108" t="s">
        <v>278</v>
      </c>
      <c r="C113" s="116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</row>
    <row r="114" spans="1:20" ht="15.9" customHeight="1" x14ac:dyDescent="0.25">
      <c r="A114" s="108" t="s">
        <v>279</v>
      </c>
      <c r="B114" s="108" t="s">
        <v>280</v>
      </c>
      <c r="C114" s="116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</row>
    <row r="115" spans="1:20" ht="15.9" customHeight="1" x14ac:dyDescent="0.25">
      <c r="A115" s="108" t="s">
        <v>281</v>
      </c>
      <c r="B115" s="108" t="s">
        <v>282</v>
      </c>
      <c r="C115" s="116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</row>
    <row r="116" spans="1:20" ht="15.9" customHeight="1" x14ac:dyDescent="0.25">
      <c r="A116" s="108" t="s">
        <v>283</v>
      </c>
      <c r="B116" s="108" t="s">
        <v>284</v>
      </c>
      <c r="C116" s="116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</row>
    <row r="117" spans="1:20" ht="15.9" customHeight="1" x14ac:dyDescent="0.25">
      <c r="A117" s="108" t="s">
        <v>285</v>
      </c>
      <c r="B117" s="108" t="s">
        <v>286</v>
      </c>
      <c r="C117" s="116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</row>
    <row r="118" spans="1:20" ht="15.9" customHeight="1" x14ac:dyDescent="0.25">
      <c r="A118" s="108" t="s">
        <v>287</v>
      </c>
      <c r="B118" s="108" t="s">
        <v>288</v>
      </c>
      <c r="C118" s="116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</row>
    <row r="119" spans="1:20" ht="15.9" customHeight="1" x14ac:dyDescent="0.25">
      <c r="A119" s="106" t="s">
        <v>289</v>
      </c>
      <c r="B119" s="106" t="s">
        <v>290</v>
      </c>
      <c r="C119" s="117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</row>
    <row r="120" spans="1:20" ht="15.9" customHeight="1" x14ac:dyDescent="0.25">
      <c r="A120" s="106" t="s">
        <v>291</v>
      </c>
      <c r="B120" s="106" t="s">
        <v>292</v>
      </c>
      <c r="C120" s="117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</row>
    <row r="121" spans="1:20" ht="15.9" customHeight="1" x14ac:dyDescent="0.25">
      <c r="A121" s="106" t="s">
        <v>293</v>
      </c>
      <c r="B121" s="106" t="s">
        <v>294</v>
      </c>
      <c r="C121" s="117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</row>
    <row r="122" spans="1:20" ht="15.9" customHeight="1" x14ac:dyDescent="0.25">
      <c r="A122" s="106" t="s">
        <v>295</v>
      </c>
      <c r="B122" s="106" t="s">
        <v>296</v>
      </c>
      <c r="C122" s="117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</row>
    <row r="123" spans="1:20" ht="15.9" customHeight="1" x14ac:dyDescent="0.25">
      <c r="A123" s="106" t="s">
        <v>297</v>
      </c>
      <c r="B123" s="106" t="s">
        <v>298</v>
      </c>
      <c r="C123" s="117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</row>
    <row r="124" spans="1:20" ht="15.9" customHeight="1" x14ac:dyDescent="0.25">
      <c r="A124" s="106" t="s">
        <v>299</v>
      </c>
      <c r="B124" s="106" t="s">
        <v>300</v>
      </c>
      <c r="C124" s="117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</row>
    <row r="125" spans="1:20" ht="15.9" customHeight="1" x14ac:dyDescent="0.25">
      <c r="A125" s="106" t="s">
        <v>301</v>
      </c>
      <c r="B125" s="106" t="s">
        <v>302</v>
      </c>
      <c r="C125" s="117" t="s">
        <v>303</v>
      </c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</row>
    <row r="126" spans="1:20" ht="15.9" customHeight="1" x14ac:dyDescent="0.25">
      <c r="A126" s="106" t="s">
        <v>304</v>
      </c>
      <c r="B126" s="106" t="s">
        <v>305</v>
      </c>
      <c r="C126" s="117" t="s">
        <v>306</v>
      </c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</row>
    <row r="127" spans="1:20" ht="15.9" customHeight="1" x14ac:dyDescent="0.25">
      <c r="A127" s="106"/>
      <c r="B127" s="106"/>
      <c r="C127" s="117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</row>
    <row r="128" spans="1:20" ht="15.9" customHeight="1" x14ac:dyDescent="0.25">
      <c r="A128" s="106"/>
      <c r="B128" s="106"/>
      <c r="C128" s="118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</row>
    <row r="129" spans="1:20" ht="15.9" customHeight="1" x14ac:dyDescent="0.25">
      <c r="A129" s="106"/>
      <c r="B129" s="106"/>
      <c r="C129" s="117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</row>
    <row r="130" spans="1:20" ht="15.9" customHeight="1" x14ac:dyDescent="0.25">
      <c r="A130" s="109"/>
      <c r="B130" s="110"/>
      <c r="C130" s="116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</row>
    <row r="131" spans="1:20" ht="15.9" customHeight="1" x14ac:dyDescent="0.25">
      <c r="A131" s="109"/>
      <c r="B131" s="110"/>
      <c r="C131" s="116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</row>
    <row r="132" spans="1:20" ht="15.9" customHeight="1" x14ac:dyDescent="0.25">
      <c r="A132" s="109"/>
      <c r="B132" s="110"/>
      <c r="C132" s="116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</row>
    <row r="133" spans="1:20" s="107" customFormat="1" ht="15.9" customHeight="1" x14ac:dyDescent="0.25">
      <c r="A133" s="109"/>
      <c r="B133" s="111"/>
      <c r="C133" s="116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</row>
    <row r="134" spans="1:20" ht="15.9" customHeight="1" x14ac:dyDescent="0.25">
      <c r="A134" s="109"/>
      <c r="B134" s="111"/>
      <c r="C134" s="116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</row>
    <row r="135" spans="1:20" ht="15.9" customHeight="1" x14ac:dyDescent="0.25">
      <c r="A135" s="109"/>
      <c r="B135" s="110"/>
      <c r="C135" s="116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</row>
  </sheetData>
  <sheetProtection algorithmName="SHA-512" hashValue="SdEWgUEE7EWm31EEqPE6bn0+VXaFT5RMGXai7hd24UC8JQBEtwDkiWS91lgRzI356EY1H6vVLJ84X8bpxUp97Q==" saltValue="FUxCQB8K1zty4Ub949FpJA==" spinCount="100000" sheet="1" objects="1" scenarios="1"/>
  <mergeCells count="1">
    <mergeCell ref="F1:Q1"/>
  </mergeCells>
  <phoneticPr fontId="2" type="noConversion"/>
  <pageMargins left="0.8" right="0.53" top="1.74" bottom="0.7" header="0.31496062992126" footer="0.45"/>
  <pageSetup paperSize="9" scale="94" orientation="landscape" r:id="rId1"/>
  <headerFooter alignWithMargins="0">
    <oddHeader xml:space="preserve">&amp;L&amp;G
&amp;C&amp;11
University of Moratuwa, Sri Lanka
Faculty of Engineering
&amp;UAttendance Sheet&amp;R&amp;"Arial,Bold"&amp;11Exam ID : 218
Common Engineering
</oddHeader>
    <oddFooter>&amp;LB.Sc. Engineering Degree, 
Semester 2 ('18 Batch)&amp;R&amp;P of &amp;N</oddFooter>
  </headerFooter>
  <rowBreaks count="2" manualBreakCount="2">
    <brk id="27" max="19" man="1"/>
    <brk id="54" max="19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22"/>
  <sheetViews>
    <sheetView topLeftCell="B1" workbookViewId="0">
      <selection activeCell="O26" sqref="O26"/>
    </sheetView>
  </sheetViews>
  <sheetFormatPr defaultRowHeight="13.2" x14ac:dyDescent="0.25"/>
  <cols>
    <col min="2" max="2" width="32.5546875" bestFit="1" customWidth="1"/>
    <col min="12" max="12" width="18.33203125" bestFit="1" customWidth="1"/>
  </cols>
  <sheetData>
    <row r="3" spans="1:15" x14ac:dyDescent="0.25">
      <c r="D3" t="s">
        <v>631</v>
      </c>
      <c r="E3" t="s">
        <v>632</v>
      </c>
      <c r="F3" t="s">
        <v>633</v>
      </c>
      <c r="G3" t="s">
        <v>634</v>
      </c>
      <c r="H3" t="s">
        <v>635</v>
      </c>
      <c r="I3" t="s">
        <v>636</v>
      </c>
      <c r="J3" t="s">
        <v>637</v>
      </c>
      <c r="K3" t="s">
        <v>638</v>
      </c>
      <c r="L3" t="s">
        <v>639</v>
      </c>
      <c r="M3" t="s">
        <v>640</v>
      </c>
      <c r="N3" t="s">
        <v>654</v>
      </c>
      <c r="O3" t="s">
        <v>641</v>
      </c>
    </row>
    <row r="4" spans="1:15" x14ac:dyDescent="0.25">
      <c r="A4" t="str">
        <f>'Detail Marks'!A4</f>
        <v>180019P</v>
      </c>
      <c r="B4" t="str">
        <f>'Detail Marks'!B4</f>
        <v>AHAMED M.R.R.</v>
      </c>
      <c r="C4" t="str">
        <f>VLOOKUP($A4, 'Moodle Grades'!$D$1:$P$117, 1, FALSE)</f>
        <v>180019P</v>
      </c>
      <c r="D4">
        <f>VLOOKUP($A4, 'Moodle Grades'!$D$1:$P$117, 4, FALSE)</f>
        <v>15</v>
      </c>
      <c r="E4">
        <f>VLOOKUP($A4, 'Moodle Grades'!$D$1:$P$117, 5, FALSE)</f>
        <v>0</v>
      </c>
      <c r="F4">
        <f>VLOOKUP($A4, 'Moodle Grades'!$D$1:$P$117, 6, FALSE)</f>
        <v>15</v>
      </c>
      <c r="G4">
        <f>VLOOKUP($A4, 'Moodle Grades'!$D$1:$P$117, 7, FALSE)</f>
        <v>15</v>
      </c>
      <c r="H4">
        <f>VLOOKUP($A4, 'Moodle Grades'!$D$1:$P$117, 8, FALSE)</f>
        <v>14</v>
      </c>
      <c r="I4">
        <f>VLOOKUP($A4, 'Moodle Grades'!$D$1:$P$117, 9, FALSE)</f>
        <v>15</v>
      </c>
      <c r="J4">
        <f>VLOOKUP($A4, 'Moodle Grades'!$D$1:$P$117, 10, FALSE)</f>
        <v>15</v>
      </c>
      <c r="K4">
        <f>VLOOKUP($A4, 'Moodle Grades'!$D$1:$P$117, 11, FALSE)</f>
        <v>0</v>
      </c>
      <c r="L4">
        <f>VLOOKUP($A4, 'Moodle Grades'!$D$1:$P$117, 12, FALSE)</f>
        <v>15</v>
      </c>
      <c r="M4">
        <f>(LARGE(D4:K4,1) +LARGE(D4:K4,2)+LARGE(D4:K4,3)+LARGE(D4:K4,4)+LARGE(D4:K4,5))/5</f>
        <v>15</v>
      </c>
      <c r="N4">
        <v>2</v>
      </c>
      <c r="O4">
        <f>M4/15*10+L4 +N4</f>
        <v>27</v>
      </c>
    </row>
    <row r="5" spans="1:15" x14ac:dyDescent="0.25">
      <c r="A5" t="str">
        <f>'Detail Marks'!A5</f>
        <v>180020K</v>
      </c>
      <c r="B5" t="str">
        <f>'Detail Marks'!B5</f>
        <v>AHAMED S.A.S.</v>
      </c>
      <c r="C5" t="str">
        <f>VLOOKUP($A5, 'Moodle Grades'!$D$1:$P$117, 1, FALSE)</f>
        <v>180020K</v>
      </c>
      <c r="D5">
        <f>VLOOKUP($A5, 'Moodle Grades'!$D$1:$P$117, 4, FALSE)</f>
        <v>15</v>
      </c>
      <c r="E5">
        <f>VLOOKUP($A5, 'Moodle Grades'!$D$1:$P$117, 5, FALSE)</f>
        <v>0</v>
      </c>
      <c r="F5">
        <f>VLOOKUP($A5, 'Moodle Grades'!$D$1:$P$117, 6, FALSE)</f>
        <v>15</v>
      </c>
      <c r="G5">
        <f>VLOOKUP($A5, 'Moodle Grades'!$D$1:$P$117, 7, FALSE)</f>
        <v>15</v>
      </c>
      <c r="H5">
        <f>VLOOKUP($A5, 'Moodle Grades'!$D$1:$P$117, 8, FALSE)</f>
        <v>14</v>
      </c>
      <c r="I5">
        <f>VLOOKUP($A5, 'Moodle Grades'!$D$1:$P$117, 9, FALSE)</f>
        <v>15</v>
      </c>
      <c r="J5">
        <f>VLOOKUP($A5, 'Moodle Grades'!$D$1:$P$117, 10, FALSE)</f>
        <v>15</v>
      </c>
      <c r="K5">
        <f>VLOOKUP($A5, 'Moodle Grades'!$D$1:$P$117, 11, FALSE)</f>
        <v>15</v>
      </c>
      <c r="L5">
        <f>VLOOKUP($A5, 'Moodle Grades'!$D$1:$P$117, 12, FALSE)</f>
        <v>12</v>
      </c>
      <c r="M5">
        <f t="shared" ref="M5:M68" si="0">(LARGE(D5:K5,1) +LARGE(D5:K5,2)+LARGE(D5:K5,3)+LARGE(D5:K5,4)+LARGE(D5:K5,5))/5</f>
        <v>15</v>
      </c>
      <c r="N5">
        <v>2</v>
      </c>
      <c r="O5">
        <f t="shared" ref="O5:O68" si="1">M5/15*10+L5 +N5</f>
        <v>24</v>
      </c>
    </row>
    <row r="6" spans="1:15" x14ac:dyDescent="0.25">
      <c r="A6" t="str">
        <f>'Detail Marks'!A6</f>
        <v>180039C</v>
      </c>
      <c r="B6" t="str">
        <f>'Detail Marks'!B6</f>
        <v>AQEEL T.M.</v>
      </c>
      <c r="C6" t="str">
        <f>VLOOKUP($A6, 'Moodle Grades'!$D$1:$P$117, 1, FALSE)</f>
        <v>180039C</v>
      </c>
      <c r="D6">
        <f>VLOOKUP($A6, 'Moodle Grades'!$D$1:$P$117, 4, FALSE)</f>
        <v>15</v>
      </c>
      <c r="E6">
        <f>VLOOKUP($A6, 'Moodle Grades'!$D$1:$P$117, 5, FALSE)</f>
        <v>14</v>
      </c>
      <c r="F6">
        <f>VLOOKUP($A6, 'Moodle Grades'!$D$1:$P$117, 6, FALSE)</f>
        <v>15</v>
      </c>
      <c r="G6">
        <f>VLOOKUP($A6, 'Moodle Grades'!$D$1:$P$117, 7, FALSE)</f>
        <v>15</v>
      </c>
      <c r="H6">
        <f>VLOOKUP($A6, 'Moodle Grades'!$D$1:$P$117, 8, FALSE)</f>
        <v>14</v>
      </c>
      <c r="I6">
        <f>VLOOKUP($A6, 'Moodle Grades'!$D$1:$P$117, 9, FALSE)</f>
        <v>15</v>
      </c>
      <c r="J6">
        <f>VLOOKUP($A6, 'Moodle Grades'!$D$1:$P$117, 10, FALSE)</f>
        <v>15</v>
      </c>
      <c r="K6">
        <f>VLOOKUP($A6, 'Moodle Grades'!$D$1:$P$117, 11, FALSE)</f>
        <v>15</v>
      </c>
      <c r="L6">
        <f>VLOOKUP($A6, 'Moodle Grades'!$D$1:$P$117, 12, FALSE)</f>
        <v>15</v>
      </c>
      <c r="M6">
        <f t="shared" si="0"/>
        <v>15</v>
      </c>
      <c r="N6">
        <v>2</v>
      </c>
      <c r="O6">
        <f t="shared" si="1"/>
        <v>27</v>
      </c>
    </row>
    <row r="7" spans="1:15" x14ac:dyDescent="0.25">
      <c r="A7" t="str">
        <f>'Detail Marks'!A7</f>
        <v>180042E</v>
      </c>
      <c r="B7" t="str">
        <f>'Detail Marks'!B7</f>
        <v>ARACHCHI Y.C.W.</v>
      </c>
      <c r="C7" t="str">
        <f>VLOOKUP($A7, 'Moodle Grades'!$D$1:$P$117, 1, FALSE)</f>
        <v>180042E</v>
      </c>
      <c r="D7">
        <f>VLOOKUP($A7, 'Moodle Grades'!$D$1:$P$117, 4, FALSE)</f>
        <v>13</v>
      </c>
      <c r="E7">
        <f>VLOOKUP($A7, 'Moodle Grades'!$D$1:$P$117, 5, FALSE)</f>
        <v>0</v>
      </c>
      <c r="F7">
        <f>VLOOKUP($A7, 'Moodle Grades'!$D$1:$P$117, 6, FALSE)</f>
        <v>15</v>
      </c>
      <c r="G7">
        <f>VLOOKUP($A7, 'Moodle Grades'!$D$1:$P$117, 7, FALSE)</f>
        <v>15</v>
      </c>
      <c r="H7">
        <f>VLOOKUP($A7, 'Moodle Grades'!$D$1:$P$117, 8, FALSE)</f>
        <v>0</v>
      </c>
      <c r="I7">
        <f>VLOOKUP($A7, 'Moodle Grades'!$D$1:$P$117, 9, FALSE)</f>
        <v>15</v>
      </c>
      <c r="J7">
        <f>VLOOKUP($A7, 'Moodle Grades'!$D$1:$P$117, 10, FALSE)</f>
        <v>15</v>
      </c>
      <c r="K7">
        <f>VLOOKUP($A7, 'Moodle Grades'!$D$1:$P$117, 11, FALSE)</f>
        <v>15</v>
      </c>
      <c r="L7">
        <f>VLOOKUP($A7, 'Moodle Grades'!$D$1:$P$117, 12, FALSE)</f>
        <v>12</v>
      </c>
      <c r="M7">
        <f t="shared" si="0"/>
        <v>15</v>
      </c>
      <c r="N7">
        <v>2</v>
      </c>
      <c r="O7">
        <f t="shared" si="1"/>
        <v>24</v>
      </c>
    </row>
    <row r="8" spans="1:15" x14ac:dyDescent="0.25">
      <c r="A8" t="str">
        <f>'Detail Marks'!A8</f>
        <v>180045P</v>
      </c>
      <c r="B8" t="str">
        <f>'Detail Marks'!B8</f>
        <v>ARIYARATHNE H.D.M.P.</v>
      </c>
      <c r="C8" t="str">
        <f>VLOOKUP($A8, 'Moodle Grades'!$D$1:$P$117, 1, FALSE)</f>
        <v>180045P</v>
      </c>
      <c r="D8">
        <f>VLOOKUP($A8, 'Moodle Grades'!$D$1:$P$117, 4, FALSE)</f>
        <v>15</v>
      </c>
      <c r="E8">
        <f>VLOOKUP($A8, 'Moodle Grades'!$D$1:$P$117, 5, FALSE)</f>
        <v>14</v>
      </c>
      <c r="F8">
        <f>VLOOKUP($A8, 'Moodle Grades'!$D$1:$P$117, 6, FALSE)</f>
        <v>15</v>
      </c>
      <c r="G8">
        <f>VLOOKUP($A8, 'Moodle Grades'!$D$1:$P$117, 7, FALSE)</f>
        <v>15</v>
      </c>
      <c r="H8">
        <f>VLOOKUP($A8, 'Moodle Grades'!$D$1:$P$117, 8, FALSE)</f>
        <v>14</v>
      </c>
      <c r="I8">
        <f>VLOOKUP($A8, 'Moodle Grades'!$D$1:$P$117, 9, FALSE)</f>
        <v>12</v>
      </c>
      <c r="J8">
        <f>VLOOKUP($A8, 'Moodle Grades'!$D$1:$P$117, 10, FALSE)</f>
        <v>0</v>
      </c>
      <c r="K8">
        <f>VLOOKUP($A8, 'Moodle Grades'!$D$1:$P$117, 11, FALSE)</f>
        <v>15</v>
      </c>
      <c r="L8">
        <f>VLOOKUP($A8, 'Moodle Grades'!$D$1:$P$117, 12, FALSE)</f>
        <v>14</v>
      </c>
      <c r="M8">
        <f t="shared" si="0"/>
        <v>14.8</v>
      </c>
      <c r="N8">
        <v>2</v>
      </c>
      <c r="O8">
        <f t="shared" si="1"/>
        <v>25.866666666666667</v>
      </c>
    </row>
    <row r="9" spans="1:15" x14ac:dyDescent="0.25">
      <c r="A9" t="str">
        <f>'Detail Marks'!A9</f>
        <v>180051F</v>
      </c>
      <c r="B9" t="str">
        <f>'Detail Marks'!B9</f>
        <v>ATHUKORALA A.U.P.H.</v>
      </c>
      <c r="C9" t="str">
        <f>VLOOKUP($A9, 'Moodle Grades'!$D$1:$P$117, 1, FALSE)</f>
        <v>180051F</v>
      </c>
      <c r="D9">
        <f>VLOOKUP($A9, 'Moodle Grades'!$D$1:$P$117, 4, FALSE)</f>
        <v>14</v>
      </c>
      <c r="E9">
        <f>VLOOKUP($A9, 'Moodle Grades'!$D$1:$P$117, 5, FALSE)</f>
        <v>14</v>
      </c>
      <c r="F9">
        <f>VLOOKUP($A9, 'Moodle Grades'!$D$1:$P$117, 6, FALSE)</f>
        <v>15</v>
      </c>
      <c r="G9">
        <f>VLOOKUP($A9, 'Moodle Grades'!$D$1:$P$117, 7, FALSE)</f>
        <v>15</v>
      </c>
      <c r="H9">
        <f>VLOOKUP($A9, 'Moodle Grades'!$D$1:$P$117, 8, FALSE)</f>
        <v>14</v>
      </c>
      <c r="I9">
        <f>VLOOKUP($A9, 'Moodle Grades'!$D$1:$P$117, 9, FALSE)</f>
        <v>15</v>
      </c>
      <c r="J9">
        <f>VLOOKUP($A9, 'Moodle Grades'!$D$1:$P$117, 10, FALSE)</f>
        <v>15</v>
      </c>
      <c r="K9">
        <f>VLOOKUP($A9, 'Moodle Grades'!$D$1:$P$117, 11, FALSE)</f>
        <v>0</v>
      </c>
      <c r="L9">
        <f>VLOOKUP($A9, 'Moodle Grades'!$D$1:$P$117, 12, FALSE)</f>
        <v>13</v>
      </c>
      <c r="M9">
        <f t="shared" si="0"/>
        <v>14.8</v>
      </c>
      <c r="N9">
        <v>2</v>
      </c>
      <c r="O9">
        <f t="shared" si="1"/>
        <v>24.866666666666667</v>
      </c>
    </row>
    <row r="10" spans="1:15" x14ac:dyDescent="0.25">
      <c r="A10" t="str">
        <f>'Detail Marks'!A10</f>
        <v>180060G</v>
      </c>
      <c r="B10" t="str">
        <f>'Detail Marks'!B10</f>
        <v>BANDARA H.M.A.M.</v>
      </c>
      <c r="C10" t="str">
        <f>VLOOKUP($A10, 'Moodle Grades'!$D$1:$P$117, 1, FALSE)</f>
        <v>180060G</v>
      </c>
      <c r="D10">
        <f>VLOOKUP($A10, 'Moodle Grades'!$D$1:$P$117, 4, FALSE)</f>
        <v>15</v>
      </c>
      <c r="E10">
        <f>VLOOKUP($A10, 'Moodle Grades'!$D$1:$P$117, 5, FALSE)</f>
        <v>14</v>
      </c>
      <c r="F10">
        <f>VLOOKUP($A10, 'Moodle Grades'!$D$1:$P$117, 6, FALSE)</f>
        <v>14</v>
      </c>
      <c r="G10">
        <f>VLOOKUP($A10, 'Moodle Grades'!$D$1:$P$117, 7, FALSE)</f>
        <v>15</v>
      </c>
      <c r="H10">
        <f>VLOOKUP($A10, 'Moodle Grades'!$D$1:$P$117, 8, FALSE)</f>
        <v>12</v>
      </c>
      <c r="I10">
        <f>VLOOKUP($A10, 'Moodle Grades'!$D$1:$P$117, 9, FALSE)</f>
        <v>0</v>
      </c>
      <c r="J10">
        <f>VLOOKUP($A10, 'Moodle Grades'!$D$1:$P$117, 10, FALSE)</f>
        <v>15</v>
      </c>
      <c r="K10">
        <f>VLOOKUP($A10, 'Moodle Grades'!$D$1:$P$117, 11, FALSE)</f>
        <v>15</v>
      </c>
      <c r="L10">
        <f>VLOOKUP($A10, 'Moodle Grades'!$D$1:$P$117, 12, FALSE)</f>
        <v>13</v>
      </c>
      <c r="M10">
        <f t="shared" si="0"/>
        <v>14.8</v>
      </c>
      <c r="N10">
        <v>2</v>
      </c>
      <c r="O10">
        <f t="shared" si="1"/>
        <v>24.866666666666667</v>
      </c>
    </row>
    <row r="11" spans="1:15" x14ac:dyDescent="0.25">
      <c r="A11" t="str">
        <f>'Detail Marks'!A11</f>
        <v>180063T</v>
      </c>
      <c r="B11" t="str">
        <f>'Detail Marks'!B11</f>
        <v>BANDARA H.T.G.K.S.R.</v>
      </c>
      <c r="C11" t="str">
        <f>VLOOKUP($A11, 'Moodle Grades'!$D$1:$P$117, 1, FALSE)</f>
        <v>180063T</v>
      </c>
      <c r="D11">
        <f>VLOOKUP($A11, 'Moodle Grades'!$D$1:$P$117, 4, FALSE)</f>
        <v>15</v>
      </c>
      <c r="E11">
        <f>VLOOKUP($A11, 'Moodle Grades'!$D$1:$P$117, 5, FALSE)</f>
        <v>13</v>
      </c>
      <c r="F11">
        <f>VLOOKUP($A11, 'Moodle Grades'!$D$1:$P$117, 6, FALSE)</f>
        <v>14</v>
      </c>
      <c r="G11">
        <f>VLOOKUP($A11, 'Moodle Grades'!$D$1:$P$117, 7, FALSE)</f>
        <v>15</v>
      </c>
      <c r="H11">
        <f>VLOOKUP($A11, 'Moodle Grades'!$D$1:$P$117, 8, FALSE)</f>
        <v>14</v>
      </c>
      <c r="I11">
        <f>VLOOKUP($A11, 'Moodle Grades'!$D$1:$P$117, 9, FALSE)</f>
        <v>15</v>
      </c>
      <c r="J11">
        <f>VLOOKUP($A11, 'Moodle Grades'!$D$1:$P$117, 10, FALSE)</f>
        <v>15</v>
      </c>
      <c r="K11">
        <f>VLOOKUP($A11, 'Moodle Grades'!$D$1:$P$117, 11, FALSE)</f>
        <v>15</v>
      </c>
      <c r="L11">
        <f>VLOOKUP($A11, 'Moodle Grades'!$D$1:$P$117, 12, FALSE)</f>
        <v>14</v>
      </c>
      <c r="M11">
        <f t="shared" si="0"/>
        <v>15</v>
      </c>
      <c r="N11">
        <v>2</v>
      </c>
      <c r="O11">
        <f t="shared" si="1"/>
        <v>26</v>
      </c>
    </row>
    <row r="12" spans="1:15" x14ac:dyDescent="0.25">
      <c r="A12" t="str">
        <f>'Detail Marks'!A12</f>
        <v>180065C</v>
      </c>
      <c r="B12" t="str">
        <f>'Detail Marks'!B12</f>
        <v>BANDARA M.M.C.J.</v>
      </c>
      <c r="C12" t="str">
        <f>VLOOKUP($A12, 'Moodle Grades'!$D$1:$P$117, 1, FALSE)</f>
        <v>180065C</v>
      </c>
      <c r="D12">
        <f>VLOOKUP($A12, 'Moodle Grades'!$D$1:$P$117, 4, FALSE)</f>
        <v>15</v>
      </c>
      <c r="E12">
        <f>VLOOKUP($A12, 'Moodle Grades'!$D$1:$P$117, 5, FALSE)</f>
        <v>8</v>
      </c>
      <c r="F12">
        <f>VLOOKUP($A12, 'Moodle Grades'!$D$1:$P$117, 6, FALSE)</f>
        <v>14</v>
      </c>
      <c r="G12">
        <f>VLOOKUP($A12, 'Moodle Grades'!$D$1:$P$117, 7, FALSE)</f>
        <v>15</v>
      </c>
      <c r="H12">
        <f>VLOOKUP($A12, 'Moodle Grades'!$D$1:$P$117, 8, FALSE)</f>
        <v>14</v>
      </c>
      <c r="I12">
        <f>VLOOKUP($A12, 'Moodle Grades'!$D$1:$P$117, 9, FALSE)</f>
        <v>0</v>
      </c>
      <c r="J12">
        <f>VLOOKUP($A12, 'Moodle Grades'!$D$1:$P$117, 10, FALSE)</f>
        <v>15</v>
      </c>
      <c r="K12">
        <f>VLOOKUP($A12, 'Moodle Grades'!$D$1:$P$117, 11, FALSE)</f>
        <v>15</v>
      </c>
      <c r="L12">
        <f>VLOOKUP($A12, 'Moodle Grades'!$D$1:$P$117, 12, FALSE)</f>
        <v>16</v>
      </c>
      <c r="M12">
        <f t="shared" si="0"/>
        <v>14.8</v>
      </c>
      <c r="N12">
        <v>2</v>
      </c>
      <c r="O12">
        <f t="shared" si="1"/>
        <v>27.866666666666667</v>
      </c>
    </row>
    <row r="13" spans="1:15" x14ac:dyDescent="0.25">
      <c r="A13" t="str">
        <f>'Detail Marks'!A13</f>
        <v>180066F</v>
      </c>
      <c r="B13" t="str">
        <f>'Detail Marks'!B13</f>
        <v>BANDARA P.M.N.S.</v>
      </c>
      <c r="C13" t="str">
        <f>VLOOKUP($A13, 'Moodle Grades'!$D$1:$P$117, 1, FALSE)</f>
        <v>180066F</v>
      </c>
      <c r="D13">
        <f>VLOOKUP($A13, 'Moodle Grades'!$D$1:$P$117, 4, FALSE)</f>
        <v>15</v>
      </c>
      <c r="E13">
        <f>VLOOKUP($A13, 'Moodle Grades'!$D$1:$P$117, 5, FALSE)</f>
        <v>0</v>
      </c>
      <c r="F13">
        <f>VLOOKUP($A13, 'Moodle Grades'!$D$1:$P$117, 6, FALSE)</f>
        <v>14</v>
      </c>
      <c r="G13">
        <f>VLOOKUP($A13, 'Moodle Grades'!$D$1:$P$117, 7, FALSE)</f>
        <v>15</v>
      </c>
      <c r="H13">
        <f>VLOOKUP($A13, 'Moodle Grades'!$D$1:$P$117, 8, FALSE)</f>
        <v>12</v>
      </c>
      <c r="I13">
        <f>VLOOKUP($A13, 'Moodle Grades'!$D$1:$P$117, 9, FALSE)</f>
        <v>15</v>
      </c>
      <c r="J13">
        <f>VLOOKUP($A13, 'Moodle Grades'!$D$1:$P$117, 10, FALSE)</f>
        <v>15</v>
      </c>
      <c r="K13">
        <f>VLOOKUP($A13, 'Moodle Grades'!$D$1:$P$117, 11, FALSE)</f>
        <v>15</v>
      </c>
      <c r="L13">
        <f>VLOOKUP($A13, 'Moodle Grades'!$D$1:$P$117, 12, FALSE)</f>
        <v>13</v>
      </c>
      <c r="M13">
        <f t="shared" si="0"/>
        <v>15</v>
      </c>
      <c r="N13">
        <v>2</v>
      </c>
      <c r="O13">
        <f t="shared" si="1"/>
        <v>25</v>
      </c>
    </row>
    <row r="14" spans="1:15" x14ac:dyDescent="0.25">
      <c r="A14" t="str">
        <f>'Detail Marks'!A14</f>
        <v>180079X</v>
      </c>
      <c r="B14" t="str">
        <f>'Detail Marks'!B14</f>
        <v>CALDERA H.D.J.</v>
      </c>
      <c r="C14" t="str">
        <f>VLOOKUP($A14, 'Moodle Grades'!$D$1:$P$117, 1, FALSE)</f>
        <v>180079X</v>
      </c>
      <c r="D14">
        <f>VLOOKUP($A14, 'Moodle Grades'!$D$1:$P$117, 4, FALSE)</f>
        <v>15</v>
      </c>
      <c r="E14">
        <f>VLOOKUP($A14, 'Moodle Grades'!$D$1:$P$117, 5, FALSE)</f>
        <v>14</v>
      </c>
      <c r="F14">
        <f>VLOOKUP($A14, 'Moodle Grades'!$D$1:$P$117, 6, FALSE)</f>
        <v>15</v>
      </c>
      <c r="G14">
        <f>VLOOKUP($A14, 'Moodle Grades'!$D$1:$P$117, 7, FALSE)</f>
        <v>15</v>
      </c>
      <c r="H14">
        <f>VLOOKUP($A14, 'Moodle Grades'!$D$1:$P$117, 8, FALSE)</f>
        <v>14</v>
      </c>
      <c r="I14">
        <f>VLOOKUP($A14, 'Moodle Grades'!$D$1:$P$117, 9, FALSE)</f>
        <v>15</v>
      </c>
      <c r="J14">
        <f>VLOOKUP($A14, 'Moodle Grades'!$D$1:$P$117, 10, FALSE)</f>
        <v>15</v>
      </c>
      <c r="K14">
        <f>VLOOKUP($A14, 'Moodle Grades'!$D$1:$P$117, 11, FALSE)</f>
        <v>15</v>
      </c>
      <c r="L14">
        <f>VLOOKUP($A14, 'Moodle Grades'!$D$1:$P$117, 12, FALSE)</f>
        <v>10</v>
      </c>
      <c r="M14">
        <f t="shared" si="0"/>
        <v>15</v>
      </c>
      <c r="N14">
        <v>2</v>
      </c>
      <c r="O14">
        <f t="shared" si="1"/>
        <v>22</v>
      </c>
    </row>
    <row r="15" spans="1:15" x14ac:dyDescent="0.25">
      <c r="A15" t="str">
        <f>'Detail Marks'!A15</f>
        <v>180085L</v>
      </c>
      <c r="B15" t="str">
        <f>'Detail Marks'!B15</f>
        <v>CHANDANAYAKA S.M.</v>
      </c>
      <c r="C15" t="str">
        <f>VLOOKUP($A15, 'Moodle Grades'!$D$1:$P$117, 1, FALSE)</f>
        <v>180085L</v>
      </c>
      <c r="D15">
        <f>VLOOKUP($A15, 'Moodle Grades'!$D$1:$P$117, 4, FALSE)</f>
        <v>13</v>
      </c>
      <c r="E15">
        <f>VLOOKUP($A15, 'Moodle Grades'!$D$1:$P$117, 5, FALSE)</f>
        <v>12</v>
      </c>
      <c r="F15">
        <f>VLOOKUP($A15, 'Moodle Grades'!$D$1:$P$117, 6, FALSE)</f>
        <v>14</v>
      </c>
      <c r="G15">
        <f>VLOOKUP($A15, 'Moodle Grades'!$D$1:$P$117, 7, FALSE)</f>
        <v>15</v>
      </c>
      <c r="H15">
        <f>VLOOKUP($A15, 'Moodle Grades'!$D$1:$P$117, 8, FALSE)</f>
        <v>14</v>
      </c>
      <c r="I15">
        <f>VLOOKUP($A15, 'Moodle Grades'!$D$1:$P$117, 9, FALSE)</f>
        <v>0</v>
      </c>
      <c r="J15">
        <f>VLOOKUP($A15, 'Moodle Grades'!$D$1:$P$117, 10, FALSE)</f>
        <v>15</v>
      </c>
      <c r="K15">
        <f>VLOOKUP($A15, 'Moodle Grades'!$D$1:$P$117, 11, FALSE)</f>
        <v>15</v>
      </c>
      <c r="L15">
        <f>VLOOKUP($A15, 'Moodle Grades'!$D$1:$P$117, 12, FALSE)</f>
        <v>15</v>
      </c>
      <c r="M15">
        <f t="shared" si="0"/>
        <v>14.6</v>
      </c>
      <c r="N15">
        <v>2</v>
      </c>
      <c r="O15">
        <f t="shared" si="1"/>
        <v>26.733333333333334</v>
      </c>
    </row>
    <row r="16" spans="1:15" x14ac:dyDescent="0.25">
      <c r="A16" t="str">
        <f>'Detail Marks'!A16</f>
        <v>180087U</v>
      </c>
      <c r="B16" t="str">
        <f>'Detail Marks'!B16</f>
        <v>CHANDRASEKARA C.H.W.M.R.A.T.</v>
      </c>
      <c r="C16" t="str">
        <f>VLOOKUP($A16, 'Moodle Grades'!$D$1:$P$117, 1, FALSE)</f>
        <v>180087U</v>
      </c>
      <c r="D16">
        <f>VLOOKUP($A16, 'Moodle Grades'!$D$1:$P$117, 4, FALSE)</f>
        <v>13</v>
      </c>
      <c r="E16">
        <f>VLOOKUP($A16, 'Moodle Grades'!$D$1:$P$117, 5, FALSE)</f>
        <v>14</v>
      </c>
      <c r="F16">
        <f>VLOOKUP($A16, 'Moodle Grades'!$D$1:$P$117, 6, FALSE)</f>
        <v>14</v>
      </c>
      <c r="G16">
        <f>VLOOKUP($A16, 'Moodle Grades'!$D$1:$P$117, 7, FALSE)</f>
        <v>15</v>
      </c>
      <c r="H16">
        <f>VLOOKUP($A16, 'Moodle Grades'!$D$1:$P$117, 8, FALSE)</f>
        <v>13</v>
      </c>
      <c r="I16">
        <f>VLOOKUP($A16, 'Moodle Grades'!$D$1:$P$117, 9, FALSE)</f>
        <v>15</v>
      </c>
      <c r="J16">
        <f>VLOOKUP($A16, 'Moodle Grades'!$D$1:$P$117, 10, FALSE)</f>
        <v>15</v>
      </c>
      <c r="K16">
        <f>VLOOKUP($A16, 'Moodle Grades'!$D$1:$P$117, 11, FALSE)</f>
        <v>15</v>
      </c>
      <c r="L16">
        <f>VLOOKUP($A16, 'Moodle Grades'!$D$1:$P$117, 12, FALSE)</f>
        <v>8</v>
      </c>
      <c r="M16">
        <f t="shared" si="0"/>
        <v>14.8</v>
      </c>
      <c r="N16">
        <v>2</v>
      </c>
      <c r="O16">
        <f t="shared" si="1"/>
        <v>19.866666666666667</v>
      </c>
    </row>
    <row r="17" spans="1:15" x14ac:dyDescent="0.25">
      <c r="A17" t="str">
        <f>'Detail Marks'!A17</f>
        <v>180089D</v>
      </c>
      <c r="B17" t="str">
        <f>'Detail Marks'!B17</f>
        <v>CHANDRASEKERA C.M.D.S.</v>
      </c>
      <c r="C17" t="str">
        <f>VLOOKUP($A17, 'Moodle Grades'!$D$1:$P$117, 1, FALSE)</f>
        <v>180089D</v>
      </c>
      <c r="D17">
        <f>VLOOKUP($A17, 'Moodle Grades'!$D$1:$P$117, 4, FALSE)</f>
        <v>12</v>
      </c>
      <c r="E17">
        <f>VLOOKUP($A17, 'Moodle Grades'!$D$1:$P$117, 5, FALSE)</f>
        <v>13</v>
      </c>
      <c r="F17">
        <f>VLOOKUP($A17, 'Moodle Grades'!$D$1:$P$117, 6, FALSE)</f>
        <v>14</v>
      </c>
      <c r="G17">
        <f>VLOOKUP($A17, 'Moodle Grades'!$D$1:$P$117, 7, FALSE)</f>
        <v>12</v>
      </c>
      <c r="H17">
        <f>VLOOKUP($A17, 'Moodle Grades'!$D$1:$P$117, 8, FALSE)</f>
        <v>14</v>
      </c>
      <c r="I17">
        <f>VLOOKUP($A17, 'Moodle Grades'!$D$1:$P$117, 9, FALSE)</f>
        <v>0</v>
      </c>
      <c r="J17">
        <f>VLOOKUP($A17, 'Moodle Grades'!$D$1:$P$117, 10, FALSE)</f>
        <v>12</v>
      </c>
      <c r="K17">
        <f>VLOOKUP($A17, 'Moodle Grades'!$D$1:$P$117, 11, FALSE)</f>
        <v>15</v>
      </c>
      <c r="L17">
        <f>VLOOKUP($A17, 'Moodle Grades'!$D$1:$P$117, 12, FALSE)</f>
        <v>15</v>
      </c>
      <c r="M17">
        <f t="shared" si="0"/>
        <v>13.6</v>
      </c>
      <c r="N17">
        <v>2</v>
      </c>
      <c r="O17">
        <f t="shared" si="1"/>
        <v>26.066666666666666</v>
      </c>
    </row>
    <row r="18" spans="1:15" x14ac:dyDescent="0.25">
      <c r="A18" t="str">
        <f>'Detail Marks'!A18</f>
        <v>180092F</v>
      </c>
      <c r="B18" t="str">
        <f>'Detail Marks'!B18</f>
        <v>CHANDULA K.L.G.J.</v>
      </c>
      <c r="C18" t="str">
        <f>VLOOKUP($A18, 'Moodle Grades'!$D$1:$P$117, 1, FALSE)</f>
        <v>180092F</v>
      </c>
      <c r="D18">
        <f>VLOOKUP($A18, 'Moodle Grades'!$D$1:$P$117, 4, FALSE)</f>
        <v>13</v>
      </c>
      <c r="E18">
        <f>VLOOKUP($A18, 'Moodle Grades'!$D$1:$P$117, 5, FALSE)</f>
        <v>12</v>
      </c>
      <c r="F18">
        <f>VLOOKUP($A18, 'Moodle Grades'!$D$1:$P$117, 6, FALSE)</f>
        <v>14</v>
      </c>
      <c r="G18">
        <f>VLOOKUP($A18, 'Moodle Grades'!$D$1:$P$117, 7, FALSE)</f>
        <v>15</v>
      </c>
      <c r="H18">
        <f>VLOOKUP($A18, 'Moodle Grades'!$D$1:$P$117, 8, FALSE)</f>
        <v>14</v>
      </c>
      <c r="I18">
        <f>VLOOKUP($A18, 'Moodle Grades'!$D$1:$P$117, 9, FALSE)</f>
        <v>15</v>
      </c>
      <c r="J18">
        <f>VLOOKUP($A18, 'Moodle Grades'!$D$1:$P$117, 10, FALSE)</f>
        <v>15</v>
      </c>
      <c r="K18">
        <f>VLOOKUP($A18, 'Moodle Grades'!$D$1:$P$117, 11, FALSE)</f>
        <v>15</v>
      </c>
      <c r="L18">
        <f>VLOOKUP($A18, 'Moodle Grades'!$D$1:$P$117, 12, FALSE)</f>
        <v>11</v>
      </c>
      <c r="M18">
        <f t="shared" si="0"/>
        <v>14.8</v>
      </c>
      <c r="N18">
        <v>2</v>
      </c>
      <c r="O18">
        <f t="shared" si="1"/>
        <v>22.866666666666667</v>
      </c>
    </row>
    <row r="19" spans="1:15" x14ac:dyDescent="0.25">
      <c r="A19" t="str">
        <f>'Detail Marks'!A19</f>
        <v>180101K</v>
      </c>
      <c r="B19" t="str">
        <f>'Detail Marks'!B19</f>
        <v>COSTA A.M.J.V.</v>
      </c>
      <c r="C19" t="str">
        <f>VLOOKUP($A19, 'Moodle Grades'!$D$1:$P$117, 1, FALSE)</f>
        <v>180101K</v>
      </c>
      <c r="D19">
        <f>VLOOKUP($A19, 'Moodle Grades'!$D$1:$P$117, 4, FALSE)</f>
        <v>15</v>
      </c>
      <c r="E19">
        <f>VLOOKUP($A19, 'Moodle Grades'!$D$1:$P$117, 5, FALSE)</f>
        <v>13</v>
      </c>
      <c r="F19">
        <f>VLOOKUP($A19, 'Moodle Grades'!$D$1:$P$117, 6, FALSE)</f>
        <v>14</v>
      </c>
      <c r="G19">
        <f>VLOOKUP($A19, 'Moodle Grades'!$D$1:$P$117, 7, FALSE)</f>
        <v>15</v>
      </c>
      <c r="H19">
        <f>VLOOKUP($A19, 'Moodle Grades'!$D$1:$P$117, 8, FALSE)</f>
        <v>12</v>
      </c>
      <c r="I19">
        <f>VLOOKUP($A19, 'Moodle Grades'!$D$1:$P$117, 9, FALSE)</f>
        <v>15</v>
      </c>
      <c r="J19">
        <f>VLOOKUP($A19, 'Moodle Grades'!$D$1:$P$117, 10, FALSE)</f>
        <v>15</v>
      </c>
      <c r="K19">
        <f>VLOOKUP($A19, 'Moodle Grades'!$D$1:$P$117, 11, FALSE)</f>
        <v>0</v>
      </c>
      <c r="L19">
        <f>VLOOKUP($A19, 'Moodle Grades'!$D$1:$P$117, 12, FALSE)</f>
        <v>13</v>
      </c>
      <c r="M19">
        <f t="shared" si="0"/>
        <v>14.8</v>
      </c>
      <c r="N19">
        <v>2</v>
      </c>
      <c r="O19">
        <f t="shared" si="1"/>
        <v>24.866666666666667</v>
      </c>
    </row>
    <row r="20" spans="1:15" x14ac:dyDescent="0.25">
      <c r="A20" t="str">
        <f>'Detail Marks'!A20</f>
        <v>180112U</v>
      </c>
      <c r="B20" t="str">
        <f>'Detail Marks'!B20</f>
        <v>DAYASEKARA N.G.K.M.</v>
      </c>
      <c r="C20" t="str">
        <f>VLOOKUP($A20, 'Moodle Grades'!$D$1:$P$117, 1, FALSE)</f>
        <v>180112U</v>
      </c>
      <c r="D20">
        <f>VLOOKUP($A20, 'Moodle Grades'!$D$1:$P$117, 4, FALSE)</f>
        <v>15</v>
      </c>
      <c r="E20">
        <f>VLOOKUP($A20, 'Moodle Grades'!$D$1:$P$117, 5, FALSE)</f>
        <v>5</v>
      </c>
      <c r="F20">
        <f>VLOOKUP($A20, 'Moodle Grades'!$D$1:$P$117, 6, FALSE)</f>
        <v>15</v>
      </c>
      <c r="G20">
        <f>VLOOKUP($A20, 'Moodle Grades'!$D$1:$P$117, 7, FALSE)</f>
        <v>15</v>
      </c>
      <c r="H20">
        <f>VLOOKUP($A20, 'Moodle Grades'!$D$1:$P$117, 8, FALSE)</f>
        <v>14</v>
      </c>
      <c r="I20">
        <f>VLOOKUP($A20, 'Moodle Grades'!$D$1:$P$117, 9, FALSE)</f>
        <v>0</v>
      </c>
      <c r="J20">
        <f>VLOOKUP($A20, 'Moodle Grades'!$D$1:$P$117, 10, FALSE)</f>
        <v>15</v>
      </c>
      <c r="K20">
        <f>VLOOKUP($A20, 'Moodle Grades'!$D$1:$P$117, 11, FALSE)</f>
        <v>15</v>
      </c>
      <c r="L20">
        <f>VLOOKUP($A20, 'Moodle Grades'!$D$1:$P$117, 12, FALSE)</f>
        <v>10</v>
      </c>
      <c r="M20">
        <f t="shared" si="0"/>
        <v>15</v>
      </c>
      <c r="N20">
        <v>2</v>
      </c>
      <c r="O20">
        <f t="shared" si="1"/>
        <v>22</v>
      </c>
    </row>
    <row r="21" spans="1:15" x14ac:dyDescent="0.25">
      <c r="A21" t="str">
        <f>'Detail Marks'!A21</f>
        <v>180134M</v>
      </c>
      <c r="B21" t="str">
        <f>'Detail Marks'!B21</f>
        <v>DHAMMIKA P.S.M.R.</v>
      </c>
      <c r="C21" t="str">
        <f>VLOOKUP($A21, 'Moodle Grades'!$D$1:$P$117, 1, FALSE)</f>
        <v>180134M</v>
      </c>
      <c r="D21">
        <f>VLOOKUP($A21, 'Moodle Grades'!$D$1:$P$117, 4, FALSE)</f>
        <v>15</v>
      </c>
      <c r="E21">
        <f>VLOOKUP($A21, 'Moodle Grades'!$D$1:$P$117, 5, FALSE)</f>
        <v>14</v>
      </c>
      <c r="F21">
        <f>VLOOKUP($A21, 'Moodle Grades'!$D$1:$P$117, 6, FALSE)</f>
        <v>14</v>
      </c>
      <c r="G21">
        <f>VLOOKUP($A21, 'Moodle Grades'!$D$1:$P$117, 7, FALSE)</f>
        <v>0</v>
      </c>
      <c r="H21">
        <f>VLOOKUP($A21, 'Moodle Grades'!$D$1:$P$117, 8, FALSE)</f>
        <v>14</v>
      </c>
      <c r="I21">
        <f>VLOOKUP($A21, 'Moodle Grades'!$D$1:$P$117, 9, FALSE)</f>
        <v>15</v>
      </c>
      <c r="J21">
        <f>VLOOKUP($A21, 'Moodle Grades'!$D$1:$P$117, 10, FALSE)</f>
        <v>12</v>
      </c>
      <c r="K21">
        <f>VLOOKUP($A21, 'Moodle Grades'!$D$1:$P$117, 11, FALSE)</f>
        <v>15</v>
      </c>
      <c r="L21">
        <f>VLOOKUP($A21, 'Moodle Grades'!$D$1:$P$117, 12, FALSE)</f>
        <v>12</v>
      </c>
      <c r="M21">
        <f t="shared" si="0"/>
        <v>14.6</v>
      </c>
      <c r="N21">
        <v>2</v>
      </c>
      <c r="O21">
        <f t="shared" si="1"/>
        <v>23.733333333333334</v>
      </c>
    </row>
    <row r="22" spans="1:15" x14ac:dyDescent="0.25">
      <c r="A22" t="str">
        <f>'Detail Marks'!A22</f>
        <v>180140D</v>
      </c>
      <c r="B22" t="str">
        <f>'Detail Marks'!B22</f>
        <v>DILAGSHAN G.</v>
      </c>
      <c r="C22" t="str">
        <f>VLOOKUP($A22, 'Moodle Grades'!$D$1:$P$117, 1, FALSE)</f>
        <v>180140D</v>
      </c>
      <c r="D22">
        <f>VLOOKUP($A22, 'Moodle Grades'!$D$1:$P$117, 4, FALSE)</f>
        <v>12</v>
      </c>
      <c r="E22">
        <f>VLOOKUP($A22, 'Moodle Grades'!$D$1:$P$117, 5, FALSE)</f>
        <v>14</v>
      </c>
      <c r="F22">
        <f>VLOOKUP($A22, 'Moodle Grades'!$D$1:$P$117, 6, FALSE)</f>
        <v>14</v>
      </c>
      <c r="G22">
        <f>VLOOKUP($A22, 'Moodle Grades'!$D$1:$P$117, 7, FALSE)</f>
        <v>15</v>
      </c>
      <c r="H22">
        <f>VLOOKUP($A22, 'Moodle Grades'!$D$1:$P$117, 8, FALSE)</f>
        <v>13</v>
      </c>
      <c r="I22">
        <f>VLOOKUP($A22, 'Moodle Grades'!$D$1:$P$117, 9, FALSE)</f>
        <v>0</v>
      </c>
      <c r="J22">
        <f>VLOOKUP($A22, 'Moodle Grades'!$D$1:$P$117, 10, FALSE)</f>
        <v>15</v>
      </c>
      <c r="K22">
        <f>VLOOKUP($A22, 'Moodle Grades'!$D$1:$P$117, 11, FALSE)</f>
        <v>0</v>
      </c>
      <c r="L22">
        <f>VLOOKUP($A22, 'Moodle Grades'!$D$1:$P$117, 12, FALSE)</f>
        <v>12</v>
      </c>
      <c r="M22">
        <f t="shared" si="0"/>
        <v>14.2</v>
      </c>
      <c r="N22">
        <v>2</v>
      </c>
      <c r="O22">
        <f t="shared" si="1"/>
        <v>23.466666666666669</v>
      </c>
    </row>
    <row r="23" spans="1:15" x14ac:dyDescent="0.25">
      <c r="A23" t="str">
        <f>'Detail Marks'!A23</f>
        <v>180153U</v>
      </c>
      <c r="B23" t="str">
        <f>'Detail Marks'!B23</f>
        <v>DISSANAYAKE D.N.R.</v>
      </c>
      <c r="C23" t="str">
        <f>VLOOKUP($A23, 'Moodle Grades'!$D$1:$P$117, 1, FALSE)</f>
        <v>180153U</v>
      </c>
      <c r="D23">
        <f>VLOOKUP($A23, 'Moodle Grades'!$D$1:$P$117, 4, FALSE)</f>
        <v>15</v>
      </c>
      <c r="E23">
        <f>VLOOKUP($A23, 'Moodle Grades'!$D$1:$P$117, 5, FALSE)</f>
        <v>14</v>
      </c>
      <c r="F23">
        <f>VLOOKUP($A23, 'Moodle Grades'!$D$1:$P$117, 6, FALSE)</f>
        <v>15</v>
      </c>
      <c r="G23">
        <f>VLOOKUP($A23, 'Moodle Grades'!$D$1:$P$117, 7, FALSE)</f>
        <v>15</v>
      </c>
      <c r="H23">
        <f>VLOOKUP($A23, 'Moodle Grades'!$D$1:$P$117, 8, FALSE)</f>
        <v>11</v>
      </c>
      <c r="I23">
        <f>VLOOKUP($A23, 'Moodle Grades'!$D$1:$P$117, 9, FALSE)</f>
        <v>15</v>
      </c>
      <c r="J23">
        <f>VLOOKUP($A23, 'Moodle Grades'!$D$1:$P$117, 10, FALSE)</f>
        <v>15</v>
      </c>
      <c r="K23">
        <f>VLOOKUP($A23, 'Moodle Grades'!$D$1:$P$117, 11, FALSE)</f>
        <v>15</v>
      </c>
      <c r="L23">
        <f>VLOOKUP($A23, 'Moodle Grades'!$D$1:$P$117, 12, FALSE)</f>
        <v>13</v>
      </c>
      <c r="M23">
        <f t="shared" si="0"/>
        <v>15</v>
      </c>
      <c r="N23">
        <v>2</v>
      </c>
      <c r="O23">
        <f t="shared" si="1"/>
        <v>25</v>
      </c>
    </row>
    <row r="24" spans="1:15" x14ac:dyDescent="0.25">
      <c r="A24" t="str">
        <f>'Detail Marks'!A24</f>
        <v>180164E</v>
      </c>
      <c r="B24" t="str">
        <f>'Detail Marks'!B24</f>
        <v>EKANAYAKE E.M.C.S.</v>
      </c>
      <c r="C24" t="str">
        <f>VLOOKUP($A24, 'Moodle Grades'!$D$1:$P$117, 1, FALSE)</f>
        <v>180164E</v>
      </c>
      <c r="D24">
        <f>VLOOKUP($A24, 'Moodle Grades'!$D$1:$P$117, 4, FALSE)</f>
        <v>15</v>
      </c>
      <c r="E24">
        <f>VLOOKUP($A24, 'Moodle Grades'!$D$1:$P$117, 5, FALSE)</f>
        <v>12</v>
      </c>
      <c r="F24">
        <f>VLOOKUP($A24, 'Moodle Grades'!$D$1:$P$117, 6, FALSE)</f>
        <v>14</v>
      </c>
      <c r="G24">
        <f>VLOOKUP($A24, 'Moodle Grades'!$D$1:$P$117, 7, FALSE)</f>
        <v>15</v>
      </c>
      <c r="H24">
        <f>VLOOKUP($A24, 'Moodle Grades'!$D$1:$P$117, 8, FALSE)</f>
        <v>13</v>
      </c>
      <c r="I24">
        <f>VLOOKUP($A24, 'Moodle Grades'!$D$1:$P$117, 9, FALSE)</f>
        <v>0</v>
      </c>
      <c r="J24">
        <f>VLOOKUP($A24, 'Moodle Grades'!$D$1:$P$117, 10, FALSE)</f>
        <v>15</v>
      </c>
      <c r="K24">
        <f>VLOOKUP($A24, 'Moodle Grades'!$D$1:$P$117, 11, FALSE)</f>
        <v>15</v>
      </c>
      <c r="L24">
        <f>VLOOKUP($A24, 'Moodle Grades'!$D$1:$P$117, 12, FALSE)</f>
        <v>13</v>
      </c>
      <c r="M24">
        <f t="shared" si="0"/>
        <v>14.8</v>
      </c>
      <c r="N24">
        <v>2</v>
      </c>
      <c r="O24">
        <f t="shared" si="1"/>
        <v>24.866666666666667</v>
      </c>
    </row>
    <row r="25" spans="1:15" x14ac:dyDescent="0.25">
      <c r="A25" t="str">
        <f>'Detail Marks'!A25</f>
        <v>180172C</v>
      </c>
      <c r="B25" t="str">
        <f>'Detail Marks'!B25</f>
        <v>FERNANDO H.I.S.</v>
      </c>
      <c r="C25" t="str">
        <f>VLOOKUP($A25, 'Moodle Grades'!$D$1:$P$117, 1, FALSE)</f>
        <v>180172C</v>
      </c>
      <c r="D25">
        <f>VLOOKUP($A25, 'Moodle Grades'!$D$1:$P$117, 4, FALSE)</f>
        <v>15</v>
      </c>
      <c r="E25">
        <f>VLOOKUP($A25, 'Moodle Grades'!$D$1:$P$117, 5, FALSE)</f>
        <v>13</v>
      </c>
      <c r="F25">
        <f>VLOOKUP($A25, 'Moodle Grades'!$D$1:$P$117, 6, FALSE)</f>
        <v>15</v>
      </c>
      <c r="G25">
        <f>VLOOKUP($A25, 'Moodle Grades'!$D$1:$P$117, 7, FALSE)</f>
        <v>15</v>
      </c>
      <c r="H25">
        <f>VLOOKUP($A25, 'Moodle Grades'!$D$1:$P$117, 8, FALSE)</f>
        <v>15</v>
      </c>
      <c r="I25">
        <f>VLOOKUP($A25, 'Moodle Grades'!$D$1:$P$117, 9, FALSE)</f>
        <v>15</v>
      </c>
      <c r="J25">
        <f>VLOOKUP($A25, 'Moodle Grades'!$D$1:$P$117, 10, FALSE)</f>
        <v>15</v>
      </c>
      <c r="K25">
        <f>VLOOKUP($A25, 'Moodle Grades'!$D$1:$P$117, 11, FALSE)</f>
        <v>15</v>
      </c>
      <c r="L25">
        <f>VLOOKUP($A25, 'Moodle Grades'!$D$1:$P$117, 12, FALSE)</f>
        <v>14</v>
      </c>
      <c r="M25">
        <f t="shared" si="0"/>
        <v>15</v>
      </c>
      <c r="N25">
        <v>2</v>
      </c>
      <c r="O25">
        <f t="shared" si="1"/>
        <v>26</v>
      </c>
    </row>
    <row r="26" spans="1:15" x14ac:dyDescent="0.25">
      <c r="A26" t="str">
        <f>'Detail Marks'!A26</f>
        <v>180173F</v>
      </c>
      <c r="B26" t="str">
        <f>'Detail Marks'!B26</f>
        <v>FERNANDO K.N.S.</v>
      </c>
      <c r="C26" t="str">
        <f>VLOOKUP($A26, 'Moodle Grades'!$D$1:$P$117, 1, FALSE)</f>
        <v>180173F</v>
      </c>
      <c r="D26">
        <f>VLOOKUP($A26, 'Moodle Grades'!$D$1:$P$117, 4, FALSE)</f>
        <v>14</v>
      </c>
      <c r="E26">
        <f>VLOOKUP($A26, 'Moodle Grades'!$D$1:$P$117, 5, FALSE)</f>
        <v>14</v>
      </c>
      <c r="F26">
        <f>VLOOKUP($A26, 'Moodle Grades'!$D$1:$P$117, 6, FALSE)</f>
        <v>14</v>
      </c>
      <c r="G26">
        <f>VLOOKUP($A26, 'Moodle Grades'!$D$1:$P$117, 7, FALSE)</f>
        <v>15</v>
      </c>
      <c r="H26">
        <f>VLOOKUP($A26, 'Moodle Grades'!$D$1:$P$117, 8, FALSE)</f>
        <v>13</v>
      </c>
      <c r="I26">
        <f>VLOOKUP($A26, 'Moodle Grades'!$D$1:$P$117, 9, FALSE)</f>
        <v>15</v>
      </c>
      <c r="J26">
        <f>VLOOKUP($A26, 'Moodle Grades'!$D$1:$P$117, 10, FALSE)</f>
        <v>0</v>
      </c>
      <c r="K26">
        <f>VLOOKUP($A26, 'Moodle Grades'!$D$1:$P$117, 11, FALSE)</f>
        <v>0</v>
      </c>
      <c r="L26">
        <f>VLOOKUP($A26, 'Moodle Grades'!$D$1:$P$117, 12, FALSE)</f>
        <v>16</v>
      </c>
      <c r="M26">
        <f t="shared" si="0"/>
        <v>14.4</v>
      </c>
      <c r="N26">
        <v>2</v>
      </c>
      <c r="O26">
        <f t="shared" si="1"/>
        <v>27.6</v>
      </c>
    </row>
    <row r="27" spans="1:15" x14ac:dyDescent="0.25">
      <c r="A27" t="str">
        <f>'Detail Marks'!A27</f>
        <v>180191H</v>
      </c>
      <c r="B27" t="str">
        <f>'Detail Marks'!B27</f>
        <v>GAMLATH G.R.U.Y.</v>
      </c>
      <c r="C27" t="str">
        <f>VLOOKUP($A27, 'Moodle Grades'!$D$1:$P$117, 1, FALSE)</f>
        <v>180191H</v>
      </c>
      <c r="D27">
        <f>VLOOKUP($A27, 'Moodle Grades'!$D$1:$P$117, 4, FALSE)</f>
        <v>13</v>
      </c>
      <c r="E27">
        <f>VLOOKUP($A27, 'Moodle Grades'!$D$1:$P$117, 5, FALSE)</f>
        <v>13</v>
      </c>
      <c r="F27">
        <f>VLOOKUP($A27, 'Moodle Grades'!$D$1:$P$117, 6, FALSE)</f>
        <v>14</v>
      </c>
      <c r="G27">
        <f>VLOOKUP($A27, 'Moodle Grades'!$D$1:$P$117, 7, FALSE)</f>
        <v>0</v>
      </c>
      <c r="H27">
        <f>VLOOKUP($A27, 'Moodle Grades'!$D$1:$P$117, 8, FALSE)</f>
        <v>14</v>
      </c>
      <c r="I27">
        <f>VLOOKUP($A27, 'Moodle Grades'!$D$1:$P$117, 9, FALSE)</f>
        <v>15</v>
      </c>
      <c r="J27">
        <f>VLOOKUP($A27, 'Moodle Grades'!$D$1:$P$117, 10, FALSE)</f>
        <v>15</v>
      </c>
      <c r="K27">
        <f>VLOOKUP($A27, 'Moodle Grades'!$D$1:$P$117, 11, FALSE)</f>
        <v>15</v>
      </c>
      <c r="L27">
        <f>VLOOKUP($A27, 'Moodle Grades'!$D$1:$P$117, 12, FALSE)</f>
        <v>12</v>
      </c>
      <c r="M27">
        <f t="shared" si="0"/>
        <v>14.6</v>
      </c>
      <c r="N27">
        <v>2</v>
      </c>
      <c r="O27">
        <f t="shared" si="1"/>
        <v>23.733333333333334</v>
      </c>
    </row>
    <row r="28" spans="1:15" x14ac:dyDescent="0.25">
      <c r="A28" t="str">
        <f>'Detail Marks'!A28</f>
        <v>180195A</v>
      </c>
      <c r="B28" t="str">
        <f>'Detail Marks'!B28</f>
        <v>GINIGE Y.S.</v>
      </c>
      <c r="C28" t="str">
        <f>VLOOKUP($A28, 'Moodle Grades'!$D$1:$P$117, 1, FALSE)</f>
        <v>180195A</v>
      </c>
      <c r="D28">
        <f>VLOOKUP($A28, 'Moodle Grades'!$D$1:$P$117, 4, FALSE)</f>
        <v>11</v>
      </c>
      <c r="E28">
        <f>VLOOKUP($A28, 'Moodle Grades'!$D$1:$P$117, 5, FALSE)</f>
        <v>13</v>
      </c>
      <c r="F28">
        <f>VLOOKUP($A28, 'Moodle Grades'!$D$1:$P$117, 6, FALSE)</f>
        <v>14</v>
      </c>
      <c r="G28">
        <f>VLOOKUP($A28, 'Moodle Grades'!$D$1:$P$117, 7, FALSE)</f>
        <v>15</v>
      </c>
      <c r="H28">
        <f>VLOOKUP($A28, 'Moodle Grades'!$D$1:$P$117, 8, FALSE)</f>
        <v>0</v>
      </c>
      <c r="I28">
        <f>VLOOKUP($A28, 'Moodle Grades'!$D$1:$P$117, 9, FALSE)</f>
        <v>15</v>
      </c>
      <c r="J28">
        <f>VLOOKUP($A28, 'Moodle Grades'!$D$1:$P$117, 10, FALSE)</f>
        <v>15</v>
      </c>
      <c r="K28">
        <f>VLOOKUP($A28, 'Moodle Grades'!$D$1:$P$117, 11, FALSE)</f>
        <v>0</v>
      </c>
      <c r="L28">
        <f>VLOOKUP($A28, 'Moodle Grades'!$D$1:$P$117, 12, FALSE)</f>
        <v>17</v>
      </c>
      <c r="M28">
        <f t="shared" si="0"/>
        <v>14.4</v>
      </c>
      <c r="N28">
        <v>2</v>
      </c>
      <c r="O28">
        <f t="shared" si="1"/>
        <v>28.6</v>
      </c>
    </row>
    <row r="29" spans="1:15" x14ac:dyDescent="0.25">
      <c r="A29" t="str">
        <f>'Detail Marks'!A29</f>
        <v>180200M</v>
      </c>
      <c r="B29" t="str">
        <f>'Detail Marks'!B29</f>
        <v>GUNARATHNA K.A.C.N.W.</v>
      </c>
      <c r="C29" t="str">
        <f>VLOOKUP($A29, 'Moodle Grades'!$D$1:$P$117, 1, FALSE)</f>
        <v>180200M</v>
      </c>
      <c r="D29">
        <f>VLOOKUP($A29, 'Moodle Grades'!$D$1:$P$117, 4, FALSE)</f>
        <v>14</v>
      </c>
      <c r="E29">
        <f>VLOOKUP($A29, 'Moodle Grades'!$D$1:$P$117, 5, FALSE)</f>
        <v>13</v>
      </c>
      <c r="F29">
        <f>VLOOKUP($A29, 'Moodle Grades'!$D$1:$P$117, 6, FALSE)</f>
        <v>15</v>
      </c>
      <c r="G29">
        <f>VLOOKUP($A29, 'Moodle Grades'!$D$1:$P$117, 7, FALSE)</f>
        <v>15</v>
      </c>
      <c r="H29">
        <f>VLOOKUP($A29, 'Moodle Grades'!$D$1:$P$117, 8, FALSE)</f>
        <v>14</v>
      </c>
      <c r="I29">
        <f>VLOOKUP($A29, 'Moodle Grades'!$D$1:$P$117, 9, FALSE)</f>
        <v>15</v>
      </c>
      <c r="J29">
        <f>VLOOKUP($A29, 'Moodle Grades'!$D$1:$P$117, 10, FALSE)</f>
        <v>15</v>
      </c>
      <c r="K29">
        <f>VLOOKUP($A29, 'Moodle Grades'!$D$1:$P$117, 11, FALSE)</f>
        <v>15</v>
      </c>
      <c r="L29">
        <f>VLOOKUP($A29, 'Moodle Grades'!$D$1:$P$117, 12, FALSE)</f>
        <v>14</v>
      </c>
      <c r="M29">
        <f t="shared" si="0"/>
        <v>15</v>
      </c>
      <c r="N29">
        <v>2</v>
      </c>
      <c r="O29">
        <f t="shared" si="1"/>
        <v>26</v>
      </c>
    </row>
    <row r="30" spans="1:15" x14ac:dyDescent="0.25">
      <c r="A30" t="str">
        <f>'Detail Marks'!A30</f>
        <v>180205H</v>
      </c>
      <c r="B30" t="str">
        <f>'Detail Marks'!B30</f>
        <v>GUNASEKARA H.K.R.L.</v>
      </c>
      <c r="C30" t="str">
        <f>VLOOKUP($A30, 'Moodle Grades'!$D$1:$P$117, 1, FALSE)</f>
        <v>180205H</v>
      </c>
      <c r="D30">
        <f>VLOOKUP($A30, 'Moodle Grades'!$D$1:$P$117, 4, FALSE)</f>
        <v>15</v>
      </c>
      <c r="E30">
        <f>VLOOKUP($A30, 'Moodle Grades'!$D$1:$P$117, 5, FALSE)</f>
        <v>12</v>
      </c>
      <c r="F30">
        <f>VLOOKUP($A30, 'Moodle Grades'!$D$1:$P$117, 6, FALSE)</f>
        <v>14</v>
      </c>
      <c r="G30">
        <f>VLOOKUP($A30, 'Moodle Grades'!$D$1:$P$117, 7, FALSE)</f>
        <v>15</v>
      </c>
      <c r="H30">
        <f>VLOOKUP($A30, 'Moodle Grades'!$D$1:$P$117, 8, FALSE)</f>
        <v>15</v>
      </c>
      <c r="I30">
        <f>VLOOKUP($A30, 'Moodle Grades'!$D$1:$P$117, 9, FALSE)</f>
        <v>15</v>
      </c>
      <c r="J30">
        <f>VLOOKUP($A30, 'Moodle Grades'!$D$1:$P$117, 10, FALSE)</f>
        <v>0</v>
      </c>
      <c r="K30">
        <f>VLOOKUP($A30, 'Moodle Grades'!$D$1:$P$117, 11, FALSE)</f>
        <v>15</v>
      </c>
      <c r="L30">
        <f>VLOOKUP($A30, 'Moodle Grades'!$D$1:$P$117, 12, FALSE)</f>
        <v>16</v>
      </c>
      <c r="M30">
        <f t="shared" si="0"/>
        <v>15</v>
      </c>
      <c r="N30">
        <v>2</v>
      </c>
      <c r="O30">
        <f t="shared" si="1"/>
        <v>28</v>
      </c>
    </row>
    <row r="31" spans="1:15" x14ac:dyDescent="0.25">
      <c r="A31" t="str">
        <f>'Detail Marks'!A31</f>
        <v>180220A</v>
      </c>
      <c r="B31" t="str">
        <f>'Detail Marks'!B31</f>
        <v>HANSANGANIE K.H.</v>
      </c>
      <c r="C31" t="str">
        <f>VLOOKUP($A31, 'Moodle Grades'!$D$1:$P$117, 1, FALSE)</f>
        <v>180220A</v>
      </c>
      <c r="D31">
        <f>VLOOKUP($A31, 'Moodle Grades'!$D$1:$P$117, 4, FALSE)</f>
        <v>15</v>
      </c>
      <c r="E31">
        <f>VLOOKUP($A31, 'Moodle Grades'!$D$1:$P$117, 5, FALSE)</f>
        <v>13</v>
      </c>
      <c r="F31">
        <f>VLOOKUP($A31, 'Moodle Grades'!$D$1:$P$117, 6, FALSE)</f>
        <v>14</v>
      </c>
      <c r="G31">
        <f>VLOOKUP($A31, 'Moodle Grades'!$D$1:$P$117, 7, FALSE)</f>
        <v>15</v>
      </c>
      <c r="H31">
        <f>VLOOKUP($A31, 'Moodle Grades'!$D$1:$P$117, 8, FALSE)</f>
        <v>0</v>
      </c>
      <c r="I31">
        <f>VLOOKUP($A31, 'Moodle Grades'!$D$1:$P$117, 9, FALSE)</f>
        <v>15</v>
      </c>
      <c r="J31">
        <f>VLOOKUP($A31, 'Moodle Grades'!$D$1:$P$117, 10, FALSE)</f>
        <v>15</v>
      </c>
      <c r="K31">
        <f>VLOOKUP($A31, 'Moodle Grades'!$D$1:$P$117, 11, FALSE)</f>
        <v>0</v>
      </c>
      <c r="L31">
        <f>VLOOKUP($A31, 'Moodle Grades'!$D$1:$P$117, 12, FALSE)</f>
        <v>10</v>
      </c>
      <c r="M31">
        <f t="shared" si="0"/>
        <v>14.8</v>
      </c>
      <c r="N31">
        <v>2</v>
      </c>
      <c r="O31">
        <f t="shared" si="1"/>
        <v>21.866666666666667</v>
      </c>
    </row>
    <row r="32" spans="1:15" x14ac:dyDescent="0.25">
      <c r="A32" t="str">
        <f>'Detail Marks'!A32</f>
        <v>180230E</v>
      </c>
      <c r="B32" t="str">
        <f>'Detail Marks'!B32</f>
        <v>HEETHANJAN K.</v>
      </c>
      <c r="C32" t="str">
        <f>VLOOKUP($A32, 'Moodle Grades'!$D$1:$P$117, 1, FALSE)</f>
        <v>180230E</v>
      </c>
      <c r="D32">
        <f>VLOOKUP($A32, 'Moodle Grades'!$D$1:$P$117, 4, FALSE)</f>
        <v>13</v>
      </c>
      <c r="E32">
        <f>VLOOKUP($A32, 'Moodle Grades'!$D$1:$P$117, 5, FALSE)</f>
        <v>13</v>
      </c>
      <c r="F32">
        <f>VLOOKUP($A32, 'Moodle Grades'!$D$1:$P$117, 6, FALSE)</f>
        <v>15</v>
      </c>
      <c r="G32">
        <f>VLOOKUP($A32, 'Moodle Grades'!$D$1:$P$117, 7, FALSE)</f>
        <v>0</v>
      </c>
      <c r="H32">
        <f>VLOOKUP($A32, 'Moodle Grades'!$D$1:$P$117, 8, FALSE)</f>
        <v>12</v>
      </c>
      <c r="I32">
        <f>VLOOKUP($A32, 'Moodle Grades'!$D$1:$P$117, 9, FALSE)</f>
        <v>15</v>
      </c>
      <c r="J32">
        <f>VLOOKUP($A32, 'Moodle Grades'!$D$1:$P$117, 10, FALSE)</f>
        <v>0</v>
      </c>
      <c r="K32">
        <f>VLOOKUP($A32, 'Moodle Grades'!$D$1:$P$117, 11, FALSE)</f>
        <v>15</v>
      </c>
      <c r="L32">
        <f>VLOOKUP($A32, 'Moodle Grades'!$D$1:$P$117, 12, FALSE)</f>
        <v>15</v>
      </c>
      <c r="M32">
        <f t="shared" si="0"/>
        <v>14.2</v>
      </c>
      <c r="N32">
        <v>2</v>
      </c>
      <c r="O32">
        <f t="shared" si="1"/>
        <v>26.466666666666669</v>
      </c>
    </row>
    <row r="33" spans="1:15" x14ac:dyDescent="0.25">
      <c r="A33" t="str">
        <f>'Detail Marks'!A33</f>
        <v>180236D</v>
      </c>
      <c r="B33" t="str">
        <f>'Detail Marks'!B33</f>
        <v>HETTIARACHCHI H.A.D.G.</v>
      </c>
      <c r="C33" t="str">
        <f>VLOOKUP($A33, 'Moodle Grades'!$D$1:$P$117, 1, FALSE)</f>
        <v>180236D</v>
      </c>
      <c r="D33">
        <f>VLOOKUP($A33, 'Moodle Grades'!$D$1:$P$117, 4, FALSE)</f>
        <v>15</v>
      </c>
      <c r="E33">
        <f>VLOOKUP($A33, 'Moodle Grades'!$D$1:$P$117, 5, FALSE)</f>
        <v>13</v>
      </c>
      <c r="F33">
        <f>VLOOKUP($A33, 'Moodle Grades'!$D$1:$P$117, 6, FALSE)</f>
        <v>14</v>
      </c>
      <c r="G33">
        <f>VLOOKUP($A33, 'Moodle Grades'!$D$1:$P$117, 7, FALSE)</f>
        <v>15</v>
      </c>
      <c r="H33">
        <f>VLOOKUP($A33, 'Moodle Grades'!$D$1:$P$117, 8, FALSE)</f>
        <v>12</v>
      </c>
      <c r="I33">
        <f>VLOOKUP($A33, 'Moodle Grades'!$D$1:$P$117, 9, FALSE)</f>
        <v>0</v>
      </c>
      <c r="J33">
        <f>VLOOKUP($A33, 'Moodle Grades'!$D$1:$P$117, 10, FALSE)</f>
        <v>15</v>
      </c>
      <c r="K33">
        <f>VLOOKUP($A33, 'Moodle Grades'!$D$1:$P$117, 11, FALSE)</f>
        <v>0</v>
      </c>
      <c r="L33">
        <f>VLOOKUP($A33, 'Moodle Grades'!$D$1:$P$117, 12, FALSE)</f>
        <v>13</v>
      </c>
      <c r="M33">
        <f t="shared" si="0"/>
        <v>14.4</v>
      </c>
      <c r="N33">
        <v>2</v>
      </c>
      <c r="O33">
        <f t="shared" si="1"/>
        <v>24.6</v>
      </c>
    </row>
    <row r="34" spans="1:15" x14ac:dyDescent="0.25">
      <c r="A34" t="str">
        <f>'Detail Marks'!A34</f>
        <v>180237G</v>
      </c>
      <c r="B34" t="str">
        <f>'Detail Marks'!B34</f>
        <v>HETTIARACHCHI S.S.</v>
      </c>
      <c r="C34" t="str">
        <f>VLOOKUP($A34, 'Moodle Grades'!$D$1:$P$117, 1, FALSE)</f>
        <v>180237G</v>
      </c>
      <c r="D34">
        <f>VLOOKUP($A34, 'Moodle Grades'!$D$1:$P$117, 4, FALSE)</f>
        <v>15</v>
      </c>
      <c r="E34">
        <f>VLOOKUP($A34, 'Moodle Grades'!$D$1:$P$117, 5, FALSE)</f>
        <v>13</v>
      </c>
      <c r="F34">
        <f>VLOOKUP($A34, 'Moodle Grades'!$D$1:$P$117, 6, FALSE)</f>
        <v>15</v>
      </c>
      <c r="G34">
        <f>VLOOKUP($A34, 'Moodle Grades'!$D$1:$P$117, 7, FALSE)</f>
        <v>0</v>
      </c>
      <c r="H34">
        <f>VLOOKUP($A34, 'Moodle Grades'!$D$1:$P$117, 8, FALSE)</f>
        <v>14</v>
      </c>
      <c r="I34">
        <f>VLOOKUP($A34, 'Moodle Grades'!$D$1:$P$117, 9, FALSE)</f>
        <v>15</v>
      </c>
      <c r="J34">
        <f>VLOOKUP($A34, 'Moodle Grades'!$D$1:$P$117, 10, FALSE)</f>
        <v>15</v>
      </c>
      <c r="K34">
        <f>VLOOKUP($A34, 'Moodle Grades'!$D$1:$P$117, 11, FALSE)</f>
        <v>0</v>
      </c>
      <c r="L34">
        <f>VLOOKUP($A34, 'Moodle Grades'!$D$1:$P$117, 12, FALSE)</f>
        <v>11</v>
      </c>
      <c r="M34">
        <f t="shared" si="0"/>
        <v>14.8</v>
      </c>
      <c r="N34">
        <v>2</v>
      </c>
      <c r="O34">
        <f t="shared" si="1"/>
        <v>22.866666666666667</v>
      </c>
    </row>
    <row r="35" spans="1:15" x14ac:dyDescent="0.25">
      <c r="A35" t="str">
        <f>'Detail Marks'!A35</f>
        <v>180241M</v>
      </c>
      <c r="B35" t="str">
        <f>'Detail Marks'!B35</f>
        <v>HEWAVITHARANA D.R</v>
      </c>
      <c r="C35" t="str">
        <f>VLOOKUP($A35, 'Moodle Grades'!$D$1:$P$117, 1, FALSE)</f>
        <v>180241M</v>
      </c>
      <c r="D35">
        <f>VLOOKUP($A35, 'Moodle Grades'!$D$1:$P$117, 4, FALSE)</f>
        <v>12</v>
      </c>
      <c r="E35">
        <f>VLOOKUP($A35, 'Moodle Grades'!$D$1:$P$117, 5, FALSE)</f>
        <v>13</v>
      </c>
      <c r="F35">
        <f>VLOOKUP($A35, 'Moodle Grades'!$D$1:$P$117, 6, FALSE)</f>
        <v>14</v>
      </c>
      <c r="G35">
        <f>VLOOKUP($A35, 'Moodle Grades'!$D$1:$P$117, 7, FALSE)</f>
        <v>0</v>
      </c>
      <c r="H35">
        <f>VLOOKUP($A35, 'Moodle Grades'!$D$1:$P$117, 8, FALSE)</f>
        <v>14</v>
      </c>
      <c r="I35">
        <f>VLOOKUP($A35, 'Moodle Grades'!$D$1:$P$117, 9, FALSE)</f>
        <v>0</v>
      </c>
      <c r="J35">
        <f>VLOOKUP($A35, 'Moodle Grades'!$D$1:$P$117, 10, FALSE)</f>
        <v>0</v>
      </c>
      <c r="K35">
        <f>VLOOKUP($A35, 'Moodle Grades'!$D$1:$P$117, 11, FALSE)</f>
        <v>0</v>
      </c>
      <c r="L35">
        <f>VLOOKUP($A35, 'Moodle Grades'!$D$1:$P$117, 12, FALSE)</f>
        <v>16</v>
      </c>
      <c r="M35">
        <f t="shared" si="0"/>
        <v>10.6</v>
      </c>
      <c r="N35">
        <v>2</v>
      </c>
      <c r="O35">
        <f t="shared" si="1"/>
        <v>25.066666666666666</v>
      </c>
    </row>
    <row r="36" spans="1:15" x14ac:dyDescent="0.25">
      <c r="A36" t="str">
        <f>'Detail Marks'!A36</f>
        <v>180245E</v>
      </c>
      <c r="B36" t="str">
        <f>'Detail Marks'!B36</f>
        <v>HIROSHAN H.H.R.</v>
      </c>
      <c r="C36" t="str">
        <f>VLOOKUP($A36, 'Moodle Grades'!$D$1:$P$117, 1, FALSE)</f>
        <v>180245E</v>
      </c>
      <c r="D36">
        <f>VLOOKUP($A36, 'Moodle Grades'!$D$1:$P$117, 4, FALSE)</f>
        <v>12</v>
      </c>
      <c r="E36">
        <f>VLOOKUP($A36, 'Moodle Grades'!$D$1:$P$117, 5, FALSE)</f>
        <v>12</v>
      </c>
      <c r="F36">
        <f>VLOOKUP($A36, 'Moodle Grades'!$D$1:$P$117, 6, FALSE)</f>
        <v>12</v>
      </c>
      <c r="G36">
        <f>VLOOKUP($A36, 'Moodle Grades'!$D$1:$P$117, 7, FALSE)</f>
        <v>15</v>
      </c>
      <c r="H36">
        <f>VLOOKUP($A36, 'Moodle Grades'!$D$1:$P$117, 8, FALSE)</f>
        <v>10</v>
      </c>
      <c r="I36">
        <f>VLOOKUP($A36, 'Moodle Grades'!$D$1:$P$117, 9, FALSE)</f>
        <v>15</v>
      </c>
      <c r="J36">
        <f>VLOOKUP($A36, 'Moodle Grades'!$D$1:$P$117, 10, FALSE)</f>
        <v>0</v>
      </c>
      <c r="K36">
        <f>VLOOKUP($A36, 'Moodle Grades'!$D$1:$P$117, 11, FALSE)</f>
        <v>15</v>
      </c>
      <c r="L36">
        <f>VLOOKUP($A36, 'Moodle Grades'!$D$1:$P$117, 12, FALSE)</f>
        <v>11</v>
      </c>
      <c r="M36">
        <f t="shared" si="0"/>
        <v>13.8</v>
      </c>
      <c r="N36">
        <v>2</v>
      </c>
      <c r="O36">
        <f t="shared" si="1"/>
        <v>22.200000000000003</v>
      </c>
    </row>
    <row r="37" spans="1:15" x14ac:dyDescent="0.25">
      <c r="A37" t="str">
        <f>'Detail Marks'!A37</f>
        <v>180260U</v>
      </c>
      <c r="B37" t="str">
        <f>'Detail Marks'!B37</f>
        <v>JAYALATH M.W.K.S.</v>
      </c>
      <c r="C37" t="str">
        <f>VLOOKUP($A37, 'Moodle Grades'!$D$1:$P$117, 1, FALSE)</f>
        <v>180260U</v>
      </c>
      <c r="D37">
        <f>VLOOKUP($A37, 'Moodle Grades'!$D$1:$P$117, 4, FALSE)</f>
        <v>13</v>
      </c>
      <c r="E37">
        <f>VLOOKUP($A37, 'Moodle Grades'!$D$1:$P$117, 5, FALSE)</f>
        <v>13</v>
      </c>
      <c r="F37">
        <f>VLOOKUP($A37, 'Moodle Grades'!$D$1:$P$117, 6, FALSE)</f>
        <v>14</v>
      </c>
      <c r="G37">
        <f>VLOOKUP($A37, 'Moodle Grades'!$D$1:$P$117, 7, FALSE)</f>
        <v>0</v>
      </c>
      <c r="H37">
        <f>VLOOKUP($A37, 'Moodle Grades'!$D$1:$P$117, 8, FALSE)</f>
        <v>13</v>
      </c>
      <c r="I37">
        <f>VLOOKUP($A37, 'Moodle Grades'!$D$1:$P$117, 9, FALSE)</f>
        <v>15</v>
      </c>
      <c r="J37">
        <f>VLOOKUP($A37, 'Moodle Grades'!$D$1:$P$117, 10, FALSE)</f>
        <v>0</v>
      </c>
      <c r="K37">
        <f>VLOOKUP($A37, 'Moodle Grades'!$D$1:$P$117, 11, FALSE)</f>
        <v>0</v>
      </c>
      <c r="L37">
        <f>VLOOKUP($A37, 'Moodle Grades'!$D$1:$P$117, 12, FALSE)</f>
        <v>8</v>
      </c>
      <c r="M37">
        <f t="shared" si="0"/>
        <v>13.6</v>
      </c>
      <c r="N37">
        <v>2</v>
      </c>
      <c r="O37">
        <f t="shared" si="1"/>
        <v>19.066666666666666</v>
      </c>
    </row>
    <row r="38" spans="1:15" x14ac:dyDescent="0.25">
      <c r="A38" t="str">
        <f>'Detail Marks'!A38</f>
        <v>180261A</v>
      </c>
      <c r="B38" t="str">
        <f>'Detail Marks'!B38</f>
        <v>JAYAMUNI N.P.</v>
      </c>
      <c r="C38" t="str">
        <f>VLOOKUP($A38, 'Moodle Grades'!$D$1:$P$117, 1, FALSE)</f>
        <v>180261A</v>
      </c>
      <c r="D38">
        <f>VLOOKUP($A38, 'Moodle Grades'!$D$1:$P$117, 4, FALSE)</f>
        <v>15</v>
      </c>
      <c r="E38">
        <f>VLOOKUP($A38, 'Moodle Grades'!$D$1:$P$117, 5, FALSE)</f>
        <v>13</v>
      </c>
      <c r="F38">
        <f>VLOOKUP($A38, 'Moodle Grades'!$D$1:$P$117, 6, FALSE)</f>
        <v>0</v>
      </c>
      <c r="G38">
        <f>VLOOKUP($A38, 'Moodle Grades'!$D$1:$P$117, 7, FALSE)</f>
        <v>15</v>
      </c>
      <c r="H38">
        <f>VLOOKUP($A38, 'Moodle Grades'!$D$1:$P$117, 8, FALSE)</f>
        <v>12</v>
      </c>
      <c r="I38">
        <f>VLOOKUP($A38, 'Moodle Grades'!$D$1:$P$117, 9, FALSE)</f>
        <v>15</v>
      </c>
      <c r="J38">
        <f>VLOOKUP($A38, 'Moodle Grades'!$D$1:$P$117, 10, FALSE)</f>
        <v>15</v>
      </c>
      <c r="K38">
        <f>VLOOKUP($A38, 'Moodle Grades'!$D$1:$P$117, 11, FALSE)</f>
        <v>15</v>
      </c>
      <c r="L38">
        <f>VLOOKUP($A38, 'Moodle Grades'!$D$1:$P$117, 12, FALSE)</f>
        <v>12</v>
      </c>
      <c r="M38">
        <f t="shared" si="0"/>
        <v>15</v>
      </c>
      <c r="N38">
        <v>2</v>
      </c>
      <c r="O38">
        <f t="shared" si="1"/>
        <v>24</v>
      </c>
    </row>
    <row r="39" spans="1:15" x14ac:dyDescent="0.25">
      <c r="A39" t="str">
        <f>'Detail Marks'!A39</f>
        <v>180263G</v>
      </c>
      <c r="B39" t="str">
        <f>'Detail Marks'!B39</f>
        <v>JAYANGA A.G.C.</v>
      </c>
      <c r="C39" t="str">
        <f>VLOOKUP($A39, 'Moodle Grades'!$D$1:$P$117, 1, FALSE)</f>
        <v>180263G</v>
      </c>
      <c r="D39">
        <f>VLOOKUP($A39, 'Moodle Grades'!$D$1:$P$117, 4, FALSE)</f>
        <v>15</v>
      </c>
      <c r="E39">
        <f>VLOOKUP($A39, 'Moodle Grades'!$D$1:$P$117, 5, FALSE)</f>
        <v>13</v>
      </c>
      <c r="F39">
        <f>VLOOKUP($A39, 'Moodle Grades'!$D$1:$P$117, 6, FALSE)</f>
        <v>15</v>
      </c>
      <c r="G39">
        <f>VLOOKUP($A39, 'Moodle Grades'!$D$1:$P$117, 7, FALSE)</f>
        <v>15</v>
      </c>
      <c r="H39">
        <f>VLOOKUP($A39, 'Moodle Grades'!$D$1:$P$117, 8, FALSE)</f>
        <v>12</v>
      </c>
      <c r="I39">
        <f>VLOOKUP($A39, 'Moodle Grades'!$D$1:$P$117, 9, FALSE)</f>
        <v>15</v>
      </c>
      <c r="J39">
        <f>VLOOKUP($A39, 'Moodle Grades'!$D$1:$P$117, 10, FALSE)</f>
        <v>15</v>
      </c>
      <c r="K39">
        <f>VLOOKUP($A39, 'Moodle Grades'!$D$1:$P$117, 11, FALSE)</f>
        <v>15</v>
      </c>
      <c r="L39">
        <f>VLOOKUP($A39, 'Moodle Grades'!$D$1:$P$117, 12, FALSE)</f>
        <v>12</v>
      </c>
      <c r="M39">
        <f t="shared" si="0"/>
        <v>15</v>
      </c>
      <c r="N39">
        <v>2</v>
      </c>
      <c r="O39">
        <f t="shared" si="1"/>
        <v>24</v>
      </c>
    </row>
    <row r="40" spans="1:15" x14ac:dyDescent="0.25">
      <c r="A40" t="str">
        <f>'Detail Marks'!A40</f>
        <v>180265N</v>
      </c>
      <c r="B40" t="str">
        <f>'Detail Marks'!B40</f>
        <v>JAYAPALA P.S.C.</v>
      </c>
      <c r="C40" t="str">
        <f>VLOOKUP($A40, 'Moodle Grades'!$D$1:$P$117, 1, FALSE)</f>
        <v>180265N</v>
      </c>
      <c r="D40">
        <f>VLOOKUP($A40, 'Moodle Grades'!$D$1:$P$117, 4, FALSE)</f>
        <v>12</v>
      </c>
      <c r="E40">
        <f>VLOOKUP($A40, 'Moodle Grades'!$D$1:$P$117, 5, FALSE)</f>
        <v>14</v>
      </c>
      <c r="F40">
        <f>VLOOKUP($A40, 'Moodle Grades'!$D$1:$P$117, 6, FALSE)</f>
        <v>14</v>
      </c>
      <c r="G40">
        <f>VLOOKUP($A40, 'Moodle Grades'!$D$1:$P$117, 7, FALSE)</f>
        <v>15</v>
      </c>
      <c r="H40">
        <f>VLOOKUP($A40, 'Moodle Grades'!$D$1:$P$117, 8, FALSE)</f>
        <v>14</v>
      </c>
      <c r="I40">
        <f>VLOOKUP($A40, 'Moodle Grades'!$D$1:$P$117, 9, FALSE)</f>
        <v>0</v>
      </c>
      <c r="J40">
        <f>VLOOKUP($A40, 'Moodle Grades'!$D$1:$P$117, 10, FALSE)</f>
        <v>15</v>
      </c>
      <c r="K40">
        <f>VLOOKUP($A40, 'Moodle Grades'!$D$1:$P$117, 11, FALSE)</f>
        <v>0</v>
      </c>
      <c r="L40">
        <f>VLOOKUP($A40, 'Moodle Grades'!$D$1:$P$117, 12, FALSE)</f>
        <v>15</v>
      </c>
      <c r="M40">
        <f t="shared" si="0"/>
        <v>14.4</v>
      </c>
      <c r="N40">
        <v>2</v>
      </c>
      <c r="O40">
        <f t="shared" si="1"/>
        <v>26.6</v>
      </c>
    </row>
    <row r="41" spans="1:15" x14ac:dyDescent="0.25">
      <c r="A41" t="str">
        <f>'Detail Marks'!A41</f>
        <v>180285B</v>
      </c>
      <c r="B41" t="str">
        <f>'Detail Marks'!B41</f>
        <v>JAYAWARDENA W.A.S.N.</v>
      </c>
      <c r="C41" t="str">
        <f>VLOOKUP($A41, 'Moodle Grades'!$D$1:$P$117, 1, FALSE)</f>
        <v>180285B</v>
      </c>
      <c r="D41">
        <f>VLOOKUP($A41, 'Moodle Grades'!$D$1:$P$117, 4, FALSE)</f>
        <v>15</v>
      </c>
      <c r="E41">
        <f>VLOOKUP($A41, 'Moodle Grades'!$D$1:$P$117, 5, FALSE)</f>
        <v>14</v>
      </c>
      <c r="F41">
        <f>VLOOKUP($A41, 'Moodle Grades'!$D$1:$P$117, 6, FALSE)</f>
        <v>15</v>
      </c>
      <c r="G41">
        <f>VLOOKUP($A41, 'Moodle Grades'!$D$1:$P$117, 7, FALSE)</f>
        <v>15</v>
      </c>
      <c r="H41">
        <f>VLOOKUP($A41, 'Moodle Grades'!$D$1:$P$117, 8, FALSE)</f>
        <v>14</v>
      </c>
      <c r="I41">
        <f>VLOOKUP($A41, 'Moodle Grades'!$D$1:$P$117, 9, FALSE)</f>
        <v>0</v>
      </c>
      <c r="J41">
        <f>VLOOKUP($A41, 'Moodle Grades'!$D$1:$P$117, 10, FALSE)</f>
        <v>15</v>
      </c>
      <c r="K41">
        <f>VLOOKUP($A41, 'Moodle Grades'!$D$1:$P$117, 11, FALSE)</f>
        <v>15</v>
      </c>
      <c r="L41">
        <f>VLOOKUP($A41, 'Moodle Grades'!$D$1:$P$117, 12, FALSE)</f>
        <v>17</v>
      </c>
      <c r="M41">
        <f t="shared" si="0"/>
        <v>15</v>
      </c>
      <c r="N41">
        <v>2</v>
      </c>
      <c r="O41">
        <f t="shared" si="1"/>
        <v>29</v>
      </c>
    </row>
    <row r="42" spans="1:15" x14ac:dyDescent="0.25">
      <c r="A42" t="str">
        <f>'Detail Marks'!A42</f>
        <v>180288L</v>
      </c>
      <c r="B42" t="str">
        <f>'Detail Marks'!B42</f>
        <v>JAYAWEERA D.S.B.C.L.</v>
      </c>
      <c r="C42" t="str">
        <f>VLOOKUP($A42, 'Moodle Grades'!$D$1:$P$117, 1, FALSE)</f>
        <v>180288L</v>
      </c>
      <c r="D42">
        <f>VLOOKUP($A42, 'Moodle Grades'!$D$1:$P$117, 4, FALSE)</f>
        <v>15</v>
      </c>
      <c r="E42">
        <f>VLOOKUP($A42, 'Moodle Grades'!$D$1:$P$117, 5, FALSE)</f>
        <v>13</v>
      </c>
      <c r="F42">
        <f>VLOOKUP($A42, 'Moodle Grades'!$D$1:$P$117, 6, FALSE)</f>
        <v>14</v>
      </c>
      <c r="G42">
        <f>VLOOKUP($A42, 'Moodle Grades'!$D$1:$P$117, 7, FALSE)</f>
        <v>15</v>
      </c>
      <c r="H42">
        <f>VLOOKUP($A42, 'Moodle Grades'!$D$1:$P$117, 8, FALSE)</f>
        <v>12</v>
      </c>
      <c r="I42">
        <f>VLOOKUP($A42, 'Moodle Grades'!$D$1:$P$117, 9, FALSE)</f>
        <v>0</v>
      </c>
      <c r="J42">
        <f>VLOOKUP($A42, 'Moodle Grades'!$D$1:$P$117, 10, FALSE)</f>
        <v>15</v>
      </c>
      <c r="K42">
        <f>VLOOKUP($A42, 'Moodle Grades'!$D$1:$P$117, 11, FALSE)</f>
        <v>0</v>
      </c>
      <c r="L42">
        <f>VLOOKUP($A42, 'Moodle Grades'!$D$1:$P$117, 12, FALSE)</f>
        <v>15</v>
      </c>
      <c r="M42">
        <f t="shared" si="0"/>
        <v>14.4</v>
      </c>
      <c r="N42">
        <v>2</v>
      </c>
      <c r="O42">
        <f t="shared" si="1"/>
        <v>26.6</v>
      </c>
    </row>
    <row r="43" spans="1:15" x14ac:dyDescent="0.25">
      <c r="A43" t="str">
        <f>'Detail Marks'!A43</f>
        <v>180292T</v>
      </c>
      <c r="B43" t="str">
        <f>'Detail Marks'!B43</f>
        <v>JEYANTHAN K.R.</v>
      </c>
      <c r="C43" t="str">
        <f>VLOOKUP($A43, 'Moodle Grades'!$D$1:$P$117, 1, FALSE)</f>
        <v>180292T</v>
      </c>
      <c r="D43">
        <f>VLOOKUP($A43, 'Moodle Grades'!$D$1:$P$117, 4, FALSE)</f>
        <v>14</v>
      </c>
      <c r="E43">
        <f>VLOOKUP($A43, 'Moodle Grades'!$D$1:$P$117, 5, FALSE)</f>
        <v>12</v>
      </c>
      <c r="F43">
        <f>VLOOKUP($A43, 'Moodle Grades'!$D$1:$P$117, 6, FALSE)</f>
        <v>14</v>
      </c>
      <c r="G43">
        <f>VLOOKUP($A43, 'Moodle Grades'!$D$1:$P$117, 7, FALSE)</f>
        <v>15</v>
      </c>
      <c r="H43">
        <f>VLOOKUP($A43, 'Moodle Grades'!$D$1:$P$117, 8, FALSE)</f>
        <v>0</v>
      </c>
      <c r="I43">
        <f>VLOOKUP($A43, 'Moodle Grades'!$D$1:$P$117, 9, FALSE)</f>
        <v>0</v>
      </c>
      <c r="J43">
        <f>VLOOKUP($A43, 'Moodle Grades'!$D$1:$P$117, 10, FALSE)</f>
        <v>15</v>
      </c>
      <c r="K43">
        <f>VLOOKUP($A43, 'Moodle Grades'!$D$1:$P$117, 11, FALSE)</f>
        <v>0</v>
      </c>
      <c r="L43">
        <f>VLOOKUP($A43, 'Moodle Grades'!$D$1:$P$117, 12, FALSE)</f>
        <v>11</v>
      </c>
      <c r="M43">
        <f t="shared" si="0"/>
        <v>14</v>
      </c>
      <c r="N43">
        <v>2</v>
      </c>
      <c r="O43">
        <f t="shared" si="1"/>
        <v>22.333333333333336</v>
      </c>
    </row>
    <row r="44" spans="1:15" x14ac:dyDescent="0.25">
      <c r="A44" t="str">
        <f>'Detail Marks'!A44</f>
        <v>180293X</v>
      </c>
      <c r="B44" t="str">
        <f>'Detail Marks'!B44</f>
        <v>JEYATHARANI J.</v>
      </c>
      <c r="C44" t="str">
        <f>VLOOKUP($A44, 'Moodle Grades'!$D$1:$P$117, 1, FALSE)</f>
        <v>180293X</v>
      </c>
      <c r="D44">
        <f>VLOOKUP($A44, 'Moodle Grades'!$D$1:$P$117, 4, FALSE)</f>
        <v>13</v>
      </c>
      <c r="E44">
        <f>VLOOKUP($A44, 'Moodle Grades'!$D$1:$P$117, 5, FALSE)</f>
        <v>13</v>
      </c>
      <c r="F44">
        <f>VLOOKUP($A44, 'Moodle Grades'!$D$1:$P$117, 6, FALSE)</f>
        <v>14</v>
      </c>
      <c r="G44">
        <f>VLOOKUP($A44, 'Moodle Grades'!$D$1:$P$117, 7, FALSE)</f>
        <v>0</v>
      </c>
      <c r="H44">
        <f>VLOOKUP($A44, 'Moodle Grades'!$D$1:$P$117, 8, FALSE)</f>
        <v>13</v>
      </c>
      <c r="I44">
        <f>VLOOKUP($A44, 'Moodle Grades'!$D$1:$P$117, 9, FALSE)</f>
        <v>0</v>
      </c>
      <c r="J44">
        <f>VLOOKUP($A44, 'Moodle Grades'!$D$1:$P$117, 10, FALSE)</f>
        <v>0</v>
      </c>
      <c r="K44">
        <f>VLOOKUP($A44, 'Moodle Grades'!$D$1:$P$117, 11, FALSE)</f>
        <v>0</v>
      </c>
      <c r="L44">
        <f>VLOOKUP($A44, 'Moodle Grades'!$D$1:$P$117, 12, FALSE)</f>
        <v>9</v>
      </c>
      <c r="M44">
        <f t="shared" si="0"/>
        <v>10.6</v>
      </c>
      <c r="N44">
        <v>2</v>
      </c>
      <c r="O44">
        <f t="shared" si="1"/>
        <v>18.066666666666666</v>
      </c>
    </row>
    <row r="45" spans="1:15" x14ac:dyDescent="0.25">
      <c r="A45" t="str">
        <f>'Detail Marks'!A45</f>
        <v>180301A</v>
      </c>
      <c r="B45" t="str">
        <f>'Detail Marks'!B45</f>
        <v>KANNANGARA D.N.</v>
      </c>
      <c r="C45" t="str">
        <f>VLOOKUP($A45, 'Moodle Grades'!$D$1:$P$117, 1, FALSE)</f>
        <v>180301A</v>
      </c>
      <c r="D45">
        <f>VLOOKUP($A45, 'Moodle Grades'!$D$1:$P$117, 4, FALSE)</f>
        <v>15</v>
      </c>
      <c r="E45">
        <f>VLOOKUP($A45, 'Moodle Grades'!$D$1:$P$117, 5, FALSE)</f>
        <v>14</v>
      </c>
      <c r="F45">
        <f>VLOOKUP($A45, 'Moodle Grades'!$D$1:$P$117, 6, FALSE)</f>
        <v>15</v>
      </c>
      <c r="G45">
        <f>VLOOKUP($A45, 'Moodle Grades'!$D$1:$P$117, 7, FALSE)</f>
        <v>0</v>
      </c>
      <c r="H45">
        <f>VLOOKUP($A45, 'Moodle Grades'!$D$1:$P$117, 8, FALSE)</f>
        <v>13</v>
      </c>
      <c r="I45">
        <f>VLOOKUP($A45, 'Moodle Grades'!$D$1:$P$117, 9, FALSE)</f>
        <v>15</v>
      </c>
      <c r="J45">
        <f>VLOOKUP($A45, 'Moodle Grades'!$D$1:$P$117, 10, FALSE)</f>
        <v>0</v>
      </c>
      <c r="K45">
        <f>VLOOKUP($A45, 'Moodle Grades'!$D$1:$P$117, 11, FALSE)</f>
        <v>0</v>
      </c>
      <c r="L45">
        <f>VLOOKUP($A45, 'Moodle Grades'!$D$1:$P$117, 12, FALSE)</f>
        <v>14</v>
      </c>
      <c r="M45">
        <f t="shared" si="0"/>
        <v>14.4</v>
      </c>
      <c r="N45">
        <v>2</v>
      </c>
      <c r="O45">
        <f t="shared" si="1"/>
        <v>25.6</v>
      </c>
    </row>
    <row r="46" spans="1:15" x14ac:dyDescent="0.25">
      <c r="A46" t="str">
        <f>'Detail Marks'!A46</f>
        <v>180302D</v>
      </c>
      <c r="B46" t="str">
        <f>'Detail Marks'!B46</f>
        <v>KANNANGARA K.K.D.R.P.</v>
      </c>
      <c r="C46" t="str">
        <f>VLOOKUP($A46, 'Moodle Grades'!$D$1:$P$117, 1, FALSE)</f>
        <v>180302D</v>
      </c>
      <c r="D46">
        <f>VLOOKUP($A46, 'Moodle Grades'!$D$1:$P$117, 4, FALSE)</f>
        <v>15</v>
      </c>
      <c r="E46">
        <f>VLOOKUP($A46, 'Moodle Grades'!$D$1:$P$117, 5, FALSE)</f>
        <v>14</v>
      </c>
      <c r="F46">
        <f>VLOOKUP($A46, 'Moodle Grades'!$D$1:$P$117, 6, FALSE)</f>
        <v>14</v>
      </c>
      <c r="G46">
        <f>VLOOKUP($A46, 'Moodle Grades'!$D$1:$P$117, 7, FALSE)</f>
        <v>15</v>
      </c>
      <c r="H46">
        <f>VLOOKUP($A46, 'Moodle Grades'!$D$1:$P$117, 8, FALSE)</f>
        <v>14</v>
      </c>
      <c r="I46">
        <f>VLOOKUP($A46, 'Moodle Grades'!$D$1:$P$117, 9, FALSE)</f>
        <v>0</v>
      </c>
      <c r="J46">
        <f>VLOOKUP($A46, 'Moodle Grades'!$D$1:$P$117, 10, FALSE)</f>
        <v>0</v>
      </c>
      <c r="K46">
        <f>VLOOKUP($A46, 'Moodle Grades'!$D$1:$P$117, 11, FALSE)</f>
        <v>0</v>
      </c>
      <c r="L46">
        <f>VLOOKUP($A46, 'Moodle Grades'!$D$1:$P$117, 12, FALSE)</f>
        <v>12</v>
      </c>
      <c r="M46">
        <f t="shared" si="0"/>
        <v>14.4</v>
      </c>
      <c r="N46">
        <v>2</v>
      </c>
      <c r="O46">
        <f t="shared" si="1"/>
        <v>23.6</v>
      </c>
    </row>
    <row r="47" spans="1:15" x14ac:dyDescent="0.25">
      <c r="A47" t="str">
        <f>'Detail Marks'!A47</f>
        <v>180308C</v>
      </c>
      <c r="B47" t="str">
        <f>'Detail Marks'!B47</f>
        <v>KARUNARATHNA B.M.D.S.</v>
      </c>
      <c r="C47" t="str">
        <f>VLOOKUP($A47, 'Moodle Grades'!$D$1:$P$117, 1, FALSE)</f>
        <v>180308C</v>
      </c>
      <c r="D47">
        <f>VLOOKUP($A47, 'Moodle Grades'!$D$1:$P$117, 4, FALSE)</f>
        <v>15</v>
      </c>
      <c r="E47">
        <f>VLOOKUP($A47, 'Moodle Grades'!$D$1:$P$117, 5, FALSE)</f>
        <v>13</v>
      </c>
      <c r="F47">
        <f>VLOOKUP($A47, 'Moodle Grades'!$D$1:$P$117, 6, FALSE)</f>
        <v>15</v>
      </c>
      <c r="G47">
        <f>VLOOKUP($A47, 'Moodle Grades'!$D$1:$P$117, 7, FALSE)</f>
        <v>15</v>
      </c>
      <c r="H47">
        <f>VLOOKUP($A47, 'Moodle Grades'!$D$1:$P$117, 8, FALSE)</f>
        <v>14</v>
      </c>
      <c r="I47">
        <f>VLOOKUP($A47, 'Moodle Grades'!$D$1:$P$117, 9, FALSE)</f>
        <v>0</v>
      </c>
      <c r="J47">
        <f>VLOOKUP($A47, 'Moodle Grades'!$D$1:$P$117, 10, FALSE)</f>
        <v>15</v>
      </c>
      <c r="K47">
        <f>VLOOKUP($A47, 'Moodle Grades'!$D$1:$P$117, 11, FALSE)</f>
        <v>0</v>
      </c>
      <c r="L47">
        <f>VLOOKUP($A47, 'Moodle Grades'!$D$1:$P$117, 12, FALSE)</f>
        <v>13</v>
      </c>
      <c r="M47">
        <f t="shared" si="0"/>
        <v>14.8</v>
      </c>
      <c r="N47">
        <v>2</v>
      </c>
      <c r="O47">
        <f t="shared" si="1"/>
        <v>24.866666666666667</v>
      </c>
    </row>
    <row r="48" spans="1:15" x14ac:dyDescent="0.25">
      <c r="A48" t="str">
        <f>'Detail Marks'!A48</f>
        <v>180310B</v>
      </c>
      <c r="B48" t="str">
        <f>'Detail Marks'!B48</f>
        <v>KARUNARATHNA H.D.V.E.</v>
      </c>
      <c r="C48" t="str">
        <f>VLOOKUP($A48, 'Moodle Grades'!$D$1:$P$117, 1, FALSE)</f>
        <v>180310B</v>
      </c>
      <c r="D48">
        <f>VLOOKUP($A48, 'Moodle Grades'!$D$1:$P$117, 4, FALSE)</f>
        <v>15</v>
      </c>
      <c r="E48">
        <f>VLOOKUP($A48, 'Moodle Grades'!$D$1:$P$117, 5, FALSE)</f>
        <v>14</v>
      </c>
      <c r="F48">
        <f>VLOOKUP($A48, 'Moodle Grades'!$D$1:$P$117, 6, FALSE)</f>
        <v>14</v>
      </c>
      <c r="G48">
        <f>VLOOKUP($A48, 'Moodle Grades'!$D$1:$P$117, 7, FALSE)</f>
        <v>15</v>
      </c>
      <c r="H48">
        <f>VLOOKUP($A48, 'Moodle Grades'!$D$1:$P$117, 8, FALSE)</f>
        <v>14</v>
      </c>
      <c r="I48">
        <f>VLOOKUP($A48, 'Moodle Grades'!$D$1:$P$117, 9, FALSE)</f>
        <v>15</v>
      </c>
      <c r="J48">
        <f>VLOOKUP($A48, 'Moodle Grades'!$D$1:$P$117, 10, FALSE)</f>
        <v>15</v>
      </c>
      <c r="K48">
        <f>VLOOKUP($A48, 'Moodle Grades'!$D$1:$P$117, 11, FALSE)</f>
        <v>0</v>
      </c>
      <c r="L48">
        <f>VLOOKUP($A48, 'Moodle Grades'!$D$1:$P$117, 12, FALSE)</f>
        <v>14</v>
      </c>
      <c r="M48">
        <f t="shared" si="0"/>
        <v>14.8</v>
      </c>
      <c r="N48">
        <v>2</v>
      </c>
      <c r="O48">
        <f t="shared" si="1"/>
        <v>25.866666666666667</v>
      </c>
    </row>
    <row r="49" spans="1:15" x14ac:dyDescent="0.25">
      <c r="A49" t="str">
        <f>'Detail Marks'!A49</f>
        <v>180316A</v>
      </c>
      <c r="B49" t="str">
        <f>'Detail Marks'!B49</f>
        <v>KARUNATHILAKA U.W.R.A.L.</v>
      </c>
      <c r="C49" t="str">
        <f>VLOOKUP($A49, 'Moodle Grades'!$D$1:$P$117, 1, FALSE)</f>
        <v>180316A</v>
      </c>
      <c r="D49">
        <f>VLOOKUP($A49, 'Moodle Grades'!$D$1:$P$117, 4, FALSE)</f>
        <v>15</v>
      </c>
      <c r="E49">
        <f>VLOOKUP($A49, 'Moodle Grades'!$D$1:$P$117, 5, FALSE)</f>
        <v>0</v>
      </c>
      <c r="F49">
        <f>VLOOKUP($A49, 'Moodle Grades'!$D$1:$P$117, 6, FALSE)</f>
        <v>15</v>
      </c>
      <c r="G49">
        <f>VLOOKUP($A49, 'Moodle Grades'!$D$1:$P$117, 7, FALSE)</f>
        <v>0</v>
      </c>
      <c r="H49">
        <f>VLOOKUP($A49, 'Moodle Grades'!$D$1:$P$117, 8, FALSE)</f>
        <v>0</v>
      </c>
      <c r="I49">
        <f>VLOOKUP($A49, 'Moodle Grades'!$D$1:$P$117, 9, FALSE)</f>
        <v>15</v>
      </c>
      <c r="J49">
        <f>VLOOKUP($A49, 'Moodle Grades'!$D$1:$P$117, 10, FALSE)</f>
        <v>15</v>
      </c>
      <c r="K49">
        <f>VLOOKUP($A49, 'Moodle Grades'!$D$1:$P$117, 11, FALSE)</f>
        <v>15</v>
      </c>
      <c r="L49">
        <f>VLOOKUP($A49, 'Moodle Grades'!$D$1:$P$117, 12, FALSE)</f>
        <v>15</v>
      </c>
      <c r="M49">
        <f t="shared" si="0"/>
        <v>15</v>
      </c>
      <c r="N49">
        <v>2</v>
      </c>
      <c r="O49">
        <f t="shared" si="1"/>
        <v>27</v>
      </c>
    </row>
    <row r="50" spans="1:15" x14ac:dyDescent="0.25">
      <c r="A50" t="str">
        <f>'Detail Marks'!A50</f>
        <v>180320F</v>
      </c>
      <c r="B50" t="str">
        <f>'Detail Marks'!B50</f>
        <v>KAUSHALYA P.A.S.</v>
      </c>
      <c r="C50" t="str">
        <f>VLOOKUP($A50, 'Moodle Grades'!$D$1:$P$117, 1, FALSE)</f>
        <v>180320F</v>
      </c>
      <c r="D50">
        <f>VLOOKUP($A50, 'Moodle Grades'!$D$1:$P$117, 4, FALSE)</f>
        <v>15</v>
      </c>
      <c r="E50">
        <f>VLOOKUP($A50, 'Moodle Grades'!$D$1:$P$117, 5, FALSE)</f>
        <v>14</v>
      </c>
      <c r="F50">
        <f>VLOOKUP($A50, 'Moodle Grades'!$D$1:$P$117, 6, FALSE)</f>
        <v>14</v>
      </c>
      <c r="G50">
        <f>VLOOKUP($A50, 'Moodle Grades'!$D$1:$P$117, 7, FALSE)</f>
        <v>15</v>
      </c>
      <c r="H50">
        <f>VLOOKUP($A50, 'Moodle Grades'!$D$1:$P$117, 8, FALSE)</f>
        <v>14</v>
      </c>
      <c r="I50">
        <f>VLOOKUP($A50, 'Moodle Grades'!$D$1:$P$117, 9, FALSE)</f>
        <v>0</v>
      </c>
      <c r="J50">
        <f>VLOOKUP($A50, 'Moodle Grades'!$D$1:$P$117, 10, FALSE)</f>
        <v>15</v>
      </c>
      <c r="K50">
        <f>VLOOKUP($A50, 'Moodle Grades'!$D$1:$P$117, 11, FALSE)</f>
        <v>0</v>
      </c>
      <c r="L50">
        <f>VLOOKUP($A50, 'Moodle Grades'!$D$1:$P$117, 12, FALSE)</f>
        <v>16</v>
      </c>
      <c r="M50">
        <f t="shared" si="0"/>
        <v>14.6</v>
      </c>
      <c r="N50">
        <v>2</v>
      </c>
      <c r="O50">
        <f t="shared" si="1"/>
        <v>27.733333333333334</v>
      </c>
    </row>
    <row r="51" spans="1:15" x14ac:dyDescent="0.25">
      <c r="A51" t="str">
        <f>'Detail Marks'!A51</f>
        <v>180326E</v>
      </c>
      <c r="B51" t="str">
        <f>'Detail Marks'!B51</f>
        <v>KODITUWAKKU S.C.</v>
      </c>
      <c r="C51" t="str">
        <f>VLOOKUP($A51, 'Moodle Grades'!$D$1:$P$117, 1, FALSE)</f>
        <v>180326E</v>
      </c>
      <c r="D51">
        <f>VLOOKUP($A51, 'Moodle Grades'!$D$1:$P$117, 4, FALSE)</f>
        <v>15</v>
      </c>
      <c r="E51">
        <f>VLOOKUP($A51, 'Moodle Grades'!$D$1:$P$117, 5, FALSE)</f>
        <v>13</v>
      </c>
      <c r="F51">
        <f>VLOOKUP($A51, 'Moodle Grades'!$D$1:$P$117, 6, FALSE)</f>
        <v>14</v>
      </c>
      <c r="G51">
        <f>VLOOKUP($A51, 'Moodle Grades'!$D$1:$P$117, 7, FALSE)</f>
        <v>15</v>
      </c>
      <c r="H51">
        <f>VLOOKUP($A51, 'Moodle Grades'!$D$1:$P$117, 8, FALSE)</f>
        <v>13</v>
      </c>
      <c r="I51">
        <f>VLOOKUP($A51, 'Moodle Grades'!$D$1:$P$117, 9, FALSE)</f>
        <v>15</v>
      </c>
      <c r="J51">
        <f>VLOOKUP($A51, 'Moodle Grades'!$D$1:$P$117, 10, FALSE)</f>
        <v>15</v>
      </c>
      <c r="K51">
        <f>VLOOKUP($A51, 'Moodle Grades'!$D$1:$P$117, 11, FALSE)</f>
        <v>15</v>
      </c>
      <c r="L51">
        <f>VLOOKUP($A51, 'Moodle Grades'!$D$1:$P$117, 12, FALSE)</f>
        <v>17</v>
      </c>
      <c r="M51">
        <f t="shared" si="0"/>
        <v>15</v>
      </c>
      <c r="N51">
        <v>2</v>
      </c>
      <c r="O51">
        <f t="shared" si="1"/>
        <v>29</v>
      </c>
    </row>
    <row r="52" spans="1:15" x14ac:dyDescent="0.25">
      <c r="A52" t="str">
        <f>'Detail Marks'!A52</f>
        <v>180330K</v>
      </c>
      <c r="B52" t="str">
        <f>'Detail Marks'!B52</f>
        <v>KULARATNE K.R.H.M.D.M.</v>
      </c>
      <c r="C52" t="str">
        <f>VLOOKUP($A52, 'Moodle Grades'!$D$1:$P$117, 1, FALSE)</f>
        <v>180330K</v>
      </c>
      <c r="D52">
        <f>VLOOKUP($A52, 'Moodle Grades'!$D$1:$P$117, 4, FALSE)</f>
        <v>14</v>
      </c>
      <c r="E52">
        <f>VLOOKUP($A52, 'Moodle Grades'!$D$1:$P$117, 5, FALSE)</f>
        <v>11</v>
      </c>
      <c r="F52">
        <f>VLOOKUP($A52, 'Moodle Grades'!$D$1:$P$117, 6, FALSE)</f>
        <v>0</v>
      </c>
      <c r="G52">
        <f>VLOOKUP($A52, 'Moodle Grades'!$D$1:$P$117, 7, FALSE)</f>
        <v>15</v>
      </c>
      <c r="H52">
        <f>VLOOKUP($A52, 'Moodle Grades'!$D$1:$P$117, 8, FALSE)</f>
        <v>12</v>
      </c>
      <c r="I52">
        <f>VLOOKUP($A52, 'Moodle Grades'!$D$1:$P$117, 9, FALSE)</f>
        <v>15</v>
      </c>
      <c r="J52">
        <f>VLOOKUP($A52, 'Moodle Grades'!$D$1:$P$117, 10, FALSE)</f>
        <v>15</v>
      </c>
      <c r="K52">
        <f>VLOOKUP($A52, 'Moodle Grades'!$D$1:$P$117, 11, FALSE)</f>
        <v>0</v>
      </c>
      <c r="L52">
        <f>VLOOKUP($A52, 'Moodle Grades'!$D$1:$P$117, 12, FALSE)</f>
        <v>10</v>
      </c>
      <c r="M52">
        <f t="shared" si="0"/>
        <v>14.2</v>
      </c>
      <c r="N52">
        <v>2</v>
      </c>
      <c r="O52">
        <f t="shared" si="1"/>
        <v>21.466666666666669</v>
      </c>
    </row>
    <row r="53" spans="1:15" x14ac:dyDescent="0.25">
      <c r="A53" t="str">
        <f>'Detail Marks'!A53</f>
        <v>180333X</v>
      </c>
      <c r="B53" t="str">
        <f>'Detail Marks'!B53</f>
        <v>KUMARA E.D.A.</v>
      </c>
      <c r="C53" t="str">
        <f>VLOOKUP($A53, 'Moodle Grades'!$D$1:$P$117, 1, FALSE)</f>
        <v>180333X</v>
      </c>
      <c r="D53">
        <f>VLOOKUP($A53, 'Moodle Grades'!$D$1:$P$117, 4, FALSE)</f>
        <v>15</v>
      </c>
      <c r="E53">
        <f>VLOOKUP($A53, 'Moodle Grades'!$D$1:$P$117, 5, FALSE)</f>
        <v>14</v>
      </c>
      <c r="F53">
        <f>VLOOKUP($A53, 'Moodle Grades'!$D$1:$P$117, 6, FALSE)</f>
        <v>14</v>
      </c>
      <c r="G53">
        <f>VLOOKUP($A53, 'Moodle Grades'!$D$1:$P$117, 7, FALSE)</f>
        <v>15</v>
      </c>
      <c r="H53">
        <f>VLOOKUP($A53, 'Moodle Grades'!$D$1:$P$117, 8, FALSE)</f>
        <v>12</v>
      </c>
      <c r="I53">
        <f>VLOOKUP($A53, 'Moodle Grades'!$D$1:$P$117, 9, FALSE)</f>
        <v>0</v>
      </c>
      <c r="J53">
        <f>VLOOKUP($A53, 'Moodle Grades'!$D$1:$P$117, 10, FALSE)</f>
        <v>15</v>
      </c>
      <c r="K53">
        <f>VLOOKUP($A53, 'Moodle Grades'!$D$1:$P$117, 11, FALSE)</f>
        <v>0</v>
      </c>
      <c r="L53">
        <f>VLOOKUP($A53, 'Moodle Grades'!$D$1:$P$117, 12, FALSE)</f>
        <v>16</v>
      </c>
      <c r="M53">
        <f t="shared" si="0"/>
        <v>14.6</v>
      </c>
      <c r="N53">
        <v>2</v>
      </c>
      <c r="O53">
        <f t="shared" si="1"/>
        <v>27.733333333333334</v>
      </c>
    </row>
    <row r="54" spans="1:15" x14ac:dyDescent="0.25">
      <c r="A54" t="str">
        <f>'Detail Marks'!A54</f>
        <v>180337M</v>
      </c>
      <c r="B54" t="str">
        <f>'Detail Marks'!B54</f>
        <v>KUMARASINGHE H.A.N.H.</v>
      </c>
      <c r="C54" t="str">
        <f>VLOOKUP($A54, 'Moodle Grades'!$D$1:$P$117, 1, FALSE)</f>
        <v>180337M</v>
      </c>
      <c r="D54">
        <f>VLOOKUP($A54, 'Moodle Grades'!$D$1:$P$117, 4, FALSE)</f>
        <v>15</v>
      </c>
      <c r="E54">
        <f>VLOOKUP($A54, 'Moodle Grades'!$D$1:$P$117, 5, FALSE)</f>
        <v>11</v>
      </c>
      <c r="F54">
        <f>VLOOKUP($A54, 'Moodle Grades'!$D$1:$P$117, 6, FALSE)</f>
        <v>15</v>
      </c>
      <c r="G54">
        <f>VLOOKUP($A54, 'Moodle Grades'!$D$1:$P$117, 7, FALSE)</f>
        <v>15</v>
      </c>
      <c r="H54">
        <f>VLOOKUP($A54, 'Moodle Grades'!$D$1:$P$117, 8, FALSE)</f>
        <v>14</v>
      </c>
      <c r="I54">
        <f>VLOOKUP($A54, 'Moodle Grades'!$D$1:$P$117, 9, FALSE)</f>
        <v>15</v>
      </c>
      <c r="J54">
        <f>VLOOKUP($A54, 'Moodle Grades'!$D$1:$P$117, 10, FALSE)</f>
        <v>15</v>
      </c>
      <c r="K54">
        <f>VLOOKUP($A54, 'Moodle Grades'!$D$1:$P$117, 11, FALSE)</f>
        <v>0</v>
      </c>
      <c r="L54">
        <f>VLOOKUP($A54, 'Moodle Grades'!$D$1:$P$117, 12, FALSE)</f>
        <v>13</v>
      </c>
      <c r="M54">
        <f t="shared" si="0"/>
        <v>15</v>
      </c>
      <c r="N54">
        <v>2</v>
      </c>
      <c r="O54">
        <f t="shared" si="1"/>
        <v>25</v>
      </c>
    </row>
    <row r="55" spans="1:15" x14ac:dyDescent="0.25">
      <c r="A55" t="str">
        <f>'Detail Marks'!A55</f>
        <v>180359G</v>
      </c>
      <c r="B55" t="str">
        <f>'Detail Marks'!B55</f>
        <v>LOKUGAMA V.Y.N.</v>
      </c>
      <c r="C55" t="str">
        <f>VLOOKUP($A55, 'Moodle Grades'!$D$1:$P$117, 1, FALSE)</f>
        <v>180359G</v>
      </c>
      <c r="D55">
        <f>VLOOKUP($A55, 'Moodle Grades'!$D$1:$P$117, 4, FALSE)</f>
        <v>15</v>
      </c>
      <c r="E55">
        <f>VLOOKUP($A55, 'Moodle Grades'!$D$1:$P$117, 5, FALSE)</f>
        <v>14</v>
      </c>
      <c r="F55">
        <f>VLOOKUP($A55, 'Moodle Grades'!$D$1:$P$117, 6, FALSE)</f>
        <v>14</v>
      </c>
      <c r="G55">
        <f>VLOOKUP($A55, 'Moodle Grades'!$D$1:$P$117, 7, FALSE)</f>
        <v>15</v>
      </c>
      <c r="H55">
        <f>VLOOKUP($A55, 'Moodle Grades'!$D$1:$P$117, 8, FALSE)</f>
        <v>14</v>
      </c>
      <c r="I55">
        <f>VLOOKUP($A55, 'Moodle Grades'!$D$1:$P$117, 9, FALSE)</f>
        <v>15</v>
      </c>
      <c r="J55">
        <f>VLOOKUP($A55, 'Moodle Grades'!$D$1:$P$117, 10, FALSE)</f>
        <v>15</v>
      </c>
      <c r="K55">
        <f>VLOOKUP($A55, 'Moodle Grades'!$D$1:$P$117, 11, FALSE)</f>
        <v>15</v>
      </c>
      <c r="L55">
        <f>VLOOKUP($A55, 'Moodle Grades'!$D$1:$P$117, 12, FALSE)</f>
        <v>17</v>
      </c>
      <c r="M55">
        <f t="shared" si="0"/>
        <v>15</v>
      </c>
      <c r="N55">
        <v>2</v>
      </c>
      <c r="O55">
        <f t="shared" si="1"/>
        <v>29</v>
      </c>
    </row>
    <row r="56" spans="1:15" x14ac:dyDescent="0.25">
      <c r="A56" t="str">
        <f>'Detail Marks'!A56</f>
        <v>180378M</v>
      </c>
      <c r="B56" t="str">
        <f>'Detail Marks'!B56</f>
        <v>MAHAWELA P.D.</v>
      </c>
      <c r="C56" t="str">
        <f>VLOOKUP($A56, 'Moodle Grades'!$D$1:$P$117, 1, FALSE)</f>
        <v>180378M</v>
      </c>
      <c r="D56">
        <f>VLOOKUP($A56, 'Moodle Grades'!$D$1:$P$117, 4, FALSE)</f>
        <v>15</v>
      </c>
      <c r="E56">
        <f>VLOOKUP($A56, 'Moodle Grades'!$D$1:$P$117, 5, FALSE)</f>
        <v>12</v>
      </c>
      <c r="F56">
        <f>VLOOKUP($A56, 'Moodle Grades'!$D$1:$P$117, 6, FALSE)</f>
        <v>0</v>
      </c>
      <c r="G56">
        <f>VLOOKUP($A56, 'Moodle Grades'!$D$1:$P$117, 7, FALSE)</f>
        <v>15</v>
      </c>
      <c r="H56">
        <f>VLOOKUP($A56, 'Moodle Grades'!$D$1:$P$117, 8, FALSE)</f>
        <v>14</v>
      </c>
      <c r="I56">
        <f>VLOOKUP($A56, 'Moodle Grades'!$D$1:$P$117, 9, FALSE)</f>
        <v>15</v>
      </c>
      <c r="J56">
        <f>VLOOKUP($A56, 'Moodle Grades'!$D$1:$P$117, 10, FALSE)</f>
        <v>15</v>
      </c>
      <c r="K56">
        <f>VLOOKUP($A56, 'Moodle Grades'!$D$1:$P$117, 11, FALSE)</f>
        <v>15</v>
      </c>
      <c r="L56">
        <f>VLOOKUP($A56, 'Moodle Grades'!$D$1:$P$117, 12, FALSE)</f>
        <v>7</v>
      </c>
      <c r="M56">
        <f t="shared" si="0"/>
        <v>15</v>
      </c>
      <c r="N56">
        <v>2</v>
      </c>
      <c r="O56">
        <f t="shared" si="1"/>
        <v>19</v>
      </c>
    </row>
    <row r="57" spans="1:15" x14ac:dyDescent="0.25">
      <c r="A57" t="str">
        <f>'Detail Marks'!A57</f>
        <v>180379R</v>
      </c>
      <c r="B57" t="str">
        <f>'Detail Marks'!B57</f>
        <v>MAHEEKUMARA K.A.G.D.</v>
      </c>
      <c r="C57" t="str">
        <f>VLOOKUP($A57, 'Moodle Grades'!$D$1:$P$117, 1, FALSE)</f>
        <v>180379R</v>
      </c>
      <c r="D57">
        <f>VLOOKUP($A57, 'Moodle Grades'!$D$1:$P$117, 4, FALSE)</f>
        <v>15</v>
      </c>
      <c r="E57">
        <f>VLOOKUP($A57, 'Moodle Grades'!$D$1:$P$117, 5, FALSE)</f>
        <v>0</v>
      </c>
      <c r="F57">
        <f>VLOOKUP($A57, 'Moodle Grades'!$D$1:$P$117, 6, FALSE)</f>
        <v>14</v>
      </c>
      <c r="G57">
        <f>VLOOKUP($A57, 'Moodle Grades'!$D$1:$P$117, 7, FALSE)</f>
        <v>0</v>
      </c>
      <c r="H57">
        <f>VLOOKUP($A57, 'Moodle Grades'!$D$1:$P$117, 8, FALSE)</f>
        <v>14</v>
      </c>
      <c r="I57">
        <f>VLOOKUP($A57, 'Moodle Grades'!$D$1:$P$117, 9, FALSE)</f>
        <v>15</v>
      </c>
      <c r="J57">
        <f>VLOOKUP($A57, 'Moodle Grades'!$D$1:$P$117, 10, FALSE)</f>
        <v>15</v>
      </c>
      <c r="K57">
        <f>VLOOKUP($A57, 'Moodle Grades'!$D$1:$P$117, 11, FALSE)</f>
        <v>15</v>
      </c>
      <c r="L57">
        <f>VLOOKUP($A57, 'Moodle Grades'!$D$1:$P$117, 12, FALSE)</f>
        <v>5</v>
      </c>
      <c r="M57">
        <f t="shared" si="0"/>
        <v>14.8</v>
      </c>
      <c r="N57">
        <v>2</v>
      </c>
      <c r="O57">
        <f t="shared" si="1"/>
        <v>16.866666666666667</v>
      </c>
    </row>
    <row r="58" spans="1:15" x14ac:dyDescent="0.25">
      <c r="A58" t="str">
        <f>'Detail Marks'!A58</f>
        <v>180391V</v>
      </c>
      <c r="B58" t="str">
        <f>'Detail Marks'!B58</f>
        <v>MAYOORAN T.</v>
      </c>
      <c r="C58" t="str">
        <f>VLOOKUP($A58, 'Moodle Grades'!$D$1:$P$117, 1, FALSE)</f>
        <v>180391V</v>
      </c>
      <c r="D58">
        <f>VLOOKUP($A58, 'Moodle Grades'!$D$1:$P$117, 4, FALSE)</f>
        <v>13</v>
      </c>
      <c r="E58">
        <f>VLOOKUP($A58, 'Moodle Grades'!$D$1:$P$117, 5, FALSE)</f>
        <v>14</v>
      </c>
      <c r="F58">
        <f>VLOOKUP($A58, 'Moodle Grades'!$D$1:$P$117, 6, FALSE)</f>
        <v>15</v>
      </c>
      <c r="G58">
        <f>VLOOKUP($A58, 'Moodle Grades'!$D$1:$P$117, 7, FALSE)</f>
        <v>15</v>
      </c>
      <c r="H58">
        <f>VLOOKUP($A58, 'Moodle Grades'!$D$1:$P$117, 8, FALSE)</f>
        <v>13</v>
      </c>
      <c r="I58">
        <f>VLOOKUP($A58, 'Moodle Grades'!$D$1:$P$117, 9, FALSE)</f>
        <v>0</v>
      </c>
      <c r="J58">
        <f>VLOOKUP($A58, 'Moodle Grades'!$D$1:$P$117, 10, FALSE)</f>
        <v>15</v>
      </c>
      <c r="K58">
        <f>VLOOKUP($A58, 'Moodle Grades'!$D$1:$P$117, 11, FALSE)</f>
        <v>15</v>
      </c>
      <c r="L58">
        <f>VLOOKUP($A58, 'Moodle Grades'!$D$1:$P$117, 12, FALSE)</f>
        <v>13</v>
      </c>
      <c r="M58">
        <f t="shared" si="0"/>
        <v>14.8</v>
      </c>
      <c r="N58">
        <v>2</v>
      </c>
      <c r="O58">
        <f t="shared" si="1"/>
        <v>24.866666666666667</v>
      </c>
    </row>
    <row r="59" spans="1:15" x14ac:dyDescent="0.25">
      <c r="A59" t="str">
        <f>'Detail Marks'!A59</f>
        <v>180398A</v>
      </c>
      <c r="B59" t="str">
        <f>'Detail Marks'!B59</f>
        <v>MENDIS N.P.A.</v>
      </c>
      <c r="C59" t="str">
        <f>VLOOKUP($A59, 'Moodle Grades'!$D$1:$P$117, 1, FALSE)</f>
        <v>180398A</v>
      </c>
      <c r="D59">
        <f>VLOOKUP($A59, 'Moodle Grades'!$D$1:$P$117, 4, FALSE)</f>
        <v>14</v>
      </c>
      <c r="E59">
        <f>VLOOKUP($A59, 'Moodle Grades'!$D$1:$P$117, 5, FALSE)</f>
        <v>11</v>
      </c>
      <c r="F59">
        <f>VLOOKUP($A59, 'Moodle Grades'!$D$1:$P$117, 6, FALSE)</f>
        <v>14</v>
      </c>
      <c r="G59">
        <f>VLOOKUP($A59, 'Moodle Grades'!$D$1:$P$117, 7, FALSE)</f>
        <v>15</v>
      </c>
      <c r="H59">
        <f>VLOOKUP($A59, 'Moodle Grades'!$D$1:$P$117, 8, FALSE)</f>
        <v>14</v>
      </c>
      <c r="I59">
        <f>VLOOKUP($A59, 'Moodle Grades'!$D$1:$P$117, 9, FALSE)</f>
        <v>0</v>
      </c>
      <c r="J59">
        <f>VLOOKUP($A59, 'Moodle Grades'!$D$1:$P$117, 10, FALSE)</f>
        <v>15</v>
      </c>
      <c r="K59">
        <f>VLOOKUP($A59, 'Moodle Grades'!$D$1:$P$117, 11, FALSE)</f>
        <v>0</v>
      </c>
      <c r="L59">
        <f>VLOOKUP($A59, 'Moodle Grades'!$D$1:$P$117, 12, FALSE)</f>
        <v>11</v>
      </c>
      <c r="M59">
        <f t="shared" si="0"/>
        <v>14.4</v>
      </c>
      <c r="N59">
        <v>2</v>
      </c>
      <c r="O59">
        <f t="shared" si="1"/>
        <v>22.6</v>
      </c>
    </row>
    <row r="60" spans="1:15" x14ac:dyDescent="0.25">
      <c r="A60" t="str">
        <f>'Detail Marks'!A60</f>
        <v>180402J</v>
      </c>
      <c r="B60" t="str">
        <f>'Detail Marks'!B60</f>
        <v>MISHANTH P.</v>
      </c>
      <c r="C60" t="str">
        <f>VLOOKUP($A60, 'Moodle Grades'!$D$1:$P$117, 1, FALSE)</f>
        <v>180402J</v>
      </c>
      <c r="D60">
        <f>VLOOKUP($A60, 'Moodle Grades'!$D$1:$P$117, 4, FALSE)</f>
        <v>13</v>
      </c>
      <c r="E60">
        <f>VLOOKUP($A60, 'Moodle Grades'!$D$1:$P$117, 5, FALSE)</f>
        <v>13</v>
      </c>
      <c r="F60">
        <f>VLOOKUP($A60, 'Moodle Grades'!$D$1:$P$117, 6, FALSE)</f>
        <v>15</v>
      </c>
      <c r="G60">
        <f>VLOOKUP($A60, 'Moodle Grades'!$D$1:$P$117, 7, FALSE)</f>
        <v>15</v>
      </c>
      <c r="H60">
        <f>VLOOKUP($A60, 'Moodle Grades'!$D$1:$P$117, 8, FALSE)</f>
        <v>14</v>
      </c>
      <c r="I60">
        <f>VLOOKUP($A60, 'Moodle Grades'!$D$1:$P$117, 9, FALSE)</f>
        <v>0</v>
      </c>
      <c r="J60">
        <f>VLOOKUP($A60, 'Moodle Grades'!$D$1:$P$117, 10, FALSE)</f>
        <v>15</v>
      </c>
      <c r="K60">
        <f>VLOOKUP($A60, 'Moodle Grades'!$D$1:$P$117, 11, FALSE)</f>
        <v>0</v>
      </c>
      <c r="L60">
        <f>VLOOKUP($A60, 'Moodle Grades'!$D$1:$P$117, 12, FALSE)</f>
        <v>15</v>
      </c>
      <c r="M60">
        <f t="shared" si="0"/>
        <v>14.4</v>
      </c>
      <c r="N60">
        <v>2</v>
      </c>
      <c r="O60">
        <f t="shared" si="1"/>
        <v>26.6</v>
      </c>
    </row>
    <row r="61" spans="1:15" x14ac:dyDescent="0.25">
      <c r="A61" t="str">
        <f>'Detail Marks'!A61</f>
        <v>180403M</v>
      </c>
      <c r="B61" t="str">
        <f>'Detail Marks'!B61</f>
        <v>MOHANRAS A.S.A.</v>
      </c>
      <c r="C61" t="str">
        <f>VLOOKUP($A61, 'Moodle Grades'!$D$1:$P$117, 1, FALSE)</f>
        <v>180403M</v>
      </c>
      <c r="D61">
        <f>VLOOKUP($A61, 'Moodle Grades'!$D$1:$P$117, 4, FALSE)</f>
        <v>13</v>
      </c>
      <c r="E61">
        <f>VLOOKUP($A61, 'Moodle Grades'!$D$1:$P$117, 5, FALSE)</f>
        <v>14</v>
      </c>
      <c r="F61">
        <f>VLOOKUP($A61, 'Moodle Grades'!$D$1:$P$117, 6, FALSE)</f>
        <v>14</v>
      </c>
      <c r="G61">
        <f>VLOOKUP($A61, 'Moodle Grades'!$D$1:$P$117, 7, FALSE)</f>
        <v>15</v>
      </c>
      <c r="H61">
        <f>VLOOKUP($A61, 'Moodle Grades'!$D$1:$P$117, 8, FALSE)</f>
        <v>10</v>
      </c>
      <c r="I61">
        <f>VLOOKUP($A61, 'Moodle Grades'!$D$1:$P$117, 9, FALSE)</f>
        <v>0</v>
      </c>
      <c r="J61">
        <f>VLOOKUP($A61, 'Moodle Grades'!$D$1:$P$117, 10, FALSE)</f>
        <v>15</v>
      </c>
      <c r="K61">
        <f>VLOOKUP($A61, 'Moodle Grades'!$D$1:$P$117, 11, FALSE)</f>
        <v>0</v>
      </c>
      <c r="L61">
        <f>VLOOKUP($A61, 'Moodle Grades'!$D$1:$P$117, 12, FALSE)</f>
        <v>11</v>
      </c>
      <c r="M61">
        <f t="shared" si="0"/>
        <v>14.2</v>
      </c>
      <c r="N61">
        <v>2</v>
      </c>
      <c r="O61">
        <f t="shared" si="1"/>
        <v>22.466666666666669</v>
      </c>
    </row>
    <row r="62" spans="1:15" x14ac:dyDescent="0.25">
      <c r="A62" t="str">
        <f>'Detail Marks'!A62</f>
        <v>180405V</v>
      </c>
      <c r="B62" t="str">
        <f>'Detail Marks'!B62</f>
        <v>MUGUNTHAN S.</v>
      </c>
      <c r="C62" t="str">
        <f>VLOOKUP($A62, 'Moodle Grades'!$D$1:$P$117, 1, FALSE)</f>
        <v>180405V</v>
      </c>
      <c r="D62">
        <f>VLOOKUP($A62, 'Moodle Grades'!$D$1:$P$117, 4, FALSE)</f>
        <v>15</v>
      </c>
      <c r="E62">
        <f>VLOOKUP($A62, 'Moodle Grades'!$D$1:$P$117, 5, FALSE)</f>
        <v>13</v>
      </c>
      <c r="F62">
        <f>VLOOKUP($A62, 'Moodle Grades'!$D$1:$P$117, 6, FALSE)</f>
        <v>15</v>
      </c>
      <c r="G62">
        <f>VLOOKUP($A62, 'Moodle Grades'!$D$1:$P$117, 7, FALSE)</f>
        <v>15</v>
      </c>
      <c r="H62">
        <f>VLOOKUP($A62, 'Moodle Grades'!$D$1:$P$117, 8, FALSE)</f>
        <v>14</v>
      </c>
      <c r="I62">
        <f>VLOOKUP($A62, 'Moodle Grades'!$D$1:$P$117, 9, FALSE)</f>
        <v>15</v>
      </c>
      <c r="J62">
        <f>VLOOKUP($A62, 'Moodle Grades'!$D$1:$P$117, 10, FALSE)</f>
        <v>15</v>
      </c>
      <c r="K62">
        <f>VLOOKUP($A62, 'Moodle Grades'!$D$1:$P$117, 11, FALSE)</f>
        <v>15</v>
      </c>
      <c r="L62">
        <f>VLOOKUP($A62, 'Moodle Grades'!$D$1:$P$117, 12, FALSE)</f>
        <v>18</v>
      </c>
      <c r="M62">
        <f t="shared" si="0"/>
        <v>15</v>
      </c>
      <c r="N62">
        <v>2</v>
      </c>
      <c r="O62">
        <f t="shared" si="1"/>
        <v>30</v>
      </c>
    </row>
    <row r="63" spans="1:15" x14ac:dyDescent="0.25">
      <c r="A63" t="str">
        <f>'Detail Marks'!A63</f>
        <v>180408H</v>
      </c>
      <c r="B63" t="str">
        <f>'Detail Marks'!B63</f>
        <v>MUNASINGHE H.M.H.T.</v>
      </c>
      <c r="C63" t="str">
        <f>VLOOKUP($A63, 'Moodle Grades'!$D$1:$P$117, 1, FALSE)</f>
        <v>180408H</v>
      </c>
      <c r="D63">
        <f>VLOOKUP($A63, 'Moodle Grades'!$D$1:$P$117, 4, FALSE)</f>
        <v>15</v>
      </c>
      <c r="E63">
        <f>VLOOKUP($A63, 'Moodle Grades'!$D$1:$P$117, 5, FALSE)</f>
        <v>13</v>
      </c>
      <c r="F63">
        <f>VLOOKUP($A63, 'Moodle Grades'!$D$1:$P$117, 6, FALSE)</f>
        <v>15</v>
      </c>
      <c r="G63">
        <f>VLOOKUP($A63, 'Moodle Grades'!$D$1:$P$117, 7, FALSE)</f>
        <v>0</v>
      </c>
      <c r="H63">
        <f>VLOOKUP($A63, 'Moodle Grades'!$D$1:$P$117, 8, FALSE)</f>
        <v>12</v>
      </c>
      <c r="I63">
        <f>VLOOKUP($A63, 'Moodle Grades'!$D$1:$P$117, 9, FALSE)</f>
        <v>0</v>
      </c>
      <c r="J63">
        <f>VLOOKUP($A63, 'Moodle Grades'!$D$1:$P$117, 10, FALSE)</f>
        <v>15</v>
      </c>
      <c r="K63">
        <f>VLOOKUP($A63, 'Moodle Grades'!$D$1:$P$117, 11, FALSE)</f>
        <v>0</v>
      </c>
      <c r="L63">
        <f>VLOOKUP($A63, 'Moodle Grades'!$D$1:$P$117, 12, FALSE)</f>
        <v>14</v>
      </c>
      <c r="M63">
        <f t="shared" si="0"/>
        <v>14</v>
      </c>
      <c r="N63">
        <v>2</v>
      </c>
      <c r="O63">
        <f t="shared" si="1"/>
        <v>25.333333333333336</v>
      </c>
    </row>
    <row r="64" spans="1:15" x14ac:dyDescent="0.25">
      <c r="A64" t="str">
        <f>'Detail Marks'!A64</f>
        <v>180409L</v>
      </c>
      <c r="B64" t="str">
        <f>'Detail Marks'!B64</f>
        <v>MUNASINGHE M.A.I.L.</v>
      </c>
      <c r="C64" t="str">
        <f>VLOOKUP($A64, 'Moodle Grades'!$D$1:$P$117, 1, FALSE)</f>
        <v>180409L</v>
      </c>
      <c r="D64">
        <f>VLOOKUP($A64, 'Moodle Grades'!$D$1:$P$117, 4, FALSE)</f>
        <v>15</v>
      </c>
      <c r="E64">
        <f>VLOOKUP($A64, 'Moodle Grades'!$D$1:$P$117, 5, FALSE)</f>
        <v>13</v>
      </c>
      <c r="F64">
        <f>VLOOKUP($A64, 'Moodle Grades'!$D$1:$P$117, 6, FALSE)</f>
        <v>15</v>
      </c>
      <c r="G64">
        <f>VLOOKUP($A64, 'Moodle Grades'!$D$1:$P$117, 7, FALSE)</f>
        <v>15</v>
      </c>
      <c r="H64">
        <f>VLOOKUP($A64, 'Moodle Grades'!$D$1:$P$117, 8, FALSE)</f>
        <v>14</v>
      </c>
      <c r="I64">
        <f>VLOOKUP($A64, 'Moodle Grades'!$D$1:$P$117, 9, FALSE)</f>
        <v>15</v>
      </c>
      <c r="J64">
        <f>VLOOKUP($A64, 'Moodle Grades'!$D$1:$P$117, 10, FALSE)</f>
        <v>15</v>
      </c>
      <c r="K64">
        <f>VLOOKUP($A64, 'Moodle Grades'!$D$1:$P$117, 11, FALSE)</f>
        <v>0</v>
      </c>
      <c r="L64">
        <f>VLOOKUP($A64, 'Moodle Grades'!$D$1:$P$117, 12, FALSE)</f>
        <v>15</v>
      </c>
      <c r="M64">
        <f t="shared" si="0"/>
        <v>15</v>
      </c>
      <c r="N64">
        <v>2</v>
      </c>
      <c r="O64">
        <f t="shared" si="1"/>
        <v>27</v>
      </c>
    </row>
    <row r="65" spans="1:15" x14ac:dyDescent="0.25">
      <c r="A65" t="str">
        <f>'Detail Marks'!A65</f>
        <v>180410G</v>
      </c>
      <c r="B65" t="str">
        <f>'Detail Marks'!B65</f>
        <v>NADEESHAN G.K.H.</v>
      </c>
      <c r="C65" t="str">
        <f>VLOOKUP($A65, 'Moodle Grades'!$D$1:$P$117, 1, FALSE)</f>
        <v>180410G</v>
      </c>
      <c r="D65">
        <f>VLOOKUP($A65, 'Moodle Grades'!$D$1:$P$117, 4, FALSE)</f>
        <v>13</v>
      </c>
      <c r="E65">
        <f>VLOOKUP($A65, 'Moodle Grades'!$D$1:$P$117, 5, FALSE)</f>
        <v>14</v>
      </c>
      <c r="F65">
        <f>VLOOKUP($A65, 'Moodle Grades'!$D$1:$P$117, 6, FALSE)</f>
        <v>14</v>
      </c>
      <c r="G65">
        <f>VLOOKUP($A65, 'Moodle Grades'!$D$1:$P$117, 7, FALSE)</f>
        <v>15</v>
      </c>
      <c r="H65">
        <f>VLOOKUP($A65, 'Moodle Grades'!$D$1:$P$117, 8, FALSE)</f>
        <v>14</v>
      </c>
      <c r="I65">
        <f>VLOOKUP($A65, 'Moodle Grades'!$D$1:$P$117, 9, FALSE)</f>
        <v>0</v>
      </c>
      <c r="J65">
        <f>VLOOKUP($A65, 'Moodle Grades'!$D$1:$P$117, 10, FALSE)</f>
        <v>15</v>
      </c>
      <c r="K65">
        <f>VLOOKUP($A65, 'Moodle Grades'!$D$1:$P$117, 11, FALSE)</f>
        <v>15</v>
      </c>
      <c r="L65">
        <f>VLOOKUP($A65, 'Moodle Grades'!$D$1:$P$117, 12, FALSE)</f>
        <v>15</v>
      </c>
      <c r="M65">
        <f t="shared" si="0"/>
        <v>14.6</v>
      </c>
      <c r="N65">
        <v>2</v>
      </c>
      <c r="O65">
        <f t="shared" si="1"/>
        <v>26.733333333333334</v>
      </c>
    </row>
    <row r="66" spans="1:15" x14ac:dyDescent="0.25">
      <c r="A66" t="str">
        <f>'Detail Marks'!A66</f>
        <v>180411K</v>
      </c>
      <c r="B66" t="str">
        <f>'Detail Marks'!B66</f>
        <v>NAGASINGHE K.R.Y.</v>
      </c>
      <c r="C66" t="str">
        <f>VLOOKUP($A66, 'Moodle Grades'!$D$1:$P$117, 1, FALSE)</f>
        <v>180411K</v>
      </c>
      <c r="D66">
        <f>VLOOKUP($A66, 'Moodle Grades'!$D$1:$P$117, 4, FALSE)</f>
        <v>13</v>
      </c>
      <c r="E66">
        <f>VLOOKUP($A66, 'Moodle Grades'!$D$1:$P$117, 5, FALSE)</f>
        <v>12</v>
      </c>
      <c r="F66">
        <f>VLOOKUP($A66, 'Moodle Grades'!$D$1:$P$117, 6, FALSE)</f>
        <v>14</v>
      </c>
      <c r="G66">
        <f>VLOOKUP($A66, 'Moodle Grades'!$D$1:$P$117, 7, FALSE)</f>
        <v>15</v>
      </c>
      <c r="H66">
        <f>VLOOKUP($A66, 'Moodle Grades'!$D$1:$P$117, 8, FALSE)</f>
        <v>14</v>
      </c>
      <c r="I66">
        <f>VLOOKUP($A66, 'Moodle Grades'!$D$1:$P$117, 9, FALSE)</f>
        <v>0</v>
      </c>
      <c r="J66">
        <f>VLOOKUP($A66, 'Moodle Grades'!$D$1:$P$117, 10, FALSE)</f>
        <v>15</v>
      </c>
      <c r="K66">
        <f>VLOOKUP($A66, 'Moodle Grades'!$D$1:$P$117, 11, FALSE)</f>
        <v>0</v>
      </c>
      <c r="L66">
        <f>VLOOKUP($A66, 'Moodle Grades'!$D$1:$P$117, 12, FALSE)</f>
        <v>16</v>
      </c>
      <c r="M66">
        <f t="shared" si="0"/>
        <v>14.2</v>
      </c>
      <c r="N66">
        <v>2</v>
      </c>
      <c r="O66">
        <f t="shared" si="1"/>
        <v>27.466666666666669</v>
      </c>
    </row>
    <row r="67" spans="1:15" x14ac:dyDescent="0.25">
      <c r="A67" t="str">
        <f>'Detail Marks'!A67</f>
        <v>180415C</v>
      </c>
      <c r="B67" t="str">
        <f>'Detail Marks'!B67</f>
        <v>NAVANEETHAN K.</v>
      </c>
      <c r="C67" t="str">
        <f>VLOOKUP($A67, 'Moodle Grades'!$D$1:$P$117, 1, FALSE)</f>
        <v>180415C</v>
      </c>
      <c r="D67">
        <f>VLOOKUP($A67, 'Moodle Grades'!$D$1:$P$117, 4, FALSE)</f>
        <v>13</v>
      </c>
      <c r="E67">
        <f>VLOOKUP($A67, 'Moodle Grades'!$D$1:$P$117, 5, FALSE)</f>
        <v>12</v>
      </c>
      <c r="F67">
        <f>VLOOKUP($A67, 'Moodle Grades'!$D$1:$P$117, 6, FALSE)</f>
        <v>14</v>
      </c>
      <c r="G67">
        <f>VLOOKUP($A67, 'Moodle Grades'!$D$1:$P$117, 7, FALSE)</f>
        <v>15</v>
      </c>
      <c r="H67">
        <f>VLOOKUP($A67, 'Moodle Grades'!$D$1:$P$117, 8, FALSE)</f>
        <v>14</v>
      </c>
      <c r="I67">
        <f>VLOOKUP($A67, 'Moodle Grades'!$D$1:$P$117, 9, FALSE)</f>
        <v>0</v>
      </c>
      <c r="J67">
        <f>VLOOKUP($A67, 'Moodle Grades'!$D$1:$P$117, 10, FALSE)</f>
        <v>0</v>
      </c>
      <c r="K67">
        <f>VLOOKUP($A67, 'Moodle Grades'!$D$1:$P$117, 11, FALSE)</f>
        <v>0</v>
      </c>
      <c r="L67">
        <f>VLOOKUP($A67, 'Moodle Grades'!$D$1:$P$117, 12, FALSE)</f>
        <v>14</v>
      </c>
      <c r="M67">
        <f t="shared" si="0"/>
        <v>13.6</v>
      </c>
      <c r="N67">
        <v>2</v>
      </c>
      <c r="O67">
        <f t="shared" si="1"/>
        <v>25.066666666666666</v>
      </c>
    </row>
    <row r="68" spans="1:15" x14ac:dyDescent="0.25">
      <c r="A68" t="str">
        <f>'Detail Marks'!A68</f>
        <v>180417J</v>
      </c>
      <c r="B68" t="str">
        <f>'Detail Marks'!B68</f>
        <v>NAYANAJITH T.M.S.</v>
      </c>
      <c r="C68" t="str">
        <f>VLOOKUP($A68, 'Moodle Grades'!$D$1:$P$117, 1, FALSE)</f>
        <v>180417J</v>
      </c>
      <c r="D68">
        <f>VLOOKUP($A68, 'Moodle Grades'!$D$1:$P$117, 4, FALSE)</f>
        <v>14</v>
      </c>
      <c r="E68">
        <f>VLOOKUP($A68, 'Moodle Grades'!$D$1:$P$117, 5, FALSE)</f>
        <v>0</v>
      </c>
      <c r="F68">
        <f>VLOOKUP($A68, 'Moodle Grades'!$D$1:$P$117, 6, FALSE)</f>
        <v>14</v>
      </c>
      <c r="G68">
        <f>VLOOKUP($A68, 'Moodle Grades'!$D$1:$P$117, 7, FALSE)</f>
        <v>0</v>
      </c>
      <c r="H68">
        <f>VLOOKUP($A68, 'Moodle Grades'!$D$1:$P$117, 8, FALSE)</f>
        <v>14</v>
      </c>
      <c r="I68">
        <f>VLOOKUP($A68, 'Moodle Grades'!$D$1:$P$117, 9, FALSE)</f>
        <v>0</v>
      </c>
      <c r="J68">
        <f>VLOOKUP($A68, 'Moodle Grades'!$D$1:$P$117, 10, FALSE)</f>
        <v>15</v>
      </c>
      <c r="K68">
        <f>VLOOKUP($A68, 'Moodle Grades'!$D$1:$P$117, 11, FALSE)</f>
        <v>0</v>
      </c>
      <c r="L68">
        <f>VLOOKUP($A68, 'Moodle Grades'!$D$1:$P$117, 12, FALSE)</f>
        <v>11</v>
      </c>
      <c r="M68">
        <f t="shared" si="0"/>
        <v>11.4</v>
      </c>
      <c r="N68">
        <v>2</v>
      </c>
      <c r="O68">
        <f t="shared" si="1"/>
        <v>20.6</v>
      </c>
    </row>
    <row r="69" spans="1:15" x14ac:dyDescent="0.25">
      <c r="A69" t="str">
        <f>'Detail Marks'!A69</f>
        <v>180418M</v>
      </c>
      <c r="B69" t="str">
        <f>'Detail Marks'!B69</f>
        <v>NEMINATHAN N.</v>
      </c>
      <c r="C69" t="str">
        <f>VLOOKUP($A69, 'Moodle Grades'!$D$1:$P$117, 1, FALSE)</f>
        <v>180418M</v>
      </c>
      <c r="D69">
        <f>VLOOKUP($A69, 'Moodle Grades'!$D$1:$P$117, 4, FALSE)</f>
        <v>13</v>
      </c>
      <c r="E69">
        <f>VLOOKUP($A69, 'Moodle Grades'!$D$1:$P$117, 5, FALSE)</f>
        <v>13</v>
      </c>
      <c r="F69">
        <f>VLOOKUP($A69, 'Moodle Grades'!$D$1:$P$117, 6, FALSE)</f>
        <v>14</v>
      </c>
      <c r="G69">
        <f>VLOOKUP($A69, 'Moodle Grades'!$D$1:$P$117, 7, FALSE)</f>
        <v>0</v>
      </c>
      <c r="H69">
        <f>VLOOKUP($A69, 'Moodle Grades'!$D$1:$P$117, 8, FALSE)</f>
        <v>10</v>
      </c>
      <c r="I69">
        <f>VLOOKUP($A69, 'Moodle Grades'!$D$1:$P$117, 9, FALSE)</f>
        <v>0</v>
      </c>
      <c r="J69">
        <f>VLOOKUP($A69, 'Moodle Grades'!$D$1:$P$117, 10, FALSE)</f>
        <v>15</v>
      </c>
      <c r="K69">
        <f>VLOOKUP($A69, 'Moodle Grades'!$D$1:$P$117, 11, FALSE)</f>
        <v>0</v>
      </c>
      <c r="L69">
        <f>VLOOKUP($A69, 'Moodle Grades'!$D$1:$P$117, 12, FALSE)</f>
        <v>15</v>
      </c>
      <c r="M69">
        <f t="shared" ref="M69:M121" si="2">(LARGE(D69:K69,1) +LARGE(D69:K69,2)+LARGE(D69:K69,3)+LARGE(D69:K69,4)+LARGE(D69:K69,5))/5</f>
        <v>13</v>
      </c>
      <c r="N69">
        <v>2</v>
      </c>
      <c r="O69">
        <f t="shared" ref="O69:O119" si="3">M69/15*10+L69 +N69</f>
        <v>25.666666666666668</v>
      </c>
    </row>
    <row r="70" spans="1:15" x14ac:dyDescent="0.25">
      <c r="A70" t="str">
        <f>'Detail Marks'!A70</f>
        <v>180422U</v>
      </c>
      <c r="B70" t="str">
        <f>'Detail Marks'!B70</f>
        <v>NILAKSHANA D.M.L.</v>
      </c>
      <c r="C70" t="str">
        <f>VLOOKUP($A70, 'Moodle Grades'!$D$1:$P$117, 1, FALSE)</f>
        <v>180422U</v>
      </c>
      <c r="D70">
        <f>VLOOKUP($A70, 'Moodle Grades'!$D$1:$P$117, 4, FALSE)</f>
        <v>15</v>
      </c>
      <c r="E70">
        <f>VLOOKUP($A70, 'Moodle Grades'!$D$1:$P$117, 5, FALSE)</f>
        <v>13</v>
      </c>
      <c r="F70">
        <f>VLOOKUP($A70, 'Moodle Grades'!$D$1:$P$117, 6, FALSE)</f>
        <v>14</v>
      </c>
      <c r="G70">
        <f>VLOOKUP($A70, 'Moodle Grades'!$D$1:$P$117, 7, FALSE)</f>
        <v>15</v>
      </c>
      <c r="H70">
        <f>VLOOKUP($A70, 'Moodle Grades'!$D$1:$P$117, 8, FALSE)</f>
        <v>14</v>
      </c>
      <c r="I70">
        <f>VLOOKUP($A70, 'Moodle Grades'!$D$1:$P$117, 9, FALSE)</f>
        <v>0</v>
      </c>
      <c r="J70">
        <f>VLOOKUP($A70, 'Moodle Grades'!$D$1:$P$117, 10, FALSE)</f>
        <v>15</v>
      </c>
      <c r="K70">
        <f>VLOOKUP($A70, 'Moodle Grades'!$D$1:$P$117, 11, FALSE)</f>
        <v>15</v>
      </c>
      <c r="L70">
        <f>VLOOKUP($A70, 'Moodle Grades'!$D$1:$P$117, 12, FALSE)</f>
        <v>14</v>
      </c>
      <c r="M70">
        <f t="shared" si="2"/>
        <v>14.8</v>
      </c>
      <c r="N70">
        <v>2</v>
      </c>
      <c r="O70">
        <f t="shared" si="3"/>
        <v>25.866666666666667</v>
      </c>
    </row>
    <row r="71" spans="1:15" x14ac:dyDescent="0.25">
      <c r="A71" t="str">
        <f>'Detail Marks'!A71</f>
        <v>180427N</v>
      </c>
      <c r="B71" t="str">
        <f>'Detail Marks'!B71</f>
        <v>NIRAJKANTH R.</v>
      </c>
      <c r="C71" t="str">
        <f>VLOOKUP($A71, 'Moodle Grades'!$D$1:$P$117, 1, FALSE)</f>
        <v>180427N</v>
      </c>
      <c r="D71">
        <f>VLOOKUP($A71, 'Moodle Grades'!$D$1:$P$117, 4, FALSE)</f>
        <v>12</v>
      </c>
      <c r="E71">
        <f>VLOOKUP($A71, 'Moodle Grades'!$D$1:$P$117, 5, FALSE)</f>
        <v>12</v>
      </c>
      <c r="F71">
        <f>VLOOKUP($A71, 'Moodle Grades'!$D$1:$P$117, 6, FALSE)</f>
        <v>14</v>
      </c>
      <c r="G71">
        <f>VLOOKUP($A71, 'Moodle Grades'!$D$1:$P$117, 7, FALSE)</f>
        <v>15</v>
      </c>
      <c r="H71">
        <f>VLOOKUP($A71, 'Moodle Grades'!$D$1:$P$117, 8, FALSE)</f>
        <v>14</v>
      </c>
      <c r="I71">
        <f>VLOOKUP($A71, 'Moodle Grades'!$D$1:$P$117, 9, FALSE)</f>
        <v>0</v>
      </c>
      <c r="J71">
        <f>VLOOKUP($A71, 'Moodle Grades'!$D$1:$P$117, 10, FALSE)</f>
        <v>15</v>
      </c>
      <c r="K71">
        <f>VLOOKUP($A71, 'Moodle Grades'!$D$1:$P$117, 11, FALSE)</f>
        <v>0</v>
      </c>
      <c r="L71">
        <f>VLOOKUP($A71, 'Moodle Grades'!$D$1:$P$117, 12, FALSE)</f>
        <v>14</v>
      </c>
      <c r="M71">
        <f t="shared" si="2"/>
        <v>14</v>
      </c>
      <c r="N71">
        <v>2</v>
      </c>
      <c r="O71">
        <f t="shared" si="3"/>
        <v>25.333333333333336</v>
      </c>
    </row>
    <row r="72" spans="1:15" x14ac:dyDescent="0.25">
      <c r="A72" t="str">
        <f>'Detail Marks'!A72</f>
        <v>180428T</v>
      </c>
      <c r="B72" t="str">
        <f>'Detail Marks'!B72</f>
        <v>NIRHOSHAN S.</v>
      </c>
      <c r="C72" t="str">
        <f>VLOOKUP($A72, 'Moodle Grades'!$D$1:$P$117, 1, FALSE)</f>
        <v>180428T</v>
      </c>
      <c r="D72">
        <f>VLOOKUP($A72, 'Moodle Grades'!$D$1:$P$117, 4, FALSE)</f>
        <v>13</v>
      </c>
      <c r="E72">
        <f>VLOOKUP($A72, 'Moodle Grades'!$D$1:$P$117, 5, FALSE)</f>
        <v>14</v>
      </c>
      <c r="F72">
        <f>VLOOKUP($A72, 'Moodle Grades'!$D$1:$P$117, 6, FALSE)</f>
        <v>14</v>
      </c>
      <c r="G72">
        <f>VLOOKUP($A72, 'Moodle Grades'!$D$1:$P$117, 7, FALSE)</f>
        <v>15</v>
      </c>
      <c r="H72">
        <f>VLOOKUP($A72, 'Moodle Grades'!$D$1:$P$117, 8, FALSE)</f>
        <v>14</v>
      </c>
      <c r="I72">
        <f>VLOOKUP($A72, 'Moodle Grades'!$D$1:$P$117, 9, FALSE)</f>
        <v>0</v>
      </c>
      <c r="J72">
        <f>VLOOKUP($A72, 'Moodle Grades'!$D$1:$P$117, 10, FALSE)</f>
        <v>15</v>
      </c>
      <c r="K72">
        <f>VLOOKUP($A72, 'Moodle Grades'!$D$1:$P$117, 11, FALSE)</f>
        <v>15</v>
      </c>
      <c r="L72">
        <f>VLOOKUP($A72, 'Moodle Grades'!$D$1:$P$117, 12, FALSE)</f>
        <v>14</v>
      </c>
      <c r="M72">
        <f t="shared" si="2"/>
        <v>14.6</v>
      </c>
      <c r="N72">
        <v>2</v>
      </c>
      <c r="O72">
        <f t="shared" si="3"/>
        <v>25.733333333333334</v>
      </c>
    </row>
    <row r="73" spans="1:15" x14ac:dyDescent="0.25">
      <c r="A73" t="str">
        <f>'Detail Marks'!A73</f>
        <v>180433E</v>
      </c>
      <c r="B73" t="str">
        <f>'Detail Marks'!B73</f>
        <v>NIWARTHANA D.S.P.A.</v>
      </c>
      <c r="C73" t="str">
        <f>VLOOKUP($A73, 'Moodle Grades'!$D$1:$P$117, 1, FALSE)</f>
        <v>180433E</v>
      </c>
      <c r="D73">
        <f>VLOOKUP($A73, 'Moodle Grades'!$D$1:$P$117, 4, FALSE)</f>
        <v>14</v>
      </c>
      <c r="E73">
        <f>VLOOKUP($A73, 'Moodle Grades'!$D$1:$P$117, 5, FALSE)</f>
        <v>14</v>
      </c>
      <c r="F73">
        <f>VLOOKUP($A73, 'Moodle Grades'!$D$1:$P$117, 6, FALSE)</f>
        <v>0</v>
      </c>
      <c r="G73">
        <f>VLOOKUP($A73, 'Moodle Grades'!$D$1:$P$117, 7, FALSE)</f>
        <v>15</v>
      </c>
      <c r="H73">
        <f>VLOOKUP($A73, 'Moodle Grades'!$D$1:$P$117, 8, FALSE)</f>
        <v>13</v>
      </c>
      <c r="I73">
        <f>VLOOKUP($A73, 'Moodle Grades'!$D$1:$P$117, 9, FALSE)</f>
        <v>0</v>
      </c>
      <c r="J73">
        <f>VLOOKUP($A73, 'Moodle Grades'!$D$1:$P$117, 10, FALSE)</f>
        <v>15</v>
      </c>
      <c r="K73">
        <f>VLOOKUP($A73, 'Moodle Grades'!$D$1:$P$117, 11, FALSE)</f>
        <v>0</v>
      </c>
      <c r="L73">
        <f>VLOOKUP($A73, 'Moodle Grades'!$D$1:$P$117, 12, FALSE)</f>
        <v>16</v>
      </c>
      <c r="M73">
        <f t="shared" si="2"/>
        <v>14.2</v>
      </c>
      <c r="N73">
        <v>2</v>
      </c>
      <c r="O73">
        <f t="shared" si="3"/>
        <v>27.466666666666669</v>
      </c>
    </row>
    <row r="74" spans="1:15" x14ac:dyDescent="0.25">
      <c r="A74" t="str">
        <f>'Detail Marks'!A74</f>
        <v>180437U</v>
      </c>
      <c r="B74" t="str">
        <f>'Detail Marks'!B74</f>
        <v>OSHAN J.W.P.</v>
      </c>
      <c r="C74" t="str">
        <f>VLOOKUP($A74, 'Moodle Grades'!$D$1:$P$117, 1, FALSE)</f>
        <v>180437U</v>
      </c>
      <c r="D74">
        <f>VLOOKUP($A74, 'Moodle Grades'!$D$1:$P$117, 4, FALSE)</f>
        <v>15</v>
      </c>
      <c r="E74">
        <f>VLOOKUP($A74, 'Moodle Grades'!$D$1:$P$117, 5, FALSE)</f>
        <v>14</v>
      </c>
      <c r="F74">
        <f>VLOOKUP($A74, 'Moodle Grades'!$D$1:$P$117, 6, FALSE)</f>
        <v>14</v>
      </c>
      <c r="G74">
        <f>VLOOKUP($A74, 'Moodle Grades'!$D$1:$P$117, 7, FALSE)</f>
        <v>15</v>
      </c>
      <c r="H74">
        <f>VLOOKUP($A74, 'Moodle Grades'!$D$1:$P$117, 8, FALSE)</f>
        <v>14</v>
      </c>
      <c r="I74">
        <f>VLOOKUP($A74, 'Moodle Grades'!$D$1:$P$117, 9, FALSE)</f>
        <v>15</v>
      </c>
      <c r="J74">
        <f>VLOOKUP($A74, 'Moodle Grades'!$D$1:$P$117, 10, FALSE)</f>
        <v>15</v>
      </c>
      <c r="K74">
        <f>VLOOKUP($A74, 'Moodle Grades'!$D$1:$P$117, 11, FALSE)</f>
        <v>0</v>
      </c>
      <c r="L74">
        <f>VLOOKUP($A74, 'Moodle Grades'!$D$1:$P$117, 12, FALSE)</f>
        <v>11</v>
      </c>
      <c r="M74">
        <f t="shared" si="2"/>
        <v>14.8</v>
      </c>
      <c r="N74">
        <v>2</v>
      </c>
      <c r="O74">
        <f t="shared" si="3"/>
        <v>22.866666666666667</v>
      </c>
    </row>
    <row r="75" spans="1:15" x14ac:dyDescent="0.25">
      <c r="A75" t="str">
        <f>'Detail Marks'!A75</f>
        <v>180441C</v>
      </c>
      <c r="B75" t="str">
        <f>'Detail Marks'!B75</f>
        <v>PALLIKKONDA C.S.</v>
      </c>
      <c r="C75" t="str">
        <f>VLOOKUP($A75, 'Moodle Grades'!$D$1:$P$117, 1, FALSE)</f>
        <v>180441C</v>
      </c>
      <c r="D75">
        <f>VLOOKUP($A75, 'Moodle Grades'!$D$1:$P$117, 4, FALSE)</f>
        <v>13</v>
      </c>
      <c r="E75">
        <f>VLOOKUP($A75, 'Moodle Grades'!$D$1:$P$117, 5, FALSE)</f>
        <v>12</v>
      </c>
      <c r="F75">
        <f>VLOOKUP($A75, 'Moodle Grades'!$D$1:$P$117, 6, FALSE)</f>
        <v>14</v>
      </c>
      <c r="G75">
        <f>VLOOKUP($A75, 'Moodle Grades'!$D$1:$P$117, 7, FALSE)</f>
        <v>15</v>
      </c>
      <c r="H75">
        <f>VLOOKUP($A75, 'Moodle Grades'!$D$1:$P$117, 8, FALSE)</f>
        <v>12</v>
      </c>
      <c r="I75">
        <f>VLOOKUP($A75, 'Moodle Grades'!$D$1:$P$117, 9, FALSE)</f>
        <v>0</v>
      </c>
      <c r="J75">
        <f>VLOOKUP($A75, 'Moodle Grades'!$D$1:$P$117, 10, FALSE)</f>
        <v>15</v>
      </c>
      <c r="K75">
        <f>VLOOKUP($A75, 'Moodle Grades'!$D$1:$P$117, 11, FALSE)</f>
        <v>15</v>
      </c>
      <c r="L75">
        <f>VLOOKUP($A75, 'Moodle Grades'!$D$1:$P$117, 12, FALSE)</f>
        <v>11</v>
      </c>
      <c r="M75">
        <f t="shared" si="2"/>
        <v>14.4</v>
      </c>
      <c r="N75">
        <v>2</v>
      </c>
      <c r="O75">
        <f t="shared" si="3"/>
        <v>22.6</v>
      </c>
    </row>
    <row r="76" spans="1:15" x14ac:dyDescent="0.25">
      <c r="A76" t="str">
        <f>'Detail Marks'!A76</f>
        <v>180453N</v>
      </c>
      <c r="B76" t="str">
        <f>'Detail Marks'!B76</f>
        <v>PATHIRANA T.P.W.</v>
      </c>
      <c r="C76" t="str">
        <f>VLOOKUP($A76, 'Moodle Grades'!$D$1:$P$117, 1, FALSE)</f>
        <v>180453N</v>
      </c>
      <c r="D76">
        <f>VLOOKUP($A76, 'Moodle Grades'!$D$1:$P$117, 4, FALSE)</f>
        <v>15</v>
      </c>
      <c r="E76">
        <f>VLOOKUP($A76, 'Moodle Grades'!$D$1:$P$117, 5, FALSE)</f>
        <v>14</v>
      </c>
      <c r="F76">
        <f>VLOOKUP($A76, 'Moodle Grades'!$D$1:$P$117, 6, FALSE)</f>
        <v>15</v>
      </c>
      <c r="G76">
        <f>VLOOKUP($A76, 'Moodle Grades'!$D$1:$P$117, 7, FALSE)</f>
        <v>15</v>
      </c>
      <c r="H76">
        <f>VLOOKUP($A76, 'Moodle Grades'!$D$1:$P$117, 8, FALSE)</f>
        <v>14</v>
      </c>
      <c r="I76">
        <f>VLOOKUP($A76, 'Moodle Grades'!$D$1:$P$117, 9, FALSE)</f>
        <v>0</v>
      </c>
      <c r="J76">
        <f>VLOOKUP($A76, 'Moodle Grades'!$D$1:$P$117, 10, FALSE)</f>
        <v>15</v>
      </c>
      <c r="K76">
        <f>VLOOKUP($A76, 'Moodle Grades'!$D$1:$P$117, 11, FALSE)</f>
        <v>15</v>
      </c>
      <c r="L76">
        <f>VLOOKUP($A76, 'Moodle Grades'!$D$1:$P$117, 12, FALSE)</f>
        <v>16</v>
      </c>
      <c r="M76">
        <f t="shared" si="2"/>
        <v>15</v>
      </c>
      <c r="N76">
        <v>2</v>
      </c>
      <c r="O76">
        <f t="shared" si="3"/>
        <v>28</v>
      </c>
    </row>
    <row r="77" spans="1:15" x14ac:dyDescent="0.25">
      <c r="A77" t="str">
        <f>'Detail Marks'!A77</f>
        <v>180454T</v>
      </c>
      <c r="B77" t="str">
        <f>'Detail Marks'!B77</f>
        <v>PATHIRATNA W.P.S.N.</v>
      </c>
      <c r="C77" t="str">
        <f>VLOOKUP($A77, 'Moodle Grades'!$D$1:$P$117, 1, FALSE)</f>
        <v>180454T</v>
      </c>
      <c r="D77">
        <f>VLOOKUP($A77, 'Moodle Grades'!$D$1:$P$117, 4, FALSE)</f>
        <v>15</v>
      </c>
      <c r="E77">
        <f>VLOOKUP($A77, 'Moodle Grades'!$D$1:$P$117, 5, FALSE)</f>
        <v>14</v>
      </c>
      <c r="F77">
        <f>VLOOKUP($A77, 'Moodle Grades'!$D$1:$P$117, 6, FALSE)</f>
        <v>14</v>
      </c>
      <c r="G77">
        <f>VLOOKUP($A77, 'Moodle Grades'!$D$1:$P$117, 7, FALSE)</f>
        <v>15</v>
      </c>
      <c r="H77">
        <f>VLOOKUP($A77, 'Moodle Grades'!$D$1:$P$117, 8, FALSE)</f>
        <v>13</v>
      </c>
      <c r="I77">
        <f>VLOOKUP($A77, 'Moodle Grades'!$D$1:$P$117, 9, FALSE)</f>
        <v>0</v>
      </c>
      <c r="J77">
        <f>VLOOKUP($A77, 'Moodle Grades'!$D$1:$P$117, 10, FALSE)</f>
        <v>15</v>
      </c>
      <c r="K77">
        <f>VLOOKUP($A77, 'Moodle Grades'!$D$1:$P$117, 11, FALSE)</f>
        <v>0</v>
      </c>
      <c r="L77">
        <f>VLOOKUP($A77, 'Moodle Grades'!$D$1:$P$117, 12, FALSE)</f>
        <v>16</v>
      </c>
      <c r="M77">
        <f t="shared" si="2"/>
        <v>14.6</v>
      </c>
      <c r="N77">
        <v>2</v>
      </c>
      <c r="O77">
        <f t="shared" si="3"/>
        <v>27.733333333333334</v>
      </c>
    </row>
    <row r="78" spans="1:15" x14ac:dyDescent="0.25">
      <c r="A78" t="str">
        <f>'Detail Marks'!A78</f>
        <v>180467K</v>
      </c>
      <c r="B78" t="str">
        <f>'Detail Marks'!B78</f>
        <v>PERERA P.P.B.</v>
      </c>
      <c r="C78" t="str">
        <f>VLOOKUP($A78, 'Moodle Grades'!$D$1:$P$117, 1, FALSE)</f>
        <v>180467K</v>
      </c>
      <c r="D78">
        <f>VLOOKUP($A78, 'Moodle Grades'!$D$1:$P$117, 4, FALSE)</f>
        <v>15</v>
      </c>
      <c r="E78">
        <f>VLOOKUP($A78, 'Moodle Grades'!$D$1:$P$117, 5, FALSE)</f>
        <v>13</v>
      </c>
      <c r="F78">
        <f>VLOOKUP($A78, 'Moodle Grades'!$D$1:$P$117, 6, FALSE)</f>
        <v>15</v>
      </c>
      <c r="G78">
        <f>VLOOKUP($A78, 'Moodle Grades'!$D$1:$P$117, 7, FALSE)</f>
        <v>15</v>
      </c>
      <c r="H78">
        <f>VLOOKUP($A78, 'Moodle Grades'!$D$1:$P$117, 8, FALSE)</f>
        <v>12</v>
      </c>
      <c r="I78">
        <f>VLOOKUP($A78, 'Moodle Grades'!$D$1:$P$117, 9, FALSE)</f>
        <v>0</v>
      </c>
      <c r="J78">
        <f>VLOOKUP($A78, 'Moodle Grades'!$D$1:$P$117, 10, FALSE)</f>
        <v>15</v>
      </c>
      <c r="K78">
        <f>VLOOKUP($A78, 'Moodle Grades'!$D$1:$P$117, 11, FALSE)</f>
        <v>15</v>
      </c>
      <c r="L78">
        <f>VLOOKUP($A78, 'Moodle Grades'!$D$1:$P$117, 12, FALSE)</f>
        <v>18</v>
      </c>
      <c r="M78">
        <f t="shared" si="2"/>
        <v>15</v>
      </c>
      <c r="N78">
        <v>2</v>
      </c>
      <c r="O78">
        <f t="shared" si="3"/>
        <v>30</v>
      </c>
    </row>
    <row r="79" spans="1:15" x14ac:dyDescent="0.25">
      <c r="A79" t="str">
        <f>'Detail Marks'!A79</f>
        <v>180468N</v>
      </c>
      <c r="B79" t="str">
        <f>'Detail Marks'!B79</f>
        <v>PERERA T.D.R.V.</v>
      </c>
      <c r="C79" t="str">
        <f>VLOOKUP($A79, 'Moodle Grades'!$D$1:$P$117, 1, FALSE)</f>
        <v>180468N</v>
      </c>
      <c r="D79">
        <f>VLOOKUP($A79, 'Moodle Grades'!$D$1:$P$117, 4, FALSE)</f>
        <v>15</v>
      </c>
      <c r="E79">
        <f>VLOOKUP($A79, 'Moodle Grades'!$D$1:$P$117, 5, FALSE)</f>
        <v>14</v>
      </c>
      <c r="F79">
        <f>VLOOKUP($A79, 'Moodle Grades'!$D$1:$P$117, 6, FALSE)</f>
        <v>14</v>
      </c>
      <c r="G79">
        <f>VLOOKUP($A79, 'Moodle Grades'!$D$1:$P$117, 7, FALSE)</f>
        <v>12</v>
      </c>
      <c r="H79">
        <f>VLOOKUP($A79, 'Moodle Grades'!$D$1:$P$117, 8, FALSE)</f>
        <v>14</v>
      </c>
      <c r="I79">
        <f>VLOOKUP($A79, 'Moodle Grades'!$D$1:$P$117, 9, FALSE)</f>
        <v>0</v>
      </c>
      <c r="J79">
        <f>VLOOKUP($A79, 'Moodle Grades'!$D$1:$P$117, 10, FALSE)</f>
        <v>0</v>
      </c>
      <c r="K79">
        <f>VLOOKUP($A79, 'Moodle Grades'!$D$1:$P$117, 11, FALSE)</f>
        <v>15</v>
      </c>
      <c r="L79">
        <f>VLOOKUP($A79, 'Moodle Grades'!$D$1:$P$117, 12, FALSE)</f>
        <v>17</v>
      </c>
      <c r="M79">
        <f t="shared" si="2"/>
        <v>14.4</v>
      </c>
      <c r="N79">
        <v>2</v>
      </c>
      <c r="O79">
        <f t="shared" si="3"/>
        <v>28.6</v>
      </c>
    </row>
    <row r="80" spans="1:15" x14ac:dyDescent="0.25">
      <c r="A80" t="str">
        <f>'Detail Marks'!A80</f>
        <v>180472V</v>
      </c>
      <c r="B80" t="str">
        <f>'Detail Marks'!B80</f>
        <v>PETHANGODA R.M.</v>
      </c>
      <c r="C80" t="str">
        <f>VLOOKUP($A80, 'Moodle Grades'!$D$1:$P$117, 1, FALSE)</f>
        <v>180472V</v>
      </c>
      <c r="D80">
        <f>VLOOKUP($A80, 'Moodle Grades'!$D$1:$P$117, 4, FALSE)</f>
        <v>15</v>
      </c>
      <c r="E80">
        <f>VLOOKUP($A80, 'Moodle Grades'!$D$1:$P$117, 5, FALSE)</f>
        <v>13</v>
      </c>
      <c r="F80">
        <f>VLOOKUP($A80, 'Moodle Grades'!$D$1:$P$117, 6, FALSE)</f>
        <v>14</v>
      </c>
      <c r="G80">
        <f>VLOOKUP($A80, 'Moodle Grades'!$D$1:$P$117, 7, FALSE)</f>
        <v>15</v>
      </c>
      <c r="H80">
        <f>VLOOKUP($A80, 'Moodle Grades'!$D$1:$P$117, 8, FALSE)</f>
        <v>14</v>
      </c>
      <c r="I80">
        <f>VLOOKUP($A80, 'Moodle Grades'!$D$1:$P$117, 9, FALSE)</f>
        <v>15</v>
      </c>
      <c r="J80">
        <f>VLOOKUP($A80, 'Moodle Grades'!$D$1:$P$117, 10, FALSE)</f>
        <v>15</v>
      </c>
      <c r="K80">
        <f>VLOOKUP($A80, 'Moodle Grades'!$D$1:$P$117, 11, FALSE)</f>
        <v>0</v>
      </c>
      <c r="L80">
        <f>VLOOKUP($A80, 'Moodle Grades'!$D$1:$P$117, 12, FALSE)</f>
        <v>14</v>
      </c>
      <c r="M80">
        <f t="shared" si="2"/>
        <v>14.8</v>
      </c>
      <c r="N80">
        <v>2</v>
      </c>
      <c r="O80">
        <f t="shared" si="3"/>
        <v>25.866666666666667</v>
      </c>
    </row>
    <row r="81" spans="1:15" x14ac:dyDescent="0.25">
      <c r="A81" t="str">
        <f>'Detail Marks'!A81</f>
        <v>180489E</v>
      </c>
      <c r="B81" t="str">
        <f>'Detail Marks'!B81</f>
        <v>PRARTHTHANAN S.</v>
      </c>
      <c r="C81" t="str">
        <f>VLOOKUP($A81, 'Moodle Grades'!$D$1:$P$117, 1, FALSE)</f>
        <v>180489E</v>
      </c>
      <c r="D81">
        <f>VLOOKUP($A81, 'Moodle Grades'!$D$1:$P$117, 4, FALSE)</f>
        <v>13</v>
      </c>
      <c r="E81">
        <f>VLOOKUP($A81, 'Moodle Grades'!$D$1:$P$117, 5, FALSE)</f>
        <v>14</v>
      </c>
      <c r="F81">
        <f>VLOOKUP($A81, 'Moodle Grades'!$D$1:$P$117, 6, FALSE)</f>
        <v>14</v>
      </c>
      <c r="G81">
        <f>VLOOKUP($A81, 'Moodle Grades'!$D$1:$P$117, 7, FALSE)</f>
        <v>15</v>
      </c>
      <c r="H81">
        <f>VLOOKUP($A81, 'Moodle Grades'!$D$1:$P$117, 8, FALSE)</f>
        <v>12</v>
      </c>
      <c r="I81">
        <f>VLOOKUP($A81, 'Moodle Grades'!$D$1:$P$117, 9, FALSE)</f>
        <v>0</v>
      </c>
      <c r="J81">
        <f>VLOOKUP($A81, 'Moodle Grades'!$D$1:$P$117, 10, FALSE)</f>
        <v>15</v>
      </c>
      <c r="K81">
        <f>VLOOKUP($A81, 'Moodle Grades'!$D$1:$P$117, 11, FALSE)</f>
        <v>0</v>
      </c>
      <c r="L81">
        <f>VLOOKUP($A81, 'Moodle Grades'!$D$1:$P$117, 12, FALSE)</f>
        <v>14</v>
      </c>
      <c r="M81">
        <f t="shared" si="2"/>
        <v>14.2</v>
      </c>
      <c r="N81">
        <v>2</v>
      </c>
      <c r="O81">
        <f t="shared" si="3"/>
        <v>25.466666666666669</v>
      </c>
    </row>
    <row r="82" spans="1:15" x14ac:dyDescent="0.25">
      <c r="A82" t="str">
        <f>'Detail Marks'!A82</f>
        <v>180497C</v>
      </c>
      <c r="B82" t="str">
        <f>'Detail Marks'!B82</f>
        <v>PREMATHILAKA H.D.M.</v>
      </c>
      <c r="C82" t="str">
        <f>VLOOKUP($A82, 'Moodle Grades'!$D$1:$P$117, 1, FALSE)</f>
        <v>180497C</v>
      </c>
      <c r="D82">
        <f>VLOOKUP($A82, 'Moodle Grades'!$D$1:$P$117, 4, FALSE)</f>
        <v>15</v>
      </c>
      <c r="E82">
        <f>VLOOKUP($A82, 'Moodle Grades'!$D$1:$P$117, 5, FALSE)</f>
        <v>14</v>
      </c>
      <c r="F82">
        <f>VLOOKUP($A82, 'Moodle Grades'!$D$1:$P$117, 6, FALSE)</f>
        <v>15</v>
      </c>
      <c r="G82">
        <f>VLOOKUP($A82, 'Moodle Grades'!$D$1:$P$117, 7, FALSE)</f>
        <v>15</v>
      </c>
      <c r="H82">
        <f>VLOOKUP($A82, 'Moodle Grades'!$D$1:$P$117, 8, FALSE)</f>
        <v>14</v>
      </c>
      <c r="I82">
        <f>VLOOKUP($A82, 'Moodle Grades'!$D$1:$P$117, 9, FALSE)</f>
        <v>15</v>
      </c>
      <c r="J82">
        <f>VLOOKUP($A82, 'Moodle Grades'!$D$1:$P$117, 10, FALSE)</f>
        <v>15</v>
      </c>
      <c r="K82">
        <f>VLOOKUP($A82, 'Moodle Grades'!$D$1:$P$117, 11, FALSE)</f>
        <v>15</v>
      </c>
      <c r="L82">
        <f>VLOOKUP($A82, 'Moodle Grades'!$D$1:$P$117, 12, FALSE)</f>
        <v>18</v>
      </c>
      <c r="M82">
        <f t="shared" si="2"/>
        <v>15</v>
      </c>
      <c r="N82">
        <v>2</v>
      </c>
      <c r="O82">
        <f t="shared" si="3"/>
        <v>30</v>
      </c>
    </row>
    <row r="83" spans="1:15" x14ac:dyDescent="0.25">
      <c r="A83" t="str">
        <f>'Detail Marks'!A83</f>
        <v>180506G</v>
      </c>
      <c r="B83" t="str">
        <f>'Detail Marks'!B83</f>
        <v>RAGAVAN R.</v>
      </c>
      <c r="C83" t="str">
        <f>VLOOKUP($A83, 'Moodle Grades'!$D$1:$P$117, 1, FALSE)</f>
        <v>180506G</v>
      </c>
      <c r="D83">
        <f>VLOOKUP($A83, 'Moodle Grades'!$D$1:$P$117, 4, FALSE)</f>
        <v>15</v>
      </c>
      <c r="E83">
        <f>VLOOKUP($A83, 'Moodle Grades'!$D$1:$P$117, 5, FALSE)</f>
        <v>13</v>
      </c>
      <c r="F83">
        <f>VLOOKUP($A83, 'Moodle Grades'!$D$1:$P$117, 6, FALSE)</f>
        <v>15</v>
      </c>
      <c r="G83">
        <f>VLOOKUP($A83, 'Moodle Grades'!$D$1:$P$117, 7, FALSE)</f>
        <v>15</v>
      </c>
      <c r="H83">
        <f>VLOOKUP($A83, 'Moodle Grades'!$D$1:$P$117, 8, FALSE)</f>
        <v>14</v>
      </c>
      <c r="I83">
        <f>VLOOKUP($A83, 'Moodle Grades'!$D$1:$P$117, 9, FALSE)</f>
        <v>15</v>
      </c>
      <c r="J83">
        <f>VLOOKUP($A83, 'Moodle Grades'!$D$1:$P$117, 10, FALSE)</f>
        <v>15</v>
      </c>
      <c r="K83">
        <f>VLOOKUP($A83, 'Moodle Grades'!$D$1:$P$117, 11, FALSE)</f>
        <v>15</v>
      </c>
      <c r="L83">
        <f>VLOOKUP($A83, 'Moodle Grades'!$D$1:$P$117, 12, FALSE)</f>
        <v>16</v>
      </c>
      <c r="M83">
        <f t="shared" si="2"/>
        <v>15</v>
      </c>
      <c r="N83">
        <v>2</v>
      </c>
      <c r="O83">
        <f t="shared" si="3"/>
        <v>28</v>
      </c>
    </row>
    <row r="84" spans="1:15" x14ac:dyDescent="0.25">
      <c r="A84" t="str">
        <f>'Detail Marks'!A84</f>
        <v>180508N</v>
      </c>
      <c r="B84" t="str">
        <f>'Detail Marks'!B84</f>
        <v>RAJAKARUNA Y.A.A.W.</v>
      </c>
      <c r="C84" t="str">
        <f>VLOOKUP($A84, 'Moodle Grades'!$D$1:$P$117, 1, FALSE)</f>
        <v>180508N</v>
      </c>
      <c r="D84">
        <f>VLOOKUP($A84, 'Moodle Grades'!$D$1:$P$117, 4, FALSE)</f>
        <v>15</v>
      </c>
      <c r="E84">
        <f>VLOOKUP($A84, 'Moodle Grades'!$D$1:$P$117, 5, FALSE)</f>
        <v>13</v>
      </c>
      <c r="F84">
        <f>VLOOKUP($A84, 'Moodle Grades'!$D$1:$P$117, 6, FALSE)</f>
        <v>14</v>
      </c>
      <c r="G84">
        <f>VLOOKUP($A84, 'Moodle Grades'!$D$1:$P$117, 7, FALSE)</f>
        <v>15</v>
      </c>
      <c r="H84">
        <f>VLOOKUP($A84, 'Moodle Grades'!$D$1:$P$117, 8, FALSE)</f>
        <v>13</v>
      </c>
      <c r="I84">
        <f>VLOOKUP($A84, 'Moodle Grades'!$D$1:$P$117, 9, FALSE)</f>
        <v>15</v>
      </c>
      <c r="J84">
        <f>VLOOKUP($A84, 'Moodle Grades'!$D$1:$P$117, 10, FALSE)</f>
        <v>15</v>
      </c>
      <c r="K84">
        <f>VLOOKUP($A84, 'Moodle Grades'!$D$1:$P$117, 11, FALSE)</f>
        <v>15</v>
      </c>
      <c r="L84">
        <f>VLOOKUP($A84, 'Moodle Grades'!$D$1:$P$117, 12, FALSE)</f>
        <v>14</v>
      </c>
      <c r="M84">
        <f t="shared" si="2"/>
        <v>15</v>
      </c>
      <c r="N84">
        <v>2</v>
      </c>
      <c r="O84">
        <f t="shared" si="3"/>
        <v>26</v>
      </c>
    </row>
    <row r="85" spans="1:15" x14ac:dyDescent="0.25">
      <c r="A85" t="str">
        <f>'Detail Marks'!A85</f>
        <v>180520T</v>
      </c>
      <c r="B85" t="str">
        <f>'Detail Marks'!B85</f>
        <v>RANDIKA J.T.H.</v>
      </c>
      <c r="C85" t="str">
        <f>VLOOKUP($A85, 'Moodle Grades'!$D$1:$P$117, 1, FALSE)</f>
        <v>180520T</v>
      </c>
      <c r="D85">
        <f>VLOOKUP($A85, 'Moodle Grades'!$D$1:$P$117, 4, FALSE)</f>
        <v>0</v>
      </c>
      <c r="E85">
        <f>VLOOKUP($A85, 'Moodle Grades'!$D$1:$P$117, 5, FALSE)</f>
        <v>14</v>
      </c>
      <c r="F85">
        <f>VLOOKUP($A85, 'Moodle Grades'!$D$1:$P$117, 6, FALSE)</f>
        <v>0</v>
      </c>
      <c r="G85">
        <f>VLOOKUP($A85, 'Moodle Grades'!$D$1:$P$117, 7, FALSE)</f>
        <v>15</v>
      </c>
      <c r="H85">
        <f>VLOOKUP($A85, 'Moodle Grades'!$D$1:$P$117, 8, FALSE)</f>
        <v>12</v>
      </c>
      <c r="I85">
        <f>VLOOKUP($A85, 'Moodle Grades'!$D$1:$P$117, 9, FALSE)</f>
        <v>0</v>
      </c>
      <c r="J85">
        <f>VLOOKUP($A85, 'Moodle Grades'!$D$1:$P$117, 10, FALSE)</f>
        <v>15</v>
      </c>
      <c r="K85">
        <f>VLOOKUP($A85, 'Moodle Grades'!$D$1:$P$117, 11, FALSE)</f>
        <v>0</v>
      </c>
      <c r="L85">
        <f>VLOOKUP($A85, 'Moodle Grades'!$D$1:$P$117, 12, FALSE)</f>
        <v>14</v>
      </c>
      <c r="M85">
        <f t="shared" si="2"/>
        <v>11.2</v>
      </c>
      <c r="N85">
        <v>2</v>
      </c>
      <c r="O85">
        <f t="shared" si="3"/>
        <v>23.466666666666665</v>
      </c>
    </row>
    <row r="86" spans="1:15" x14ac:dyDescent="0.25">
      <c r="A86" t="str">
        <f>'Detail Marks'!A86</f>
        <v>180522C</v>
      </c>
      <c r="B86" t="str">
        <f>'Detail Marks'!B86</f>
        <v>RASADARA K.P.W.G.</v>
      </c>
      <c r="C86" t="str">
        <f>VLOOKUP($A86, 'Moodle Grades'!$D$1:$P$117, 1, FALSE)</f>
        <v>180522C</v>
      </c>
      <c r="D86">
        <f>VLOOKUP($A86, 'Moodle Grades'!$D$1:$P$117, 4, FALSE)</f>
        <v>13</v>
      </c>
      <c r="E86">
        <f>VLOOKUP($A86, 'Moodle Grades'!$D$1:$P$117, 5, FALSE)</f>
        <v>14</v>
      </c>
      <c r="F86">
        <f>VLOOKUP($A86, 'Moodle Grades'!$D$1:$P$117, 6, FALSE)</f>
        <v>0</v>
      </c>
      <c r="G86">
        <f>VLOOKUP($A86, 'Moodle Grades'!$D$1:$P$117, 7, FALSE)</f>
        <v>0</v>
      </c>
      <c r="H86">
        <f>VLOOKUP($A86, 'Moodle Grades'!$D$1:$P$117, 8, FALSE)</f>
        <v>13</v>
      </c>
      <c r="I86">
        <f>VLOOKUP($A86, 'Moodle Grades'!$D$1:$P$117, 9, FALSE)</f>
        <v>0</v>
      </c>
      <c r="J86">
        <f>VLOOKUP($A86, 'Moodle Grades'!$D$1:$P$117, 10, FALSE)</f>
        <v>0</v>
      </c>
      <c r="K86">
        <f>VLOOKUP($A86, 'Moodle Grades'!$D$1:$P$117, 11, FALSE)</f>
        <v>0</v>
      </c>
      <c r="L86">
        <f>VLOOKUP($A86, 'Moodle Grades'!$D$1:$P$117, 12, FALSE)</f>
        <v>12</v>
      </c>
      <c r="M86">
        <f t="shared" si="2"/>
        <v>8</v>
      </c>
      <c r="N86">
        <v>2</v>
      </c>
      <c r="O86">
        <f t="shared" si="3"/>
        <v>19.333333333333332</v>
      </c>
    </row>
    <row r="87" spans="1:15" x14ac:dyDescent="0.25">
      <c r="A87" t="str">
        <f>'Detail Marks'!A87</f>
        <v>180523F</v>
      </c>
      <c r="B87" t="str">
        <f>'Detail Marks'!B87</f>
        <v>RASANJI R.V.</v>
      </c>
      <c r="C87" t="str">
        <f>VLOOKUP($A87, 'Moodle Grades'!$D$1:$P$117, 1, FALSE)</f>
        <v>180523F</v>
      </c>
      <c r="D87">
        <f>VLOOKUP($A87, 'Moodle Grades'!$D$1:$P$117, 4, FALSE)</f>
        <v>15</v>
      </c>
      <c r="E87">
        <f>VLOOKUP($A87, 'Moodle Grades'!$D$1:$P$117, 5, FALSE)</f>
        <v>11</v>
      </c>
      <c r="F87">
        <f>VLOOKUP($A87, 'Moodle Grades'!$D$1:$P$117, 6, FALSE)</f>
        <v>14</v>
      </c>
      <c r="G87">
        <f>VLOOKUP($A87, 'Moodle Grades'!$D$1:$P$117, 7, FALSE)</f>
        <v>15</v>
      </c>
      <c r="H87">
        <f>VLOOKUP($A87, 'Moodle Grades'!$D$1:$P$117, 8, FALSE)</f>
        <v>11</v>
      </c>
      <c r="I87">
        <f>VLOOKUP($A87, 'Moodle Grades'!$D$1:$P$117, 9, FALSE)</f>
        <v>15</v>
      </c>
      <c r="J87">
        <f>VLOOKUP($A87, 'Moodle Grades'!$D$1:$P$117, 10, FALSE)</f>
        <v>15</v>
      </c>
      <c r="K87">
        <f>VLOOKUP($A87, 'Moodle Grades'!$D$1:$P$117, 11, FALSE)</f>
        <v>15</v>
      </c>
      <c r="L87">
        <f>VLOOKUP($A87, 'Moodle Grades'!$D$1:$P$117, 12, FALSE)</f>
        <v>14</v>
      </c>
      <c r="M87">
        <f t="shared" si="2"/>
        <v>15</v>
      </c>
      <c r="N87">
        <v>2</v>
      </c>
      <c r="O87">
        <f t="shared" si="3"/>
        <v>26</v>
      </c>
    </row>
    <row r="88" spans="1:15" x14ac:dyDescent="0.25">
      <c r="A88" t="str">
        <f>'Detail Marks'!A88</f>
        <v>180529E</v>
      </c>
      <c r="B88" t="str">
        <f>'Detail Marks'!B88</f>
        <v>RATHNAYAKA R.G.H.V.</v>
      </c>
      <c r="C88" t="str">
        <f>VLOOKUP($A88, 'Moodle Grades'!$D$1:$P$117, 1, FALSE)</f>
        <v>180529E</v>
      </c>
      <c r="D88">
        <f>VLOOKUP($A88, 'Moodle Grades'!$D$1:$P$117, 4, FALSE)</f>
        <v>15</v>
      </c>
      <c r="E88">
        <f>VLOOKUP($A88, 'Moodle Grades'!$D$1:$P$117, 5, FALSE)</f>
        <v>0</v>
      </c>
      <c r="F88">
        <f>VLOOKUP($A88, 'Moodle Grades'!$D$1:$P$117, 6, FALSE)</f>
        <v>15</v>
      </c>
      <c r="G88">
        <f>VLOOKUP($A88, 'Moodle Grades'!$D$1:$P$117, 7, FALSE)</f>
        <v>15</v>
      </c>
      <c r="H88">
        <f>VLOOKUP($A88, 'Moodle Grades'!$D$1:$P$117, 8, FALSE)</f>
        <v>10</v>
      </c>
      <c r="I88">
        <f>VLOOKUP($A88, 'Moodle Grades'!$D$1:$P$117, 9, FALSE)</f>
        <v>15</v>
      </c>
      <c r="J88">
        <f>VLOOKUP($A88, 'Moodle Grades'!$D$1:$P$117, 10, FALSE)</f>
        <v>15</v>
      </c>
      <c r="K88">
        <f>VLOOKUP($A88, 'Moodle Grades'!$D$1:$P$117, 11, FALSE)</f>
        <v>15</v>
      </c>
      <c r="L88">
        <f>VLOOKUP($A88, 'Moodle Grades'!$D$1:$P$117, 12, FALSE)</f>
        <v>14</v>
      </c>
      <c r="M88">
        <f t="shared" si="2"/>
        <v>15</v>
      </c>
      <c r="N88">
        <v>2</v>
      </c>
      <c r="O88">
        <f t="shared" si="3"/>
        <v>26</v>
      </c>
    </row>
    <row r="89" spans="1:15" x14ac:dyDescent="0.25">
      <c r="A89" t="str">
        <f>'Detail Marks'!A89</f>
        <v>180534N</v>
      </c>
      <c r="B89" t="str">
        <f>'Detail Marks'!B89</f>
        <v>RATHNAYAKE R.M.A.S.</v>
      </c>
      <c r="C89" t="str">
        <f>VLOOKUP($A89, 'Moodle Grades'!$D$1:$P$117, 1, FALSE)</f>
        <v>180534N</v>
      </c>
      <c r="D89">
        <f>VLOOKUP($A89, 'Moodle Grades'!$D$1:$P$117, 4, FALSE)</f>
        <v>15</v>
      </c>
      <c r="E89">
        <f>VLOOKUP($A89, 'Moodle Grades'!$D$1:$P$117, 5, FALSE)</f>
        <v>13</v>
      </c>
      <c r="F89">
        <f>VLOOKUP($A89, 'Moodle Grades'!$D$1:$P$117, 6, FALSE)</f>
        <v>14</v>
      </c>
      <c r="G89">
        <f>VLOOKUP($A89, 'Moodle Grades'!$D$1:$P$117, 7, FALSE)</f>
        <v>15</v>
      </c>
      <c r="H89">
        <f>VLOOKUP($A89, 'Moodle Grades'!$D$1:$P$117, 8, FALSE)</f>
        <v>13</v>
      </c>
      <c r="I89">
        <f>VLOOKUP($A89, 'Moodle Grades'!$D$1:$P$117, 9, FALSE)</f>
        <v>15</v>
      </c>
      <c r="J89">
        <f>VLOOKUP($A89, 'Moodle Grades'!$D$1:$P$117, 10, FALSE)</f>
        <v>15</v>
      </c>
      <c r="K89">
        <f>VLOOKUP($A89, 'Moodle Grades'!$D$1:$P$117, 11, FALSE)</f>
        <v>0</v>
      </c>
      <c r="L89">
        <f>VLOOKUP($A89, 'Moodle Grades'!$D$1:$P$117, 12, FALSE)</f>
        <v>13</v>
      </c>
      <c r="M89">
        <f t="shared" si="2"/>
        <v>14.8</v>
      </c>
      <c r="N89">
        <v>2</v>
      </c>
      <c r="O89">
        <f t="shared" si="3"/>
        <v>24.866666666666667</v>
      </c>
    </row>
    <row r="90" spans="1:15" x14ac:dyDescent="0.25">
      <c r="A90" t="str">
        <f>'Detail Marks'!A90</f>
        <v>180538F</v>
      </c>
      <c r="B90" t="str">
        <f>'Detail Marks'!B90</f>
        <v>RATHNAYAKE R.T.N.</v>
      </c>
      <c r="C90" t="str">
        <f>VLOOKUP($A90, 'Moodle Grades'!$D$1:$P$117, 1, FALSE)</f>
        <v>180538F</v>
      </c>
      <c r="D90">
        <f>VLOOKUP($A90, 'Moodle Grades'!$D$1:$P$117, 4, FALSE)</f>
        <v>14</v>
      </c>
      <c r="E90">
        <f>VLOOKUP($A90, 'Moodle Grades'!$D$1:$P$117, 5, FALSE)</f>
        <v>14</v>
      </c>
      <c r="F90">
        <f>VLOOKUP($A90, 'Moodle Grades'!$D$1:$P$117, 6, FALSE)</f>
        <v>15</v>
      </c>
      <c r="G90">
        <f>VLOOKUP($A90, 'Moodle Grades'!$D$1:$P$117, 7, FALSE)</f>
        <v>15</v>
      </c>
      <c r="H90">
        <f>VLOOKUP($A90, 'Moodle Grades'!$D$1:$P$117, 8, FALSE)</f>
        <v>14</v>
      </c>
      <c r="I90">
        <f>VLOOKUP($A90, 'Moodle Grades'!$D$1:$P$117, 9, FALSE)</f>
        <v>15</v>
      </c>
      <c r="J90">
        <f>VLOOKUP($A90, 'Moodle Grades'!$D$1:$P$117, 10, FALSE)</f>
        <v>15</v>
      </c>
      <c r="K90">
        <f>VLOOKUP($A90, 'Moodle Grades'!$D$1:$P$117, 11, FALSE)</f>
        <v>15</v>
      </c>
      <c r="L90">
        <f>VLOOKUP($A90, 'Moodle Grades'!$D$1:$P$117, 12, FALSE)</f>
        <v>17</v>
      </c>
      <c r="M90">
        <f t="shared" si="2"/>
        <v>15</v>
      </c>
      <c r="N90">
        <v>2</v>
      </c>
      <c r="O90">
        <f t="shared" si="3"/>
        <v>29</v>
      </c>
    </row>
    <row r="91" spans="1:15" x14ac:dyDescent="0.25">
      <c r="A91" t="str">
        <f>'Detail Marks'!A91</f>
        <v>180544U</v>
      </c>
      <c r="B91" t="str">
        <f>'Detail Marks'!B91</f>
        <v>RAVIHANSA W.A.V.</v>
      </c>
      <c r="C91" t="str">
        <f>VLOOKUP($A91, 'Moodle Grades'!$D$1:$P$117, 1, FALSE)</f>
        <v>180544U</v>
      </c>
      <c r="D91">
        <f>VLOOKUP($A91, 'Moodle Grades'!$D$1:$P$117, 4, FALSE)</f>
        <v>15</v>
      </c>
      <c r="E91">
        <f>VLOOKUP($A91, 'Moodle Grades'!$D$1:$P$117, 5, FALSE)</f>
        <v>14</v>
      </c>
      <c r="F91">
        <f>VLOOKUP($A91, 'Moodle Grades'!$D$1:$P$117, 6, FALSE)</f>
        <v>14</v>
      </c>
      <c r="G91">
        <f>VLOOKUP($A91, 'Moodle Grades'!$D$1:$P$117, 7, FALSE)</f>
        <v>15</v>
      </c>
      <c r="H91">
        <f>VLOOKUP($A91, 'Moodle Grades'!$D$1:$P$117, 8, FALSE)</f>
        <v>14</v>
      </c>
      <c r="I91">
        <f>VLOOKUP($A91, 'Moodle Grades'!$D$1:$P$117, 9, FALSE)</f>
        <v>15</v>
      </c>
      <c r="J91">
        <f>VLOOKUP($A91, 'Moodle Grades'!$D$1:$P$117, 10, FALSE)</f>
        <v>15</v>
      </c>
      <c r="K91">
        <f>VLOOKUP($A91, 'Moodle Grades'!$D$1:$P$117, 11, FALSE)</f>
        <v>15</v>
      </c>
      <c r="L91">
        <f>VLOOKUP($A91, 'Moodle Grades'!$D$1:$P$117, 12, FALSE)</f>
        <v>15</v>
      </c>
      <c r="M91">
        <f t="shared" si="2"/>
        <v>15</v>
      </c>
      <c r="N91">
        <v>2</v>
      </c>
      <c r="O91">
        <f t="shared" si="3"/>
        <v>27</v>
      </c>
    </row>
    <row r="92" spans="1:15" x14ac:dyDescent="0.25">
      <c r="A92" t="str">
        <f>'Detail Marks'!A92</f>
        <v>180554B</v>
      </c>
      <c r="B92" t="str">
        <f>'Detail Marks'!B92</f>
        <v>SAMARASINGHE P.</v>
      </c>
      <c r="C92" t="str">
        <f>VLOOKUP($A92, 'Moodle Grades'!$D$1:$P$117, 1, FALSE)</f>
        <v>180554B</v>
      </c>
      <c r="D92">
        <f>VLOOKUP($A92, 'Moodle Grades'!$D$1:$P$117, 4, FALSE)</f>
        <v>11</v>
      </c>
      <c r="E92">
        <f>VLOOKUP($A92, 'Moodle Grades'!$D$1:$P$117, 5, FALSE)</f>
        <v>14</v>
      </c>
      <c r="F92">
        <f>VLOOKUP($A92, 'Moodle Grades'!$D$1:$P$117, 6, FALSE)</f>
        <v>14</v>
      </c>
      <c r="G92">
        <f>VLOOKUP($A92, 'Moodle Grades'!$D$1:$P$117, 7, FALSE)</f>
        <v>15</v>
      </c>
      <c r="H92">
        <f>VLOOKUP($A92, 'Moodle Grades'!$D$1:$P$117, 8, FALSE)</f>
        <v>13</v>
      </c>
      <c r="I92">
        <f>VLOOKUP($A92, 'Moodle Grades'!$D$1:$P$117, 9, FALSE)</f>
        <v>15</v>
      </c>
      <c r="J92">
        <f>VLOOKUP($A92, 'Moodle Grades'!$D$1:$P$117, 10, FALSE)</f>
        <v>15</v>
      </c>
      <c r="K92">
        <f>VLOOKUP($A92, 'Moodle Grades'!$D$1:$P$117, 11, FALSE)</f>
        <v>0</v>
      </c>
      <c r="L92">
        <f>VLOOKUP($A92, 'Moodle Grades'!$D$1:$P$117, 12, FALSE)</f>
        <v>16</v>
      </c>
      <c r="M92">
        <f t="shared" si="2"/>
        <v>14.6</v>
      </c>
      <c r="N92">
        <v>2</v>
      </c>
      <c r="O92">
        <f t="shared" si="3"/>
        <v>27.733333333333334</v>
      </c>
    </row>
    <row r="93" spans="1:15" x14ac:dyDescent="0.25">
      <c r="A93" t="str">
        <f>'Detail Marks'!A93</f>
        <v>180564F</v>
      </c>
      <c r="B93" t="str">
        <f>'Detail Marks'!B93</f>
        <v>SANDEEPA H.K.C.A.</v>
      </c>
      <c r="C93" t="str">
        <f>VLOOKUP($A93, 'Moodle Grades'!$D$1:$P$117, 1, FALSE)</f>
        <v>180564F</v>
      </c>
      <c r="D93">
        <f>VLOOKUP($A93, 'Moodle Grades'!$D$1:$P$117, 4, FALSE)</f>
        <v>15</v>
      </c>
      <c r="E93">
        <f>VLOOKUP($A93, 'Moodle Grades'!$D$1:$P$117, 5, FALSE)</f>
        <v>11</v>
      </c>
      <c r="F93">
        <f>VLOOKUP($A93, 'Moodle Grades'!$D$1:$P$117, 6, FALSE)</f>
        <v>14</v>
      </c>
      <c r="G93">
        <f>VLOOKUP($A93, 'Moodle Grades'!$D$1:$P$117, 7, FALSE)</f>
        <v>15</v>
      </c>
      <c r="H93">
        <f>VLOOKUP($A93, 'Moodle Grades'!$D$1:$P$117, 8, FALSE)</f>
        <v>13</v>
      </c>
      <c r="I93">
        <f>VLOOKUP($A93, 'Moodle Grades'!$D$1:$P$117, 9, FALSE)</f>
        <v>0</v>
      </c>
      <c r="J93">
        <f>VLOOKUP($A93, 'Moodle Grades'!$D$1:$P$117, 10, FALSE)</f>
        <v>15</v>
      </c>
      <c r="K93">
        <f>VLOOKUP($A93, 'Moodle Grades'!$D$1:$P$117, 11, FALSE)</f>
        <v>0</v>
      </c>
      <c r="L93">
        <f>VLOOKUP($A93, 'Moodle Grades'!$D$1:$P$117, 12, FALSE)</f>
        <v>14</v>
      </c>
      <c r="M93">
        <f t="shared" si="2"/>
        <v>14.4</v>
      </c>
      <c r="N93">
        <v>2</v>
      </c>
      <c r="O93">
        <f t="shared" si="3"/>
        <v>25.6</v>
      </c>
    </row>
    <row r="94" spans="1:15" x14ac:dyDescent="0.25">
      <c r="A94" t="str">
        <f>'Detail Marks'!A94</f>
        <v>180574K</v>
      </c>
      <c r="B94" t="str">
        <f>'Detail Marks'!B94</f>
        <v>SAURANGA H.W.C.</v>
      </c>
      <c r="C94" t="str">
        <f>VLOOKUP($A94, 'Moodle Grades'!$D$1:$P$117, 1, FALSE)</f>
        <v>180574K</v>
      </c>
      <c r="D94">
        <f>VLOOKUP($A94, 'Moodle Grades'!$D$1:$P$117, 4, FALSE)</f>
        <v>11</v>
      </c>
      <c r="E94">
        <f>VLOOKUP($A94, 'Moodle Grades'!$D$1:$P$117, 5, FALSE)</f>
        <v>0</v>
      </c>
      <c r="F94">
        <f>VLOOKUP($A94, 'Moodle Grades'!$D$1:$P$117, 6, FALSE)</f>
        <v>15</v>
      </c>
      <c r="G94">
        <f>VLOOKUP($A94, 'Moodle Grades'!$D$1:$P$117, 7, FALSE)</f>
        <v>15</v>
      </c>
      <c r="H94">
        <f>VLOOKUP($A94, 'Moodle Grades'!$D$1:$P$117, 8, FALSE)</f>
        <v>14</v>
      </c>
      <c r="I94">
        <f>VLOOKUP($A94, 'Moodle Grades'!$D$1:$P$117, 9, FALSE)</f>
        <v>15</v>
      </c>
      <c r="J94">
        <f>VLOOKUP($A94, 'Moodle Grades'!$D$1:$P$117, 10, FALSE)</f>
        <v>0</v>
      </c>
      <c r="K94">
        <f>VLOOKUP($A94, 'Moodle Grades'!$D$1:$P$117, 11, FALSE)</f>
        <v>0</v>
      </c>
      <c r="L94">
        <f>VLOOKUP($A94, 'Moodle Grades'!$D$1:$P$117, 12, FALSE)</f>
        <v>12</v>
      </c>
      <c r="M94">
        <f t="shared" si="2"/>
        <v>14</v>
      </c>
      <c r="N94">
        <v>2</v>
      </c>
      <c r="O94">
        <f t="shared" si="3"/>
        <v>23.333333333333336</v>
      </c>
    </row>
    <row r="95" spans="1:15" x14ac:dyDescent="0.25">
      <c r="A95" t="str">
        <f>'Detail Marks'!A95</f>
        <v>180588G</v>
      </c>
      <c r="B95" t="str">
        <f>'Detail Marks'!B95</f>
        <v>VITHURABIMAN S.</v>
      </c>
      <c r="C95" t="str">
        <f>VLOOKUP($A95, 'Moodle Grades'!$D$1:$P$117, 1, FALSE)</f>
        <v>180588G</v>
      </c>
      <c r="D95">
        <f>VLOOKUP($A95, 'Moodle Grades'!$D$1:$P$117, 4, FALSE)</f>
        <v>13</v>
      </c>
      <c r="E95">
        <f>VLOOKUP($A95, 'Moodle Grades'!$D$1:$P$117, 5, FALSE)</f>
        <v>13</v>
      </c>
      <c r="F95">
        <f>VLOOKUP($A95, 'Moodle Grades'!$D$1:$P$117, 6, FALSE)</f>
        <v>14</v>
      </c>
      <c r="G95">
        <f>VLOOKUP($A95, 'Moodle Grades'!$D$1:$P$117, 7, FALSE)</f>
        <v>15</v>
      </c>
      <c r="H95">
        <f>VLOOKUP($A95, 'Moodle Grades'!$D$1:$P$117, 8, FALSE)</f>
        <v>12</v>
      </c>
      <c r="I95">
        <f>VLOOKUP($A95, 'Moodle Grades'!$D$1:$P$117, 9, FALSE)</f>
        <v>15</v>
      </c>
      <c r="J95">
        <f>VLOOKUP($A95, 'Moodle Grades'!$D$1:$P$117, 10, FALSE)</f>
        <v>15</v>
      </c>
      <c r="K95">
        <f>VLOOKUP($A95, 'Moodle Grades'!$D$1:$P$117, 11, FALSE)</f>
        <v>0</v>
      </c>
      <c r="L95">
        <f>VLOOKUP($A95, 'Moodle Grades'!$D$1:$P$117, 12, FALSE)</f>
        <v>12</v>
      </c>
      <c r="M95">
        <f t="shared" si="2"/>
        <v>14.4</v>
      </c>
      <c r="N95">
        <v>2</v>
      </c>
      <c r="O95">
        <f t="shared" si="3"/>
        <v>23.6</v>
      </c>
    </row>
    <row r="96" spans="1:15" x14ac:dyDescent="0.25">
      <c r="A96" t="str">
        <f>'Detail Marks'!A96</f>
        <v>180589K</v>
      </c>
      <c r="B96" t="str">
        <f>'Detail Marks'!B96</f>
        <v>SEWWANDI B.L.P.N.</v>
      </c>
      <c r="C96" t="str">
        <f>VLOOKUP($A96, 'Moodle Grades'!$D$1:$P$117, 1, FALSE)</f>
        <v>180589K</v>
      </c>
      <c r="D96">
        <f>VLOOKUP($A96, 'Moodle Grades'!$D$1:$P$117, 4, FALSE)</f>
        <v>15</v>
      </c>
      <c r="E96">
        <f>VLOOKUP($A96, 'Moodle Grades'!$D$1:$P$117, 5, FALSE)</f>
        <v>14</v>
      </c>
      <c r="F96">
        <f>VLOOKUP($A96, 'Moodle Grades'!$D$1:$P$117, 6, FALSE)</f>
        <v>14</v>
      </c>
      <c r="G96">
        <f>VLOOKUP($A96, 'Moodle Grades'!$D$1:$P$117, 7, FALSE)</f>
        <v>15</v>
      </c>
      <c r="H96">
        <f>VLOOKUP($A96, 'Moodle Grades'!$D$1:$P$117, 8, FALSE)</f>
        <v>0</v>
      </c>
      <c r="I96">
        <f>VLOOKUP($A96, 'Moodle Grades'!$D$1:$P$117, 9, FALSE)</f>
        <v>15</v>
      </c>
      <c r="J96">
        <f>VLOOKUP($A96, 'Moodle Grades'!$D$1:$P$117, 10, FALSE)</f>
        <v>15</v>
      </c>
      <c r="K96">
        <f>VLOOKUP($A96, 'Moodle Grades'!$D$1:$P$117, 11, FALSE)</f>
        <v>15</v>
      </c>
      <c r="L96">
        <f>VLOOKUP($A96, 'Moodle Grades'!$D$1:$P$117, 12, FALSE)</f>
        <v>14</v>
      </c>
      <c r="M96">
        <f t="shared" si="2"/>
        <v>15</v>
      </c>
      <c r="N96">
        <v>2</v>
      </c>
      <c r="O96">
        <f t="shared" si="3"/>
        <v>26</v>
      </c>
    </row>
    <row r="97" spans="1:15" x14ac:dyDescent="0.25">
      <c r="A97" t="str">
        <f>'Detail Marks'!A97</f>
        <v>180604F</v>
      </c>
      <c r="B97" t="str">
        <f>'Detail Marks'!B97</f>
        <v>SILVA P.H.D.S.</v>
      </c>
      <c r="C97" t="str">
        <f>VLOOKUP($A97, 'Moodle Grades'!$D$1:$P$117, 1, FALSE)</f>
        <v>180604F</v>
      </c>
      <c r="D97">
        <f>VLOOKUP($A97, 'Moodle Grades'!$D$1:$P$117, 4, FALSE)</f>
        <v>15</v>
      </c>
      <c r="E97">
        <f>VLOOKUP($A97, 'Moodle Grades'!$D$1:$P$117, 5, FALSE)</f>
        <v>14</v>
      </c>
      <c r="F97">
        <f>VLOOKUP($A97, 'Moodle Grades'!$D$1:$P$117, 6, FALSE)</f>
        <v>14</v>
      </c>
      <c r="G97">
        <f>VLOOKUP($A97, 'Moodle Grades'!$D$1:$P$117, 7, FALSE)</f>
        <v>15</v>
      </c>
      <c r="H97">
        <f>VLOOKUP($A97, 'Moodle Grades'!$D$1:$P$117, 8, FALSE)</f>
        <v>14</v>
      </c>
      <c r="I97">
        <f>VLOOKUP($A97, 'Moodle Grades'!$D$1:$P$117, 9, FALSE)</f>
        <v>15</v>
      </c>
      <c r="J97">
        <f>VLOOKUP($A97, 'Moodle Grades'!$D$1:$P$117, 10, FALSE)</f>
        <v>15</v>
      </c>
      <c r="K97">
        <f>VLOOKUP($A97, 'Moodle Grades'!$D$1:$P$117, 11, FALSE)</f>
        <v>15</v>
      </c>
      <c r="L97">
        <f>VLOOKUP($A97, 'Moodle Grades'!$D$1:$P$117, 12, FALSE)</f>
        <v>16</v>
      </c>
      <c r="M97">
        <f t="shared" si="2"/>
        <v>15</v>
      </c>
      <c r="N97">
        <v>2</v>
      </c>
      <c r="O97">
        <f t="shared" si="3"/>
        <v>28</v>
      </c>
    </row>
    <row r="98" spans="1:15" x14ac:dyDescent="0.25">
      <c r="A98" t="str">
        <f>'Detail Marks'!A98</f>
        <v>180609B</v>
      </c>
      <c r="B98" t="str">
        <f>'Detail Marks'!B98</f>
        <v>SIRITHUNGA M.R.A.</v>
      </c>
      <c r="C98" t="str">
        <f>VLOOKUP($A98, 'Moodle Grades'!$D$1:$P$117, 1, FALSE)</f>
        <v>180609B</v>
      </c>
      <c r="D98">
        <f>VLOOKUP($A98, 'Moodle Grades'!$D$1:$P$117, 4, FALSE)</f>
        <v>13</v>
      </c>
      <c r="E98">
        <f>VLOOKUP($A98, 'Moodle Grades'!$D$1:$P$117, 5, FALSE)</f>
        <v>14</v>
      </c>
      <c r="F98">
        <f>VLOOKUP($A98, 'Moodle Grades'!$D$1:$P$117, 6, FALSE)</f>
        <v>14</v>
      </c>
      <c r="G98">
        <f>VLOOKUP($A98, 'Moodle Grades'!$D$1:$P$117, 7, FALSE)</f>
        <v>15</v>
      </c>
      <c r="H98">
        <f>VLOOKUP($A98, 'Moodle Grades'!$D$1:$P$117, 8, FALSE)</f>
        <v>14</v>
      </c>
      <c r="I98">
        <f>VLOOKUP($A98, 'Moodle Grades'!$D$1:$P$117, 9, FALSE)</f>
        <v>0</v>
      </c>
      <c r="J98">
        <f>VLOOKUP($A98, 'Moodle Grades'!$D$1:$P$117, 10, FALSE)</f>
        <v>15</v>
      </c>
      <c r="K98">
        <f>VLOOKUP($A98, 'Moodle Grades'!$D$1:$P$117, 11, FALSE)</f>
        <v>0</v>
      </c>
      <c r="L98">
        <f>VLOOKUP($A98, 'Moodle Grades'!$D$1:$P$117, 12, FALSE)</f>
        <v>13</v>
      </c>
      <c r="M98">
        <f t="shared" si="2"/>
        <v>14.4</v>
      </c>
      <c r="N98">
        <v>2</v>
      </c>
      <c r="O98">
        <f t="shared" si="3"/>
        <v>24.6</v>
      </c>
    </row>
    <row r="99" spans="1:15" x14ac:dyDescent="0.25">
      <c r="A99" t="str">
        <f>'Detail Marks'!A99</f>
        <v>180616T</v>
      </c>
      <c r="B99" t="str">
        <f>'Detail Marks'!B99</f>
        <v>SOMARATHNE P.M.P.H.</v>
      </c>
      <c r="C99" t="str">
        <f>VLOOKUP($A99, 'Moodle Grades'!$D$1:$P$117, 1, FALSE)</f>
        <v>180616T</v>
      </c>
      <c r="D99">
        <f>VLOOKUP($A99, 'Moodle Grades'!$D$1:$P$117, 4, FALSE)</f>
        <v>13</v>
      </c>
      <c r="E99">
        <f>VLOOKUP($A99, 'Moodle Grades'!$D$1:$P$117, 5, FALSE)</f>
        <v>14</v>
      </c>
      <c r="F99">
        <f>VLOOKUP($A99, 'Moodle Grades'!$D$1:$P$117, 6, FALSE)</f>
        <v>12</v>
      </c>
      <c r="G99">
        <f>VLOOKUP($A99, 'Moodle Grades'!$D$1:$P$117, 7, FALSE)</f>
        <v>12</v>
      </c>
      <c r="H99">
        <f>VLOOKUP($A99, 'Moodle Grades'!$D$1:$P$117, 8, FALSE)</f>
        <v>13</v>
      </c>
      <c r="I99">
        <f>VLOOKUP($A99, 'Moodle Grades'!$D$1:$P$117, 9, FALSE)</f>
        <v>0</v>
      </c>
      <c r="J99">
        <f>VLOOKUP($A99, 'Moodle Grades'!$D$1:$P$117, 10, FALSE)</f>
        <v>12</v>
      </c>
      <c r="K99">
        <f>VLOOKUP($A99, 'Moodle Grades'!$D$1:$P$117, 11, FALSE)</f>
        <v>0</v>
      </c>
      <c r="L99">
        <f>VLOOKUP($A99, 'Moodle Grades'!$D$1:$P$117, 12, FALSE)</f>
        <v>15</v>
      </c>
      <c r="M99">
        <f t="shared" si="2"/>
        <v>12.8</v>
      </c>
      <c r="N99">
        <v>2</v>
      </c>
      <c r="O99">
        <f t="shared" si="3"/>
        <v>25.533333333333331</v>
      </c>
    </row>
    <row r="100" spans="1:15" x14ac:dyDescent="0.25">
      <c r="A100" t="str">
        <f>'Detail Marks'!A100</f>
        <v>180631J</v>
      </c>
      <c r="B100" t="str">
        <f>'Detail Marks'!B100</f>
        <v>THALAGALA B.P.</v>
      </c>
      <c r="C100" t="str">
        <f>VLOOKUP($A100, 'Moodle Grades'!$D$1:$P$117, 1, FALSE)</f>
        <v>180631J</v>
      </c>
      <c r="D100">
        <f>VLOOKUP($A100, 'Moodle Grades'!$D$1:$P$117, 4, FALSE)</f>
        <v>15</v>
      </c>
      <c r="E100">
        <f>VLOOKUP($A100, 'Moodle Grades'!$D$1:$P$117, 5, FALSE)</f>
        <v>12</v>
      </c>
      <c r="F100">
        <f>VLOOKUP($A100, 'Moodle Grades'!$D$1:$P$117, 6, FALSE)</f>
        <v>14</v>
      </c>
      <c r="G100">
        <f>VLOOKUP($A100, 'Moodle Grades'!$D$1:$P$117, 7, FALSE)</f>
        <v>15</v>
      </c>
      <c r="H100">
        <f>VLOOKUP($A100, 'Moodle Grades'!$D$1:$P$117, 8, FALSE)</f>
        <v>12</v>
      </c>
      <c r="I100">
        <f>VLOOKUP($A100, 'Moodle Grades'!$D$1:$P$117, 9, FALSE)</f>
        <v>15</v>
      </c>
      <c r="J100">
        <f>VLOOKUP($A100, 'Moodle Grades'!$D$1:$P$117, 10, FALSE)</f>
        <v>15</v>
      </c>
      <c r="K100">
        <f>VLOOKUP($A100, 'Moodle Grades'!$D$1:$P$117, 11, FALSE)</f>
        <v>0</v>
      </c>
      <c r="L100">
        <f>VLOOKUP($A100, 'Moodle Grades'!$D$1:$P$117, 12, FALSE)</f>
        <v>14</v>
      </c>
      <c r="M100">
        <f t="shared" si="2"/>
        <v>14.8</v>
      </c>
      <c r="N100">
        <v>2</v>
      </c>
      <c r="O100">
        <f t="shared" si="3"/>
        <v>25.866666666666667</v>
      </c>
    </row>
    <row r="101" spans="1:15" x14ac:dyDescent="0.25">
      <c r="A101" t="str">
        <f>'Detail Marks'!A101</f>
        <v>180634V</v>
      </c>
      <c r="B101" t="str">
        <f>'Detail Marks'!B101</f>
        <v>THANUJAYA M.G.S.</v>
      </c>
      <c r="C101" t="str">
        <f>VLOOKUP($A101, 'Moodle Grades'!$D$1:$P$117, 1, FALSE)</f>
        <v>180634V</v>
      </c>
      <c r="D101">
        <f>VLOOKUP($A101, 'Moodle Grades'!$D$1:$P$117, 4, FALSE)</f>
        <v>15</v>
      </c>
      <c r="E101">
        <f>VLOOKUP($A101, 'Moodle Grades'!$D$1:$P$117, 5, FALSE)</f>
        <v>13</v>
      </c>
      <c r="F101">
        <f>VLOOKUP($A101, 'Moodle Grades'!$D$1:$P$117, 6, FALSE)</f>
        <v>15</v>
      </c>
      <c r="G101">
        <f>VLOOKUP($A101, 'Moodle Grades'!$D$1:$P$117, 7, FALSE)</f>
        <v>15</v>
      </c>
      <c r="H101">
        <f>VLOOKUP($A101, 'Moodle Grades'!$D$1:$P$117, 8, FALSE)</f>
        <v>14</v>
      </c>
      <c r="I101">
        <f>VLOOKUP($A101, 'Moodle Grades'!$D$1:$P$117, 9, FALSE)</f>
        <v>15</v>
      </c>
      <c r="J101">
        <f>VLOOKUP($A101, 'Moodle Grades'!$D$1:$P$117, 10, FALSE)</f>
        <v>15</v>
      </c>
      <c r="K101">
        <f>VLOOKUP($A101, 'Moodle Grades'!$D$1:$P$117, 11, FALSE)</f>
        <v>15</v>
      </c>
      <c r="L101">
        <f>VLOOKUP($A101, 'Moodle Grades'!$D$1:$P$117, 12, FALSE)</f>
        <v>17</v>
      </c>
      <c r="M101">
        <f t="shared" si="2"/>
        <v>15</v>
      </c>
      <c r="N101">
        <v>2</v>
      </c>
      <c r="O101">
        <f t="shared" si="3"/>
        <v>29</v>
      </c>
    </row>
    <row r="102" spans="1:15" x14ac:dyDescent="0.25">
      <c r="A102" t="str">
        <f>'Detail Marks'!A102</f>
        <v>180639P</v>
      </c>
      <c r="B102" t="str">
        <f>'Detail Marks'!B102</f>
        <v>THENNAKOON T.A.D.S.</v>
      </c>
      <c r="C102" t="str">
        <f>VLOOKUP($A102, 'Moodle Grades'!$D$1:$P$117, 1, FALSE)</f>
        <v>180639P</v>
      </c>
      <c r="D102">
        <f>VLOOKUP($A102, 'Moodle Grades'!$D$1:$P$117, 4, FALSE)</f>
        <v>15</v>
      </c>
      <c r="E102">
        <f>VLOOKUP($A102, 'Moodle Grades'!$D$1:$P$117, 5, FALSE)</f>
        <v>14</v>
      </c>
      <c r="F102">
        <f>VLOOKUP($A102, 'Moodle Grades'!$D$1:$P$117, 6, FALSE)</f>
        <v>15</v>
      </c>
      <c r="G102">
        <f>VLOOKUP($A102, 'Moodle Grades'!$D$1:$P$117, 7, FALSE)</f>
        <v>0</v>
      </c>
      <c r="H102">
        <f>VLOOKUP($A102, 'Moodle Grades'!$D$1:$P$117, 8, FALSE)</f>
        <v>12</v>
      </c>
      <c r="I102">
        <f>VLOOKUP($A102, 'Moodle Grades'!$D$1:$P$117, 9, FALSE)</f>
        <v>15</v>
      </c>
      <c r="J102">
        <f>VLOOKUP($A102, 'Moodle Grades'!$D$1:$P$117, 10, FALSE)</f>
        <v>15</v>
      </c>
      <c r="K102">
        <f>VLOOKUP($A102, 'Moodle Grades'!$D$1:$P$117, 11, FALSE)</f>
        <v>0</v>
      </c>
      <c r="L102">
        <f>VLOOKUP($A102, 'Moodle Grades'!$D$1:$P$117, 12, FALSE)</f>
        <v>12</v>
      </c>
      <c r="M102">
        <f t="shared" si="2"/>
        <v>14.8</v>
      </c>
      <c r="N102">
        <v>2</v>
      </c>
      <c r="O102">
        <f t="shared" si="3"/>
        <v>23.866666666666667</v>
      </c>
    </row>
    <row r="103" spans="1:15" x14ac:dyDescent="0.25">
      <c r="A103" t="str">
        <f>'Detail Marks'!A103</f>
        <v>180640K</v>
      </c>
      <c r="B103" t="str">
        <f>'Detail Marks'!B103</f>
        <v>THENUKAN P.</v>
      </c>
      <c r="C103" t="str">
        <f>VLOOKUP($A103, 'Moodle Grades'!$D$1:$P$117, 1, FALSE)</f>
        <v>180640K</v>
      </c>
      <c r="D103">
        <f>VLOOKUP($A103, 'Moodle Grades'!$D$1:$P$117, 4, FALSE)</f>
        <v>15</v>
      </c>
      <c r="E103">
        <f>VLOOKUP($A103, 'Moodle Grades'!$D$1:$P$117, 5, FALSE)</f>
        <v>12</v>
      </c>
      <c r="F103">
        <f>VLOOKUP($A103, 'Moodle Grades'!$D$1:$P$117, 6, FALSE)</f>
        <v>14</v>
      </c>
      <c r="G103">
        <f>VLOOKUP($A103, 'Moodle Grades'!$D$1:$P$117, 7, FALSE)</f>
        <v>12</v>
      </c>
      <c r="H103">
        <f>VLOOKUP($A103, 'Moodle Grades'!$D$1:$P$117, 8, FALSE)</f>
        <v>12</v>
      </c>
      <c r="I103">
        <f>VLOOKUP($A103, 'Moodle Grades'!$D$1:$P$117, 9, FALSE)</f>
        <v>12</v>
      </c>
      <c r="J103">
        <f>VLOOKUP($A103, 'Moodle Grades'!$D$1:$P$117, 10, FALSE)</f>
        <v>15</v>
      </c>
      <c r="K103">
        <f>VLOOKUP($A103, 'Moodle Grades'!$D$1:$P$117, 11, FALSE)</f>
        <v>15</v>
      </c>
      <c r="L103">
        <f>VLOOKUP($A103, 'Moodle Grades'!$D$1:$P$117, 12, FALSE)</f>
        <v>13</v>
      </c>
      <c r="M103">
        <f t="shared" si="2"/>
        <v>14.2</v>
      </c>
      <c r="N103">
        <v>2</v>
      </c>
      <c r="O103">
        <f t="shared" si="3"/>
        <v>24.466666666666669</v>
      </c>
    </row>
    <row r="104" spans="1:15" x14ac:dyDescent="0.25">
      <c r="A104" t="str">
        <f>'Detail Marks'!A104</f>
        <v>180641N</v>
      </c>
      <c r="B104" t="str">
        <f>'Detail Marks'!B104</f>
        <v>THIESHANTHAN A.</v>
      </c>
      <c r="C104" t="str">
        <f>VLOOKUP($A104, 'Moodle Grades'!$D$1:$P$117, 1, FALSE)</f>
        <v>180641N</v>
      </c>
      <c r="D104">
        <f>VLOOKUP($A104, 'Moodle Grades'!$D$1:$P$117, 4, FALSE)</f>
        <v>15</v>
      </c>
      <c r="E104">
        <f>VLOOKUP($A104, 'Moodle Grades'!$D$1:$P$117, 5, FALSE)</f>
        <v>0</v>
      </c>
      <c r="F104">
        <f>VLOOKUP($A104, 'Moodle Grades'!$D$1:$P$117, 6, FALSE)</f>
        <v>11</v>
      </c>
      <c r="G104">
        <f>VLOOKUP($A104, 'Moodle Grades'!$D$1:$P$117, 7, FALSE)</f>
        <v>15</v>
      </c>
      <c r="H104">
        <f>VLOOKUP($A104, 'Moodle Grades'!$D$1:$P$117, 8, FALSE)</f>
        <v>13</v>
      </c>
      <c r="I104">
        <f>VLOOKUP($A104, 'Moodle Grades'!$D$1:$P$117, 9, FALSE)</f>
        <v>15</v>
      </c>
      <c r="J104">
        <f>VLOOKUP($A104, 'Moodle Grades'!$D$1:$P$117, 10, FALSE)</f>
        <v>15</v>
      </c>
      <c r="K104">
        <f>VLOOKUP($A104, 'Moodle Grades'!$D$1:$P$117, 11, FALSE)</f>
        <v>0</v>
      </c>
      <c r="L104">
        <f>VLOOKUP($A104, 'Moodle Grades'!$D$1:$P$117, 12, FALSE)</f>
        <v>14</v>
      </c>
      <c r="M104">
        <f t="shared" si="2"/>
        <v>14.6</v>
      </c>
      <c r="N104">
        <v>2</v>
      </c>
      <c r="O104">
        <f t="shared" si="3"/>
        <v>25.733333333333334</v>
      </c>
    </row>
    <row r="105" spans="1:15" x14ac:dyDescent="0.25">
      <c r="A105" t="str">
        <f>'Detail Marks'!A105</f>
        <v>180642T</v>
      </c>
      <c r="B105" t="str">
        <f>'Detail Marks'!B105</f>
        <v>THILAKARATHNA G.D.O.L.</v>
      </c>
      <c r="C105" t="str">
        <f>VLOOKUP($A105, 'Moodle Grades'!$D$1:$P$117, 1, FALSE)</f>
        <v>180642T</v>
      </c>
      <c r="D105">
        <f>VLOOKUP($A105, 'Moodle Grades'!$D$1:$P$117, 4, FALSE)</f>
        <v>15</v>
      </c>
      <c r="E105">
        <f>VLOOKUP($A105, 'Moodle Grades'!$D$1:$P$117, 5, FALSE)</f>
        <v>0</v>
      </c>
      <c r="F105">
        <f>VLOOKUP($A105, 'Moodle Grades'!$D$1:$P$117, 6, FALSE)</f>
        <v>14</v>
      </c>
      <c r="G105">
        <f>VLOOKUP($A105, 'Moodle Grades'!$D$1:$P$117, 7, FALSE)</f>
        <v>15</v>
      </c>
      <c r="H105">
        <f>VLOOKUP($A105, 'Moodle Grades'!$D$1:$P$117, 8, FALSE)</f>
        <v>12</v>
      </c>
      <c r="I105">
        <f>VLOOKUP($A105, 'Moodle Grades'!$D$1:$P$117, 9, FALSE)</f>
        <v>15</v>
      </c>
      <c r="J105">
        <f>VLOOKUP($A105, 'Moodle Grades'!$D$1:$P$117, 10, FALSE)</f>
        <v>15</v>
      </c>
      <c r="K105">
        <f>VLOOKUP($A105, 'Moodle Grades'!$D$1:$P$117, 11, FALSE)</f>
        <v>15</v>
      </c>
      <c r="L105">
        <f>VLOOKUP($A105, 'Moodle Grades'!$D$1:$P$117, 12, FALSE)</f>
        <v>12</v>
      </c>
      <c r="M105">
        <f t="shared" si="2"/>
        <v>15</v>
      </c>
      <c r="N105">
        <v>2</v>
      </c>
      <c r="O105">
        <f t="shared" si="3"/>
        <v>24</v>
      </c>
    </row>
    <row r="106" spans="1:15" x14ac:dyDescent="0.25">
      <c r="A106" t="str">
        <f>'Detail Marks'!A106</f>
        <v>180646J</v>
      </c>
      <c r="B106" t="str">
        <f>'Detail Marks'!B106</f>
        <v>THIVAKARAN S.</v>
      </c>
      <c r="C106" t="str">
        <f>VLOOKUP($A106, 'Moodle Grades'!$D$1:$P$117, 1, FALSE)</f>
        <v>180646J</v>
      </c>
      <c r="D106">
        <f>VLOOKUP($A106, 'Moodle Grades'!$D$1:$P$117, 4, FALSE)</f>
        <v>13</v>
      </c>
      <c r="E106">
        <f>VLOOKUP($A106, 'Moodle Grades'!$D$1:$P$117, 5, FALSE)</f>
        <v>14</v>
      </c>
      <c r="F106">
        <f>VLOOKUP($A106, 'Moodle Grades'!$D$1:$P$117, 6, FALSE)</f>
        <v>14</v>
      </c>
      <c r="G106">
        <f>VLOOKUP($A106, 'Moodle Grades'!$D$1:$P$117, 7, FALSE)</f>
        <v>12</v>
      </c>
      <c r="H106">
        <f>VLOOKUP($A106, 'Moodle Grades'!$D$1:$P$117, 8, FALSE)</f>
        <v>14</v>
      </c>
      <c r="I106">
        <f>VLOOKUP($A106, 'Moodle Grades'!$D$1:$P$117, 9, FALSE)</f>
        <v>12</v>
      </c>
      <c r="J106">
        <f>VLOOKUP($A106, 'Moodle Grades'!$D$1:$P$117, 10, FALSE)</f>
        <v>15</v>
      </c>
      <c r="K106">
        <f>VLOOKUP($A106, 'Moodle Grades'!$D$1:$P$117, 11, FALSE)</f>
        <v>0</v>
      </c>
      <c r="L106">
        <f>VLOOKUP($A106, 'Moodle Grades'!$D$1:$P$117, 12, FALSE)</f>
        <v>10</v>
      </c>
      <c r="M106">
        <f t="shared" si="2"/>
        <v>14</v>
      </c>
      <c r="N106">
        <v>2</v>
      </c>
      <c r="O106">
        <f t="shared" si="3"/>
        <v>21.333333333333336</v>
      </c>
    </row>
    <row r="107" spans="1:15" x14ac:dyDescent="0.25">
      <c r="A107" t="str">
        <f>'Detail Marks'!A107</f>
        <v>180647M</v>
      </c>
      <c r="B107" t="str">
        <f>'Detail Marks'!B107</f>
        <v>THUVAARAGAN T.</v>
      </c>
      <c r="C107" t="str">
        <f>VLOOKUP($A107, 'Moodle Grades'!$D$1:$P$117, 1, FALSE)</f>
        <v>180647M</v>
      </c>
      <c r="D107">
        <f>VLOOKUP($A107, 'Moodle Grades'!$D$1:$P$117, 4, FALSE)</f>
        <v>13</v>
      </c>
      <c r="E107">
        <f>VLOOKUP($A107, 'Moodle Grades'!$D$1:$P$117, 5, FALSE)</f>
        <v>13</v>
      </c>
      <c r="F107">
        <f>VLOOKUP($A107, 'Moodle Grades'!$D$1:$P$117, 6, FALSE)</f>
        <v>14</v>
      </c>
      <c r="G107">
        <f>VLOOKUP($A107, 'Moodle Grades'!$D$1:$P$117, 7, FALSE)</f>
        <v>15</v>
      </c>
      <c r="H107">
        <f>VLOOKUP($A107, 'Moodle Grades'!$D$1:$P$117, 8, FALSE)</f>
        <v>10</v>
      </c>
      <c r="I107">
        <f>VLOOKUP($A107, 'Moodle Grades'!$D$1:$P$117, 9, FALSE)</f>
        <v>15</v>
      </c>
      <c r="J107">
        <f>VLOOKUP($A107, 'Moodle Grades'!$D$1:$P$117, 10, FALSE)</f>
        <v>15</v>
      </c>
      <c r="K107">
        <f>VLOOKUP($A107, 'Moodle Grades'!$D$1:$P$117, 11, FALSE)</f>
        <v>15</v>
      </c>
      <c r="L107">
        <f>VLOOKUP($A107, 'Moodle Grades'!$D$1:$P$117, 12, FALSE)</f>
        <v>10</v>
      </c>
      <c r="M107">
        <f t="shared" si="2"/>
        <v>14.8</v>
      </c>
      <c r="N107">
        <v>2</v>
      </c>
      <c r="O107">
        <f t="shared" si="3"/>
        <v>21.866666666666667</v>
      </c>
    </row>
    <row r="108" spans="1:15" x14ac:dyDescent="0.25">
      <c r="A108" t="str">
        <f>'Detail Marks'!A108</f>
        <v>180650P</v>
      </c>
      <c r="B108" t="str">
        <f>'Detail Marks'!B108</f>
        <v>UDARA A.W.T.</v>
      </c>
      <c r="C108" t="str">
        <f>VLOOKUP($A108, 'Moodle Grades'!$D$1:$P$117, 1, FALSE)</f>
        <v>180650P</v>
      </c>
      <c r="D108">
        <f>VLOOKUP($A108, 'Moodle Grades'!$D$1:$P$117, 4, FALSE)</f>
        <v>15</v>
      </c>
      <c r="E108">
        <f>VLOOKUP($A108, 'Moodle Grades'!$D$1:$P$117, 5, FALSE)</f>
        <v>0</v>
      </c>
      <c r="F108">
        <f>VLOOKUP($A108, 'Moodle Grades'!$D$1:$P$117, 6, FALSE)</f>
        <v>12</v>
      </c>
      <c r="G108">
        <f>VLOOKUP($A108, 'Moodle Grades'!$D$1:$P$117, 7, FALSE)</f>
        <v>15</v>
      </c>
      <c r="H108">
        <f>VLOOKUP($A108, 'Moodle Grades'!$D$1:$P$117, 8, FALSE)</f>
        <v>12</v>
      </c>
      <c r="I108">
        <f>VLOOKUP($A108, 'Moodle Grades'!$D$1:$P$117, 9, FALSE)</f>
        <v>15</v>
      </c>
      <c r="J108">
        <f>VLOOKUP($A108, 'Moodle Grades'!$D$1:$P$117, 10, FALSE)</f>
        <v>15</v>
      </c>
      <c r="K108">
        <f>VLOOKUP($A108, 'Moodle Grades'!$D$1:$P$117, 11, FALSE)</f>
        <v>15</v>
      </c>
      <c r="L108">
        <f>VLOOKUP($A108, 'Moodle Grades'!$D$1:$P$117, 12, FALSE)</f>
        <v>11</v>
      </c>
      <c r="M108">
        <f t="shared" si="2"/>
        <v>15</v>
      </c>
      <c r="N108">
        <v>2</v>
      </c>
      <c r="O108">
        <f t="shared" si="3"/>
        <v>23</v>
      </c>
    </row>
    <row r="109" spans="1:15" x14ac:dyDescent="0.25">
      <c r="A109" t="str">
        <f>'Detail Marks'!A109</f>
        <v>180655K</v>
      </c>
      <c r="B109" t="str">
        <f>'Detail Marks'!B109</f>
        <v>UDUGAMAKORALA G.D.</v>
      </c>
      <c r="C109" t="str">
        <f>VLOOKUP($A109, 'Moodle Grades'!$D$1:$P$117, 1, FALSE)</f>
        <v>180655K</v>
      </c>
      <c r="D109">
        <f>VLOOKUP($A109, 'Moodle Grades'!$D$1:$P$117, 4, FALSE)</f>
        <v>13</v>
      </c>
      <c r="E109">
        <f>VLOOKUP($A109, 'Moodle Grades'!$D$1:$P$117, 5, FALSE)</f>
        <v>13</v>
      </c>
      <c r="F109">
        <f>VLOOKUP($A109, 'Moodle Grades'!$D$1:$P$117, 6, FALSE)</f>
        <v>14</v>
      </c>
      <c r="G109">
        <f>VLOOKUP($A109, 'Moodle Grades'!$D$1:$P$117, 7, FALSE)</f>
        <v>0</v>
      </c>
      <c r="H109">
        <f>VLOOKUP($A109, 'Moodle Grades'!$D$1:$P$117, 8, FALSE)</f>
        <v>12</v>
      </c>
      <c r="I109">
        <f>VLOOKUP($A109, 'Moodle Grades'!$D$1:$P$117, 9, FALSE)</f>
        <v>15</v>
      </c>
      <c r="J109">
        <f>VLOOKUP($A109, 'Moodle Grades'!$D$1:$P$117, 10, FALSE)</f>
        <v>15</v>
      </c>
      <c r="K109">
        <f>VLOOKUP($A109, 'Moodle Grades'!$D$1:$P$117, 11, FALSE)</f>
        <v>0</v>
      </c>
      <c r="L109">
        <f>VLOOKUP($A109, 'Moodle Grades'!$D$1:$P$117, 12, FALSE)</f>
        <v>10</v>
      </c>
      <c r="M109">
        <f t="shared" si="2"/>
        <v>14</v>
      </c>
      <c r="N109">
        <v>2</v>
      </c>
      <c r="O109">
        <f t="shared" si="3"/>
        <v>21.333333333333336</v>
      </c>
    </row>
    <row r="110" spans="1:15" x14ac:dyDescent="0.25">
      <c r="A110" t="str">
        <f>'Detail Marks'!A110</f>
        <v>180663H</v>
      </c>
      <c r="B110" t="str">
        <f>'Detail Marks'!B110</f>
        <v>VIDURANGA T.D.S.</v>
      </c>
      <c r="C110" t="str">
        <f>VLOOKUP($A110, 'Moodle Grades'!$D$1:$P$117, 1, FALSE)</f>
        <v>180663H</v>
      </c>
      <c r="D110">
        <f>VLOOKUP($A110, 'Moodle Grades'!$D$1:$P$117, 4, FALSE)</f>
        <v>14</v>
      </c>
      <c r="E110">
        <f>VLOOKUP($A110, 'Moodle Grades'!$D$1:$P$117, 5, FALSE)</f>
        <v>13</v>
      </c>
      <c r="F110">
        <f>VLOOKUP($A110, 'Moodle Grades'!$D$1:$P$117, 6, FALSE)</f>
        <v>15</v>
      </c>
      <c r="G110">
        <f>VLOOKUP($A110, 'Moodle Grades'!$D$1:$P$117, 7, FALSE)</f>
        <v>15</v>
      </c>
      <c r="H110">
        <f>VLOOKUP($A110, 'Moodle Grades'!$D$1:$P$117, 8, FALSE)</f>
        <v>12</v>
      </c>
      <c r="I110">
        <f>VLOOKUP($A110, 'Moodle Grades'!$D$1:$P$117, 9, FALSE)</f>
        <v>15</v>
      </c>
      <c r="J110">
        <f>VLOOKUP($A110, 'Moodle Grades'!$D$1:$P$117, 10, FALSE)</f>
        <v>15</v>
      </c>
      <c r="K110">
        <f>VLOOKUP($A110, 'Moodle Grades'!$D$1:$P$117, 11, FALSE)</f>
        <v>0</v>
      </c>
      <c r="L110">
        <f>VLOOKUP($A110, 'Moodle Grades'!$D$1:$P$117, 12, FALSE)</f>
        <v>17</v>
      </c>
      <c r="M110">
        <f t="shared" si="2"/>
        <v>14.8</v>
      </c>
      <c r="N110">
        <v>2</v>
      </c>
      <c r="O110">
        <f t="shared" si="3"/>
        <v>28.866666666666667</v>
      </c>
    </row>
    <row r="111" spans="1:15" x14ac:dyDescent="0.25">
      <c r="A111" t="str">
        <f>'Detail Marks'!A111</f>
        <v>180665P</v>
      </c>
      <c r="B111" t="str">
        <f>'Detail Marks'!B111</f>
        <v>VIJENAYAKE P.V.O.D.</v>
      </c>
      <c r="C111" t="str">
        <f>VLOOKUP($A111, 'Moodle Grades'!$D$1:$P$117, 1, FALSE)</f>
        <v>180665P</v>
      </c>
      <c r="D111">
        <f>VLOOKUP($A111, 'Moodle Grades'!$D$1:$P$117, 4, FALSE)</f>
        <v>15</v>
      </c>
      <c r="E111">
        <f>VLOOKUP($A111, 'Moodle Grades'!$D$1:$P$117, 5, FALSE)</f>
        <v>14</v>
      </c>
      <c r="F111">
        <f>VLOOKUP($A111, 'Moodle Grades'!$D$1:$P$117, 6, FALSE)</f>
        <v>15</v>
      </c>
      <c r="G111">
        <f>VLOOKUP($A111, 'Moodle Grades'!$D$1:$P$117, 7, FALSE)</f>
        <v>15</v>
      </c>
      <c r="H111">
        <f>VLOOKUP($A111, 'Moodle Grades'!$D$1:$P$117, 8, FALSE)</f>
        <v>13</v>
      </c>
      <c r="I111">
        <f>VLOOKUP($A111, 'Moodle Grades'!$D$1:$P$117, 9, FALSE)</f>
        <v>15</v>
      </c>
      <c r="J111">
        <f>VLOOKUP($A111, 'Moodle Grades'!$D$1:$P$117, 10, FALSE)</f>
        <v>15</v>
      </c>
      <c r="K111">
        <f>VLOOKUP($A111, 'Moodle Grades'!$D$1:$P$117, 11, FALSE)</f>
        <v>0</v>
      </c>
      <c r="L111">
        <f>VLOOKUP($A111, 'Moodle Grades'!$D$1:$P$117, 12, FALSE)</f>
        <v>13</v>
      </c>
      <c r="M111">
        <f t="shared" si="2"/>
        <v>15</v>
      </c>
      <c r="N111">
        <v>2</v>
      </c>
      <c r="O111">
        <f t="shared" si="3"/>
        <v>25</v>
      </c>
    </row>
    <row r="112" spans="1:15" x14ac:dyDescent="0.25">
      <c r="A112" t="str">
        <f>'Detail Marks'!A112</f>
        <v>180672J</v>
      </c>
      <c r="B112" t="str">
        <f>'Detail Marks'!B112</f>
        <v>VITHARANA N.</v>
      </c>
      <c r="C112" t="str">
        <f>VLOOKUP($A112, 'Moodle Grades'!$D$1:$P$117, 1, FALSE)</f>
        <v>180672J</v>
      </c>
      <c r="D112">
        <f>VLOOKUP($A112, 'Moodle Grades'!$D$1:$P$117, 4, FALSE)</f>
        <v>14</v>
      </c>
      <c r="E112">
        <f>VLOOKUP($A112, 'Moodle Grades'!$D$1:$P$117, 5, FALSE)</f>
        <v>14</v>
      </c>
      <c r="F112">
        <f>VLOOKUP($A112, 'Moodle Grades'!$D$1:$P$117, 6, FALSE)</f>
        <v>14</v>
      </c>
      <c r="G112">
        <f>VLOOKUP($A112, 'Moodle Grades'!$D$1:$P$117, 7, FALSE)</f>
        <v>15</v>
      </c>
      <c r="H112">
        <f>VLOOKUP($A112, 'Moodle Grades'!$D$1:$P$117, 8, FALSE)</f>
        <v>11</v>
      </c>
      <c r="I112">
        <f>VLOOKUP($A112, 'Moodle Grades'!$D$1:$P$117, 9, FALSE)</f>
        <v>0</v>
      </c>
      <c r="J112">
        <f>VLOOKUP($A112, 'Moodle Grades'!$D$1:$P$117, 10, FALSE)</f>
        <v>15</v>
      </c>
      <c r="K112">
        <f>VLOOKUP($A112, 'Moodle Grades'!$D$1:$P$117, 11, FALSE)</f>
        <v>15</v>
      </c>
      <c r="L112">
        <f>VLOOKUP($A112, 'Moodle Grades'!$D$1:$P$117, 12, FALSE)</f>
        <v>9</v>
      </c>
      <c r="M112">
        <f t="shared" si="2"/>
        <v>14.6</v>
      </c>
      <c r="N112">
        <v>2</v>
      </c>
      <c r="O112">
        <f t="shared" si="3"/>
        <v>20.733333333333334</v>
      </c>
    </row>
    <row r="113" spans="1:15" x14ac:dyDescent="0.25">
      <c r="A113" t="str">
        <f>'Detail Marks'!A113</f>
        <v>180675V</v>
      </c>
      <c r="B113" t="str">
        <f>'Detail Marks'!B113</f>
        <v>WASALA W.M.H.M.</v>
      </c>
      <c r="C113" t="str">
        <f>VLOOKUP($A113, 'Moodle Grades'!$D$1:$P$117, 1, FALSE)</f>
        <v>180675V</v>
      </c>
      <c r="D113">
        <f>VLOOKUP($A113, 'Moodle Grades'!$D$1:$P$117, 4, FALSE)</f>
        <v>15</v>
      </c>
      <c r="E113">
        <f>VLOOKUP($A113, 'Moodle Grades'!$D$1:$P$117, 5, FALSE)</f>
        <v>14</v>
      </c>
      <c r="F113">
        <f>VLOOKUP($A113, 'Moodle Grades'!$D$1:$P$117, 6, FALSE)</f>
        <v>14</v>
      </c>
      <c r="G113">
        <f>VLOOKUP($A113, 'Moodle Grades'!$D$1:$P$117, 7, FALSE)</f>
        <v>15</v>
      </c>
      <c r="H113">
        <f>VLOOKUP($A113, 'Moodle Grades'!$D$1:$P$117, 8, FALSE)</f>
        <v>13</v>
      </c>
      <c r="I113">
        <f>VLOOKUP($A113, 'Moodle Grades'!$D$1:$P$117, 9, FALSE)</f>
        <v>15</v>
      </c>
      <c r="J113">
        <f>VLOOKUP($A113, 'Moodle Grades'!$D$1:$P$117, 10, FALSE)</f>
        <v>15</v>
      </c>
      <c r="K113">
        <f>VLOOKUP($A113, 'Moodle Grades'!$D$1:$P$117, 11, FALSE)</f>
        <v>15</v>
      </c>
      <c r="L113">
        <f>VLOOKUP($A113, 'Moodle Grades'!$D$1:$P$117, 12, FALSE)</f>
        <v>13</v>
      </c>
      <c r="M113">
        <f t="shared" si="2"/>
        <v>15</v>
      </c>
      <c r="N113">
        <v>2</v>
      </c>
      <c r="O113">
        <f t="shared" si="3"/>
        <v>25</v>
      </c>
    </row>
    <row r="114" spans="1:15" x14ac:dyDescent="0.25">
      <c r="A114" t="str">
        <f>'Detail Marks'!A114</f>
        <v>180677E</v>
      </c>
      <c r="B114" t="str">
        <f>'Detail Marks'!B114</f>
        <v>WATAWANA H.S.</v>
      </c>
      <c r="C114" t="str">
        <f>VLOOKUP($A114, 'Moodle Grades'!$D$1:$P$117, 1, FALSE)</f>
        <v>180677E</v>
      </c>
      <c r="D114">
        <f>VLOOKUP($A114, 'Moodle Grades'!$D$1:$P$117, 4, FALSE)</f>
        <v>15</v>
      </c>
      <c r="E114">
        <f>VLOOKUP($A114, 'Moodle Grades'!$D$1:$P$117, 5, FALSE)</f>
        <v>10</v>
      </c>
      <c r="F114">
        <f>VLOOKUP($A114, 'Moodle Grades'!$D$1:$P$117, 6, FALSE)</f>
        <v>14</v>
      </c>
      <c r="G114">
        <f>VLOOKUP($A114, 'Moodle Grades'!$D$1:$P$117, 7, FALSE)</f>
        <v>15</v>
      </c>
      <c r="H114">
        <f>VLOOKUP($A114, 'Moodle Grades'!$D$1:$P$117, 8, FALSE)</f>
        <v>14</v>
      </c>
      <c r="I114">
        <f>VLOOKUP($A114, 'Moodle Grades'!$D$1:$P$117, 9, FALSE)</f>
        <v>0</v>
      </c>
      <c r="J114">
        <f>VLOOKUP($A114, 'Moodle Grades'!$D$1:$P$117, 10, FALSE)</f>
        <v>15</v>
      </c>
      <c r="K114">
        <f>VLOOKUP($A114, 'Moodle Grades'!$D$1:$P$117, 11, FALSE)</f>
        <v>15</v>
      </c>
      <c r="L114">
        <f>VLOOKUP($A114, 'Moodle Grades'!$D$1:$P$117, 12, FALSE)</f>
        <v>17</v>
      </c>
      <c r="M114">
        <f t="shared" si="2"/>
        <v>14.8</v>
      </c>
      <c r="N114">
        <v>2</v>
      </c>
      <c r="O114">
        <f t="shared" si="3"/>
        <v>28.866666666666667</v>
      </c>
    </row>
    <row r="115" spans="1:15" x14ac:dyDescent="0.25">
      <c r="A115" t="str">
        <f>'Detail Marks'!A115</f>
        <v>180685C</v>
      </c>
      <c r="B115" t="str">
        <f>'Detail Marks'!B115</f>
        <v>WEERAPPERUMA D.S.</v>
      </c>
      <c r="C115" t="str">
        <f>VLOOKUP($A115, 'Moodle Grades'!$D$1:$P$117, 1, FALSE)</f>
        <v>180685C</v>
      </c>
      <c r="D115">
        <f>VLOOKUP($A115, 'Moodle Grades'!$D$1:$P$117, 4, FALSE)</f>
        <v>0</v>
      </c>
      <c r="E115">
        <f>VLOOKUP($A115, 'Moodle Grades'!$D$1:$P$117, 5, FALSE)</f>
        <v>13</v>
      </c>
      <c r="F115">
        <f>VLOOKUP($A115, 'Moodle Grades'!$D$1:$P$117, 6, FALSE)</f>
        <v>0</v>
      </c>
      <c r="G115">
        <f>VLOOKUP($A115, 'Moodle Grades'!$D$1:$P$117, 7, FALSE)</f>
        <v>15</v>
      </c>
      <c r="H115">
        <f>VLOOKUP($A115, 'Moodle Grades'!$D$1:$P$117, 8, FALSE)</f>
        <v>13</v>
      </c>
      <c r="I115">
        <f>VLOOKUP($A115, 'Moodle Grades'!$D$1:$P$117, 9, FALSE)</f>
        <v>0</v>
      </c>
      <c r="J115">
        <f>VLOOKUP($A115, 'Moodle Grades'!$D$1:$P$117, 10, FALSE)</f>
        <v>15</v>
      </c>
      <c r="K115">
        <f>VLOOKUP($A115, 'Moodle Grades'!$D$1:$P$117, 11, FALSE)</f>
        <v>0</v>
      </c>
      <c r="L115">
        <f>VLOOKUP($A115, 'Moodle Grades'!$D$1:$P$117, 12, FALSE)</f>
        <v>18</v>
      </c>
      <c r="M115">
        <f t="shared" si="2"/>
        <v>11.2</v>
      </c>
      <c r="N115">
        <v>2</v>
      </c>
      <c r="O115">
        <f t="shared" si="3"/>
        <v>27.466666666666665</v>
      </c>
    </row>
    <row r="116" spans="1:15" x14ac:dyDescent="0.25">
      <c r="A116" t="str">
        <f>'Detail Marks'!A116</f>
        <v>180701B</v>
      </c>
      <c r="B116" t="str">
        <f>'Detail Marks'!B116</f>
        <v>WICKREMASINGHE L.T.N.</v>
      </c>
      <c r="C116" t="str">
        <f>VLOOKUP($A116, 'Moodle Grades'!$D$1:$P$117, 1, FALSE)</f>
        <v>180701B</v>
      </c>
      <c r="D116">
        <f>VLOOKUP($A116, 'Moodle Grades'!$D$1:$P$117, 4, FALSE)</f>
        <v>13</v>
      </c>
      <c r="E116">
        <f>VLOOKUP($A116, 'Moodle Grades'!$D$1:$P$117, 5, FALSE)</f>
        <v>15</v>
      </c>
      <c r="F116">
        <f>VLOOKUP($A116, 'Moodle Grades'!$D$1:$P$117, 6, FALSE)</f>
        <v>15</v>
      </c>
      <c r="G116">
        <f>VLOOKUP($A116, 'Moodle Grades'!$D$1:$P$117, 7, FALSE)</f>
        <v>15</v>
      </c>
      <c r="H116">
        <f>VLOOKUP($A116, 'Moodle Grades'!$D$1:$P$117, 8, FALSE)</f>
        <v>14</v>
      </c>
      <c r="I116">
        <f>VLOOKUP($A116, 'Moodle Grades'!$D$1:$P$117, 9, FALSE)</f>
        <v>15</v>
      </c>
      <c r="J116">
        <f>VLOOKUP($A116, 'Moodle Grades'!$D$1:$P$117, 10, FALSE)</f>
        <v>15</v>
      </c>
      <c r="K116">
        <f>VLOOKUP($A116, 'Moodle Grades'!$D$1:$P$117, 11, FALSE)</f>
        <v>0</v>
      </c>
      <c r="L116">
        <f>VLOOKUP($A116, 'Moodle Grades'!$D$1:$P$117, 12, FALSE)</f>
        <v>17</v>
      </c>
      <c r="M116">
        <f t="shared" si="2"/>
        <v>15</v>
      </c>
      <c r="N116">
        <v>2</v>
      </c>
      <c r="O116">
        <f t="shared" si="3"/>
        <v>29</v>
      </c>
    </row>
    <row r="117" spans="1:15" x14ac:dyDescent="0.25">
      <c r="A117" t="str">
        <f>'Detail Marks'!A117</f>
        <v>180715V</v>
      </c>
      <c r="B117" t="str">
        <f>'Detail Marks'!B117</f>
        <v>WIJETHUNGA U.I.D.</v>
      </c>
      <c r="C117" t="str">
        <f>VLOOKUP($A117, 'Moodle Grades'!$D$1:$P$117, 1, FALSE)</f>
        <v>180715V</v>
      </c>
      <c r="D117">
        <f>VLOOKUP($A117, 'Moodle Grades'!$D$1:$P$117, 4, FALSE)</f>
        <v>15</v>
      </c>
      <c r="E117">
        <f>VLOOKUP($A117, 'Moodle Grades'!$D$1:$P$117, 5, FALSE)</f>
        <v>14</v>
      </c>
      <c r="F117">
        <f>VLOOKUP($A117, 'Moodle Grades'!$D$1:$P$117, 6, FALSE)</f>
        <v>14</v>
      </c>
      <c r="G117">
        <f>VLOOKUP($A117, 'Moodle Grades'!$D$1:$P$117, 7, FALSE)</f>
        <v>0</v>
      </c>
      <c r="H117">
        <f>VLOOKUP($A117, 'Moodle Grades'!$D$1:$P$117, 8, FALSE)</f>
        <v>12</v>
      </c>
      <c r="I117">
        <f>VLOOKUP($A117, 'Moodle Grades'!$D$1:$P$117, 9, FALSE)</f>
        <v>0</v>
      </c>
      <c r="J117">
        <f>VLOOKUP($A117, 'Moodle Grades'!$D$1:$P$117, 10, FALSE)</f>
        <v>0</v>
      </c>
      <c r="K117">
        <f>VLOOKUP($A117, 'Moodle Grades'!$D$1:$P$117, 11, FALSE)</f>
        <v>15</v>
      </c>
      <c r="L117">
        <f>VLOOKUP($A117, 'Moodle Grades'!$D$1:$P$117, 12, FALSE)</f>
        <v>14</v>
      </c>
      <c r="M117">
        <f t="shared" si="2"/>
        <v>14</v>
      </c>
      <c r="N117">
        <v>2</v>
      </c>
      <c r="O117">
        <f t="shared" si="3"/>
        <v>25.333333333333336</v>
      </c>
    </row>
    <row r="118" spans="1:15" x14ac:dyDescent="0.25">
      <c r="A118" t="str">
        <f>'Detail Marks'!A118</f>
        <v>180717E</v>
      </c>
      <c r="B118" t="str">
        <f>'Detail Marks'!B118</f>
        <v>WIJITHARATHNA K.M.R.</v>
      </c>
      <c r="C118" t="str">
        <f>VLOOKUP($A118, 'Moodle Grades'!$D$1:$P$117, 1, FALSE)</f>
        <v>180717E</v>
      </c>
      <c r="D118">
        <f>VLOOKUP($A118, 'Moodle Grades'!$D$1:$P$117, 4, FALSE)</f>
        <v>13</v>
      </c>
      <c r="E118">
        <f>VLOOKUP($A118, 'Moodle Grades'!$D$1:$P$117, 5, FALSE)</f>
        <v>12</v>
      </c>
      <c r="F118">
        <f>VLOOKUP($A118, 'Moodle Grades'!$D$1:$P$117, 6, FALSE)</f>
        <v>14</v>
      </c>
      <c r="G118">
        <f>VLOOKUP($A118, 'Moodle Grades'!$D$1:$P$117, 7, FALSE)</f>
        <v>15</v>
      </c>
      <c r="H118">
        <f>VLOOKUP($A118, 'Moodle Grades'!$D$1:$P$117, 8, FALSE)</f>
        <v>12</v>
      </c>
      <c r="I118">
        <f>VLOOKUP($A118, 'Moodle Grades'!$D$1:$P$117, 9, FALSE)</f>
        <v>15</v>
      </c>
      <c r="J118">
        <f>VLOOKUP($A118, 'Moodle Grades'!$D$1:$P$117, 10, FALSE)</f>
        <v>15</v>
      </c>
      <c r="K118">
        <f>VLOOKUP($A118, 'Moodle Grades'!$D$1:$P$117, 11, FALSE)</f>
        <v>15</v>
      </c>
      <c r="L118">
        <f>VLOOKUP($A118, 'Moodle Grades'!$D$1:$P$117, 12, FALSE)</f>
        <v>13</v>
      </c>
      <c r="M118">
        <f t="shared" si="2"/>
        <v>14.8</v>
      </c>
      <c r="N118">
        <v>2</v>
      </c>
      <c r="O118">
        <f t="shared" si="3"/>
        <v>24.866666666666667</v>
      </c>
    </row>
    <row r="119" spans="1:15" x14ac:dyDescent="0.25">
      <c r="A119" t="str">
        <f>'Detail Marks'!A119</f>
        <v>180720G</v>
      </c>
      <c r="B119" t="str">
        <f>'Detail Marks'!B119</f>
        <v>YALEGAMA M.M.K.A.B.</v>
      </c>
      <c r="C119" t="str">
        <f>VLOOKUP($A119, 'Moodle Grades'!$D$1:$P$117, 1, FALSE)</f>
        <v>180720G</v>
      </c>
      <c r="D119">
        <f>VLOOKUP($A119, 'Moodle Grades'!$D$1:$P$117, 4, FALSE)</f>
        <v>13</v>
      </c>
      <c r="E119">
        <f>VLOOKUP($A119, 'Moodle Grades'!$D$1:$P$117, 5, FALSE)</f>
        <v>14</v>
      </c>
      <c r="F119">
        <f>VLOOKUP($A119, 'Moodle Grades'!$D$1:$P$117, 6, FALSE)</f>
        <v>0</v>
      </c>
      <c r="G119">
        <f>VLOOKUP($A119, 'Moodle Grades'!$D$1:$P$117, 7, FALSE)</f>
        <v>0</v>
      </c>
      <c r="H119">
        <f>VLOOKUP($A119, 'Moodle Grades'!$D$1:$P$117, 8, FALSE)</f>
        <v>12</v>
      </c>
      <c r="I119">
        <f>VLOOKUP($A119, 'Moodle Grades'!$D$1:$P$117, 9, FALSE)</f>
        <v>15</v>
      </c>
      <c r="J119">
        <f>VLOOKUP($A119, 'Moodle Grades'!$D$1:$P$117, 10, FALSE)</f>
        <v>15</v>
      </c>
      <c r="K119">
        <f>VLOOKUP($A119, 'Moodle Grades'!$D$1:$P$117, 11, FALSE)</f>
        <v>15</v>
      </c>
      <c r="L119">
        <f>VLOOKUP($A119, 'Moodle Grades'!$D$1:$P$117, 12, FALSE)</f>
        <v>16</v>
      </c>
      <c r="M119">
        <f t="shared" si="2"/>
        <v>14.4</v>
      </c>
      <c r="N119">
        <v>2</v>
      </c>
      <c r="O119">
        <f t="shared" si="3"/>
        <v>27.6</v>
      </c>
    </row>
    <row r="120" spans="1:15" x14ac:dyDescent="0.25">
      <c r="A120" t="str">
        <f>'Detail Marks'!A120</f>
        <v>160468V</v>
      </c>
      <c r="B120" t="str">
        <f>'Detail Marks'!B120</f>
        <v>PERERA G.S.M.</v>
      </c>
      <c r="C120" t="e">
        <f>VLOOKUP($A120, 'Moodle Grades'!$D$1:$P$117, 1, FALSE)</f>
        <v>#N/A</v>
      </c>
      <c r="D120" t="e">
        <f>VLOOKUP($A120, 'Moodle Grades'!$D$1:$P$117, 4, FALSE)</f>
        <v>#N/A</v>
      </c>
      <c r="E120" t="e">
        <f>VLOOKUP($A120, 'Moodle Grades'!$D$1:$P$117, 5, FALSE)</f>
        <v>#N/A</v>
      </c>
      <c r="F120" t="e">
        <f>VLOOKUP($A120, 'Moodle Grades'!$D$1:$P$117, 6, FALSE)</f>
        <v>#N/A</v>
      </c>
      <c r="G120" t="e">
        <f>VLOOKUP($A120, 'Moodle Grades'!$D$1:$P$117, 7, FALSE)</f>
        <v>#N/A</v>
      </c>
      <c r="H120" t="e">
        <f>VLOOKUP($A120, 'Moodle Grades'!$D$1:$P$117, 8, FALSE)</f>
        <v>#N/A</v>
      </c>
      <c r="I120" t="e">
        <f>VLOOKUP($A120, 'Moodle Grades'!$D$1:$P$117, 9, FALSE)</f>
        <v>#N/A</v>
      </c>
      <c r="J120" t="e">
        <f>VLOOKUP($A120, 'Moodle Grades'!$D$1:$P$117, 10, FALSE)</f>
        <v>#N/A</v>
      </c>
      <c r="K120" t="e">
        <f>VLOOKUP($A120, 'Moodle Grades'!$D$1:$P$117, 11, FALSE)</f>
        <v>#N/A</v>
      </c>
      <c r="L120" t="e">
        <f>VLOOKUP($A120, 'Moodle Grades'!$D$1:$P$117, 12, FALSE)</f>
        <v>#N/A</v>
      </c>
      <c r="M120" t="e">
        <f t="shared" si="2"/>
        <v>#N/A</v>
      </c>
      <c r="N120">
        <v>0</v>
      </c>
      <c r="O120">
        <v>16.675000000000001</v>
      </c>
    </row>
    <row r="121" spans="1:15" x14ac:dyDescent="0.25">
      <c r="A121" t="str">
        <f>'Detail Marks'!A121</f>
        <v>170130M</v>
      </c>
      <c r="B121" t="str">
        <f>'Detail Marks'!B121</f>
        <v>DHARMARATNE A.D.V.D.R.</v>
      </c>
      <c r="C121" t="e">
        <f>VLOOKUP($A121, 'Moodle Grades'!$D$1:$P$117, 1, FALSE)</f>
        <v>#N/A</v>
      </c>
      <c r="D121" t="e">
        <f>VLOOKUP($A121, 'Moodle Grades'!$D$1:$P$117, 4, FALSE)</f>
        <v>#N/A</v>
      </c>
      <c r="E121" t="e">
        <f>VLOOKUP($A121, 'Moodle Grades'!$D$1:$P$117, 5, FALSE)</f>
        <v>#N/A</v>
      </c>
      <c r="F121" t="e">
        <f>VLOOKUP($A121, 'Moodle Grades'!$D$1:$P$117, 6, FALSE)</f>
        <v>#N/A</v>
      </c>
      <c r="G121" t="e">
        <f>VLOOKUP($A121, 'Moodle Grades'!$D$1:$P$117, 7, FALSE)</f>
        <v>#N/A</v>
      </c>
      <c r="H121" t="e">
        <f>VLOOKUP($A121, 'Moodle Grades'!$D$1:$P$117, 8, FALSE)</f>
        <v>#N/A</v>
      </c>
      <c r="I121" t="e">
        <f>VLOOKUP($A121, 'Moodle Grades'!$D$1:$P$117, 9, FALSE)</f>
        <v>#N/A</v>
      </c>
      <c r="J121" t="e">
        <f>VLOOKUP($A121, 'Moodle Grades'!$D$1:$P$117, 10, FALSE)</f>
        <v>#N/A</v>
      </c>
      <c r="K121" t="e">
        <f>VLOOKUP($A121, 'Moodle Grades'!$D$1:$P$117, 11, FALSE)</f>
        <v>#N/A</v>
      </c>
      <c r="L121" t="e">
        <f>VLOOKUP($A121, 'Moodle Grades'!$D$1:$P$117, 12, FALSE)</f>
        <v>#N/A</v>
      </c>
      <c r="M121" t="e">
        <f t="shared" si="2"/>
        <v>#N/A</v>
      </c>
      <c r="N121">
        <v>0</v>
      </c>
      <c r="O121">
        <v>17.420000000000002</v>
      </c>
    </row>
    <row r="122" spans="1:15" x14ac:dyDescent="0.25">
      <c r="O122">
        <f>MAX(O4:O121)</f>
        <v>30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workbookViewId="0">
      <selection activeCell="A21" sqref="A21:XFD21"/>
    </sheetView>
  </sheetViews>
  <sheetFormatPr defaultColWidth="9.109375" defaultRowHeight="14.4" x14ac:dyDescent="0.3"/>
  <cols>
    <col min="1" max="16384" width="9.109375" style="124"/>
  </cols>
  <sheetData>
    <row r="1" spans="1:17" x14ac:dyDescent="0.3">
      <c r="A1" s="123" t="s">
        <v>309</v>
      </c>
      <c r="B1" s="123" t="s">
        <v>310</v>
      </c>
      <c r="C1" s="123" t="s">
        <v>311</v>
      </c>
      <c r="D1" s="123" t="s">
        <v>312</v>
      </c>
      <c r="E1" s="123" t="s">
        <v>313</v>
      </c>
      <c r="F1" s="123" t="s">
        <v>314</v>
      </c>
      <c r="G1" s="123" t="s">
        <v>320</v>
      </c>
      <c r="H1" s="123" t="s">
        <v>321</v>
      </c>
      <c r="I1" s="123" t="s">
        <v>322</v>
      </c>
      <c r="J1" s="123" t="s">
        <v>323</v>
      </c>
      <c r="K1" s="123" t="s">
        <v>324</v>
      </c>
      <c r="L1" s="123" t="s">
        <v>325</v>
      </c>
      <c r="M1" s="123" t="s">
        <v>326</v>
      </c>
      <c r="N1" s="123" t="s">
        <v>327</v>
      </c>
      <c r="O1" s="123" t="s">
        <v>328</v>
      </c>
      <c r="P1" s="123" t="s">
        <v>315</v>
      </c>
      <c r="Q1" s="123" t="s">
        <v>316</v>
      </c>
    </row>
    <row r="2" spans="1:17" x14ac:dyDescent="0.3">
      <c r="A2" s="123" t="s">
        <v>70</v>
      </c>
      <c r="B2" s="123" t="s">
        <v>70</v>
      </c>
      <c r="C2" s="123" t="s">
        <v>329</v>
      </c>
      <c r="D2" s="123" t="s">
        <v>69</v>
      </c>
      <c r="E2" s="123"/>
      <c r="F2" s="123" t="s">
        <v>330</v>
      </c>
      <c r="G2" s="125">
        <v>15</v>
      </c>
      <c r="H2" s="125">
        <v>0</v>
      </c>
      <c r="I2" s="125">
        <v>15</v>
      </c>
      <c r="J2" s="125">
        <v>15</v>
      </c>
      <c r="K2" s="125">
        <v>14</v>
      </c>
      <c r="L2" s="125">
        <v>15</v>
      </c>
      <c r="M2" s="125">
        <v>15</v>
      </c>
      <c r="N2" s="125">
        <v>0</v>
      </c>
      <c r="O2" s="125">
        <v>15</v>
      </c>
      <c r="P2" s="125">
        <v>74.290000000000006</v>
      </c>
      <c r="Q2" s="123" t="s">
        <v>331</v>
      </c>
    </row>
    <row r="3" spans="1:17" x14ac:dyDescent="0.3">
      <c r="A3" s="123" t="s">
        <v>72</v>
      </c>
      <c r="B3" s="123" t="s">
        <v>72</v>
      </c>
      <c r="C3" s="123" t="s">
        <v>332</v>
      </c>
      <c r="D3" s="123" t="s">
        <v>71</v>
      </c>
      <c r="E3" s="123"/>
      <c r="F3" s="123" t="s">
        <v>333</v>
      </c>
      <c r="G3" s="125">
        <v>15</v>
      </c>
      <c r="H3" s="125">
        <v>0</v>
      </c>
      <c r="I3" s="125">
        <v>15</v>
      </c>
      <c r="J3" s="125">
        <v>15</v>
      </c>
      <c r="K3" s="125">
        <v>14</v>
      </c>
      <c r="L3" s="125">
        <v>15</v>
      </c>
      <c r="M3" s="125">
        <v>15</v>
      </c>
      <c r="N3" s="125">
        <v>15</v>
      </c>
      <c r="O3" s="125">
        <v>12</v>
      </c>
      <c r="P3" s="125">
        <v>82.86</v>
      </c>
      <c r="Q3" s="123" t="s">
        <v>331</v>
      </c>
    </row>
    <row r="4" spans="1:17" x14ac:dyDescent="0.3">
      <c r="A4" s="123" t="s">
        <v>334</v>
      </c>
      <c r="B4" s="123" t="s">
        <v>335</v>
      </c>
      <c r="C4" s="123" t="s">
        <v>336</v>
      </c>
      <c r="D4" s="123" t="s">
        <v>73</v>
      </c>
      <c r="E4" s="123"/>
      <c r="F4" s="123" t="s">
        <v>337</v>
      </c>
      <c r="G4" s="125">
        <v>15</v>
      </c>
      <c r="H4" s="125">
        <v>14</v>
      </c>
      <c r="I4" s="125">
        <v>15</v>
      </c>
      <c r="J4" s="125">
        <v>15</v>
      </c>
      <c r="K4" s="125">
        <v>14</v>
      </c>
      <c r="L4" s="125">
        <v>15</v>
      </c>
      <c r="M4" s="125">
        <v>15</v>
      </c>
      <c r="N4" s="125">
        <v>15</v>
      </c>
      <c r="O4" s="125">
        <v>15</v>
      </c>
      <c r="P4" s="125">
        <v>95</v>
      </c>
      <c r="Q4" s="123" t="s">
        <v>331</v>
      </c>
    </row>
    <row r="5" spans="1:17" x14ac:dyDescent="0.3">
      <c r="A5" s="123" t="s">
        <v>78</v>
      </c>
      <c r="B5" s="123" t="s">
        <v>78</v>
      </c>
      <c r="C5" s="123" t="s">
        <v>338</v>
      </c>
      <c r="D5" s="123" t="s">
        <v>77</v>
      </c>
      <c r="E5" s="123"/>
      <c r="F5" s="123" t="s">
        <v>339</v>
      </c>
      <c r="G5" s="125">
        <v>15</v>
      </c>
      <c r="H5" s="125">
        <v>14</v>
      </c>
      <c r="I5" s="125">
        <v>15</v>
      </c>
      <c r="J5" s="125">
        <v>15</v>
      </c>
      <c r="K5" s="125">
        <v>14</v>
      </c>
      <c r="L5" s="125">
        <v>12</v>
      </c>
      <c r="M5" s="125">
        <v>0</v>
      </c>
      <c r="N5" s="125">
        <v>15</v>
      </c>
      <c r="O5" s="125">
        <v>14</v>
      </c>
      <c r="P5" s="125">
        <v>81.430000000000007</v>
      </c>
      <c r="Q5" s="123" t="s">
        <v>331</v>
      </c>
    </row>
    <row r="6" spans="1:17" x14ac:dyDescent="0.3">
      <c r="A6" s="123" t="s">
        <v>340</v>
      </c>
      <c r="B6" s="123" t="s">
        <v>341</v>
      </c>
      <c r="C6" s="123" t="s">
        <v>342</v>
      </c>
      <c r="D6" s="123" t="s">
        <v>269</v>
      </c>
      <c r="E6" s="123"/>
      <c r="F6" s="123" t="s">
        <v>343</v>
      </c>
      <c r="G6" s="125">
        <v>15</v>
      </c>
      <c r="H6" s="125">
        <v>0</v>
      </c>
      <c r="I6" s="125">
        <v>11</v>
      </c>
      <c r="J6" s="125">
        <v>15</v>
      </c>
      <c r="K6" s="125">
        <v>13</v>
      </c>
      <c r="L6" s="125">
        <v>15</v>
      </c>
      <c r="M6" s="125">
        <v>15</v>
      </c>
      <c r="N6" s="125">
        <v>0</v>
      </c>
      <c r="O6" s="125">
        <v>14</v>
      </c>
      <c r="P6" s="125">
        <v>70</v>
      </c>
      <c r="Q6" s="123" t="s">
        <v>331</v>
      </c>
    </row>
    <row r="7" spans="1:17" x14ac:dyDescent="0.3">
      <c r="A7" s="123" t="s">
        <v>80</v>
      </c>
      <c r="B7" s="123" t="s">
        <v>80</v>
      </c>
      <c r="C7" s="123" t="s">
        <v>344</v>
      </c>
      <c r="D7" s="123" t="s">
        <v>79</v>
      </c>
      <c r="E7" s="123"/>
      <c r="F7" s="123" t="s">
        <v>345</v>
      </c>
      <c r="G7" s="125">
        <v>14</v>
      </c>
      <c r="H7" s="125">
        <v>14</v>
      </c>
      <c r="I7" s="125">
        <v>15</v>
      </c>
      <c r="J7" s="125">
        <v>15</v>
      </c>
      <c r="K7" s="125">
        <v>14</v>
      </c>
      <c r="L7" s="125">
        <v>15</v>
      </c>
      <c r="M7" s="125">
        <v>15</v>
      </c>
      <c r="N7" s="125">
        <v>0</v>
      </c>
      <c r="O7" s="125">
        <v>13</v>
      </c>
      <c r="P7" s="125">
        <v>82.14</v>
      </c>
      <c r="Q7" s="123" t="s">
        <v>331</v>
      </c>
    </row>
    <row r="8" spans="1:17" x14ac:dyDescent="0.3">
      <c r="A8" s="123" t="s">
        <v>346</v>
      </c>
      <c r="B8" s="123" t="s">
        <v>317</v>
      </c>
      <c r="C8" s="123" t="s">
        <v>347</v>
      </c>
      <c r="D8" s="123" t="s">
        <v>81</v>
      </c>
      <c r="E8" s="123"/>
      <c r="F8" s="123" t="s">
        <v>348</v>
      </c>
      <c r="G8" s="125">
        <v>15</v>
      </c>
      <c r="H8" s="125">
        <v>14</v>
      </c>
      <c r="I8" s="125">
        <v>14</v>
      </c>
      <c r="J8" s="125">
        <v>15</v>
      </c>
      <c r="K8" s="125">
        <v>12</v>
      </c>
      <c r="L8" s="125">
        <v>0</v>
      </c>
      <c r="M8" s="125">
        <v>15</v>
      </c>
      <c r="N8" s="125">
        <v>15</v>
      </c>
      <c r="O8" s="125">
        <v>13</v>
      </c>
      <c r="P8" s="125">
        <v>80.709999999999994</v>
      </c>
      <c r="Q8" s="123" t="s">
        <v>331</v>
      </c>
    </row>
    <row r="9" spans="1:17" x14ac:dyDescent="0.3">
      <c r="A9" s="123" t="s">
        <v>349</v>
      </c>
      <c r="B9" s="123" t="s">
        <v>350</v>
      </c>
      <c r="C9" s="123" t="s">
        <v>351</v>
      </c>
      <c r="D9" s="123" t="s">
        <v>87</v>
      </c>
      <c r="E9" s="123"/>
      <c r="F9" s="123" t="s">
        <v>352</v>
      </c>
      <c r="G9" s="125">
        <v>15</v>
      </c>
      <c r="H9" s="125">
        <v>0</v>
      </c>
      <c r="I9" s="125">
        <v>14</v>
      </c>
      <c r="J9" s="125">
        <v>15</v>
      </c>
      <c r="K9" s="125">
        <v>12</v>
      </c>
      <c r="L9" s="125">
        <v>15</v>
      </c>
      <c r="M9" s="125">
        <v>15</v>
      </c>
      <c r="N9" s="125">
        <v>15</v>
      </c>
      <c r="O9" s="125">
        <v>13</v>
      </c>
      <c r="P9" s="125">
        <v>81.430000000000007</v>
      </c>
      <c r="Q9" s="123" t="s">
        <v>331</v>
      </c>
    </row>
    <row r="10" spans="1:17" x14ac:dyDescent="0.3">
      <c r="A10" s="123" t="s">
        <v>84</v>
      </c>
      <c r="B10" s="123" t="s">
        <v>84</v>
      </c>
      <c r="C10" s="123" t="s">
        <v>353</v>
      </c>
      <c r="D10" s="123" t="s">
        <v>83</v>
      </c>
      <c r="E10" s="123"/>
      <c r="F10" s="123" t="s">
        <v>354</v>
      </c>
      <c r="G10" s="125">
        <v>15</v>
      </c>
      <c r="H10" s="125">
        <v>13</v>
      </c>
      <c r="I10" s="125">
        <v>14</v>
      </c>
      <c r="J10" s="125">
        <v>15</v>
      </c>
      <c r="K10" s="125">
        <v>14</v>
      </c>
      <c r="L10" s="125">
        <v>15</v>
      </c>
      <c r="M10" s="125">
        <v>15</v>
      </c>
      <c r="N10" s="125">
        <v>15</v>
      </c>
      <c r="O10" s="125">
        <v>14</v>
      </c>
      <c r="P10" s="125">
        <v>92.86</v>
      </c>
      <c r="Q10" s="123" t="s">
        <v>331</v>
      </c>
    </row>
    <row r="11" spans="1:17" x14ac:dyDescent="0.3">
      <c r="A11" s="123" t="s">
        <v>90</v>
      </c>
      <c r="B11" s="123" t="s">
        <v>90</v>
      </c>
      <c r="C11" s="123" t="s">
        <v>355</v>
      </c>
      <c r="D11" s="123" t="s">
        <v>89</v>
      </c>
      <c r="E11" s="123"/>
      <c r="F11" s="123" t="s">
        <v>356</v>
      </c>
      <c r="G11" s="125">
        <v>15</v>
      </c>
      <c r="H11" s="125">
        <v>14</v>
      </c>
      <c r="I11" s="125">
        <v>15</v>
      </c>
      <c r="J11" s="125">
        <v>15</v>
      </c>
      <c r="K11" s="125">
        <v>14</v>
      </c>
      <c r="L11" s="125">
        <v>15</v>
      </c>
      <c r="M11" s="125">
        <v>15</v>
      </c>
      <c r="N11" s="125">
        <v>15</v>
      </c>
      <c r="O11" s="125">
        <v>10</v>
      </c>
      <c r="P11" s="125">
        <v>91.43</v>
      </c>
      <c r="Q11" s="123" t="s">
        <v>331</v>
      </c>
    </row>
    <row r="12" spans="1:17" x14ac:dyDescent="0.3">
      <c r="A12" s="123" t="s">
        <v>92</v>
      </c>
      <c r="B12" s="123" t="s">
        <v>92</v>
      </c>
      <c r="C12" s="123" t="s">
        <v>357</v>
      </c>
      <c r="D12" s="123" t="s">
        <v>91</v>
      </c>
      <c r="E12" s="123"/>
      <c r="F12" s="123" t="s">
        <v>358</v>
      </c>
      <c r="G12" s="125">
        <v>13</v>
      </c>
      <c r="H12" s="125">
        <v>12</v>
      </c>
      <c r="I12" s="125">
        <v>14</v>
      </c>
      <c r="J12" s="125">
        <v>15</v>
      </c>
      <c r="K12" s="125">
        <v>14</v>
      </c>
      <c r="L12" s="125">
        <v>0</v>
      </c>
      <c r="M12" s="125">
        <v>15</v>
      </c>
      <c r="N12" s="125">
        <v>15</v>
      </c>
      <c r="O12" s="125">
        <v>15</v>
      </c>
      <c r="P12" s="125">
        <v>80.709999999999994</v>
      </c>
      <c r="Q12" s="123" t="s">
        <v>331</v>
      </c>
    </row>
    <row r="13" spans="1:17" x14ac:dyDescent="0.3">
      <c r="A13" s="123" t="s">
        <v>94</v>
      </c>
      <c r="B13" s="123" t="s">
        <v>94</v>
      </c>
      <c r="C13" s="123" t="s">
        <v>359</v>
      </c>
      <c r="D13" s="123" t="s">
        <v>93</v>
      </c>
      <c r="E13" s="123"/>
      <c r="F13" s="123" t="s">
        <v>360</v>
      </c>
      <c r="G13" s="125">
        <v>13</v>
      </c>
      <c r="H13" s="125">
        <v>14</v>
      </c>
      <c r="I13" s="125">
        <v>14</v>
      </c>
      <c r="J13" s="125">
        <v>15</v>
      </c>
      <c r="K13" s="125">
        <v>13</v>
      </c>
      <c r="L13" s="125">
        <v>15</v>
      </c>
      <c r="M13" s="125">
        <v>15</v>
      </c>
      <c r="N13" s="125">
        <v>15</v>
      </c>
      <c r="O13" s="125">
        <v>8</v>
      </c>
      <c r="P13" s="125">
        <v>87.14</v>
      </c>
      <c r="Q13" s="123" t="s">
        <v>331</v>
      </c>
    </row>
    <row r="14" spans="1:17" x14ac:dyDescent="0.3">
      <c r="A14" s="123" t="s">
        <v>361</v>
      </c>
      <c r="B14" s="123" t="s">
        <v>362</v>
      </c>
      <c r="C14" s="123" t="s">
        <v>363</v>
      </c>
      <c r="D14" s="123" t="s">
        <v>95</v>
      </c>
      <c r="E14" s="123"/>
      <c r="F14" s="123" t="s">
        <v>364</v>
      </c>
      <c r="G14" s="125">
        <v>12</v>
      </c>
      <c r="H14" s="125">
        <v>13</v>
      </c>
      <c r="I14" s="125">
        <v>14</v>
      </c>
      <c r="J14" s="125">
        <v>12</v>
      </c>
      <c r="K14" s="125">
        <v>14</v>
      </c>
      <c r="L14" s="125">
        <v>0</v>
      </c>
      <c r="M14" s="125">
        <v>12</v>
      </c>
      <c r="N14" s="125">
        <v>15</v>
      </c>
      <c r="O14" s="125">
        <v>15</v>
      </c>
      <c r="P14" s="125">
        <v>76.430000000000007</v>
      </c>
      <c r="Q14" s="123" t="s">
        <v>331</v>
      </c>
    </row>
    <row r="15" spans="1:17" x14ac:dyDescent="0.3">
      <c r="A15" s="123" t="s">
        <v>98</v>
      </c>
      <c r="B15" s="123" t="s">
        <v>98</v>
      </c>
      <c r="C15" s="123" t="s">
        <v>365</v>
      </c>
      <c r="D15" s="123" t="s">
        <v>97</v>
      </c>
      <c r="E15" s="123"/>
      <c r="F15" s="123" t="s">
        <v>366</v>
      </c>
      <c r="G15" s="125">
        <v>13</v>
      </c>
      <c r="H15" s="125">
        <v>12</v>
      </c>
      <c r="I15" s="125">
        <v>14</v>
      </c>
      <c r="J15" s="125">
        <v>15</v>
      </c>
      <c r="K15" s="125">
        <v>14</v>
      </c>
      <c r="L15" s="125">
        <v>15</v>
      </c>
      <c r="M15" s="125">
        <v>15</v>
      </c>
      <c r="N15" s="125">
        <v>15</v>
      </c>
      <c r="O15" s="125">
        <v>11</v>
      </c>
      <c r="P15" s="125">
        <v>88.57</v>
      </c>
      <c r="Q15" s="123" t="s">
        <v>331</v>
      </c>
    </row>
    <row r="16" spans="1:17" x14ac:dyDescent="0.3">
      <c r="A16" s="123" t="s">
        <v>100</v>
      </c>
      <c r="B16" s="123" t="s">
        <v>100</v>
      </c>
      <c r="C16" s="123" t="s">
        <v>367</v>
      </c>
      <c r="D16" s="123" t="s">
        <v>99</v>
      </c>
      <c r="E16" s="123"/>
      <c r="F16" s="123" t="s">
        <v>368</v>
      </c>
      <c r="G16" s="125">
        <v>15</v>
      </c>
      <c r="H16" s="125">
        <v>13</v>
      </c>
      <c r="I16" s="125">
        <v>14</v>
      </c>
      <c r="J16" s="125">
        <v>15</v>
      </c>
      <c r="K16" s="125">
        <v>12</v>
      </c>
      <c r="L16" s="125">
        <v>15</v>
      </c>
      <c r="M16" s="125">
        <v>15</v>
      </c>
      <c r="N16" s="125">
        <v>0</v>
      </c>
      <c r="O16" s="125">
        <v>13</v>
      </c>
      <c r="P16" s="125">
        <v>80</v>
      </c>
      <c r="Q16" s="123" t="s">
        <v>331</v>
      </c>
    </row>
    <row r="17" spans="1:17" x14ac:dyDescent="0.3">
      <c r="A17" s="123" t="s">
        <v>102</v>
      </c>
      <c r="B17" s="123" t="s">
        <v>102</v>
      </c>
      <c r="C17" s="123" t="s">
        <v>369</v>
      </c>
      <c r="D17" s="123" t="s">
        <v>101</v>
      </c>
      <c r="E17" s="123"/>
      <c r="F17" s="123" t="s">
        <v>370</v>
      </c>
      <c r="G17" s="125">
        <v>15</v>
      </c>
      <c r="H17" s="125">
        <v>5</v>
      </c>
      <c r="I17" s="125">
        <v>15</v>
      </c>
      <c r="J17" s="125">
        <v>15</v>
      </c>
      <c r="K17" s="125">
        <v>14</v>
      </c>
      <c r="L17" s="125">
        <v>0</v>
      </c>
      <c r="M17" s="125">
        <v>15</v>
      </c>
      <c r="N17" s="125">
        <v>15</v>
      </c>
      <c r="O17" s="125">
        <v>10</v>
      </c>
      <c r="P17" s="125">
        <v>74.290000000000006</v>
      </c>
      <c r="Q17" s="123" t="s">
        <v>331</v>
      </c>
    </row>
    <row r="18" spans="1:17" x14ac:dyDescent="0.3">
      <c r="A18" s="123" t="s">
        <v>104</v>
      </c>
      <c r="B18" s="123" t="s">
        <v>104</v>
      </c>
      <c r="C18" s="123" t="s">
        <v>371</v>
      </c>
      <c r="D18" s="123" t="s">
        <v>103</v>
      </c>
      <c r="E18" s="123"/>
      <c r="F18" s="123" t="s">
        <v>372</v>
      </c>
      <c r="G18" s="125">
        <v>15</v>
      </c>
      <c r="H18" s="125">
        <v>14</v>
      </c>
      <c r="I18" s="125">
        <v>14</v>
      </c>
      <c r="J18" s="125">
        <v>0</v>
      </c>
      <c r="K18" s="125">
        <v>14</v>
      </c>
      <c r="L18" s="125">
        <v>15</v>
      </c>
      <c r="M18" s="125">
        <v>12</v>
      </c>
      <c r="N18" s="125">
        <v>15</v>
      </c>
      <c r="O18" s="125">
        <v>12</v>
      </c>
      <c r="P18" s="125">
        <v>79.290000000000006</v>
      </c>
      <c r="Q18" s="123" t="s">
        <v>331</v>
      </c>
    </row>
    <row r="19" spans="1:17" x14ac:dyDescent="0.3">
      <c r="A19" s="123" t="s">
        <v>373</v>
      </c>
      <c r="B19" s="123" t="s">
        <v>374</v>
      </c>
      <c r="C19" s="123" t="s">
        <v>375</v>
      </c>
      <c r="D19" s="123" t="s">
        <v>105</v>
      </c>
      <c r="E19" s="123"/>
      <c r="F19" s="123" t="s">
        <v>376</v>
      </c>
      <c r="G19" s="125">
        <v>12</v>
      </c>
      <c r="H19" s="125">
        <v>14</v>
      </c>
      <c r="I19" s="125">
        <v>14</v>
      </c>
      <c r="J19" s="125">
        <v>15</v>
      </c>
      <c r="K19" s="125">
        <v>13</v>
      </c>
      <c r="L19" s="125">
        <v>0</v>
      </c>
      <c r="M19" s="125">
        <v>15</v>
      </c>
      <c r="N19" s="125">
        <v>0</v>
      </c>
      <c r="O19" s="125">
        <v>12</v>
      </c>
      <c r="P19" s="125">
        <v>67.86</v>
      </c>
      <c r="Q19" s="123" t="s">
        <v>331</v>
      </c>
    </row>
    <row r="20" spans="1:17" x14ac:dyDescent="0.3">
      <c r="A20" s="123" t="s">
        <v>108</v>
      </c>
      <c r="B20" s="123" t="s">
        <v>108</v>
      </c>
      <c r="C20" s="123" t="s">
        <v>377</v>
      </c>
      <c r="D20" s="123" t="s">
        <v>107</v>
      </c>
      <c r="E20" s="123"/>
      <c r="F20" s="123" t="s">
        <v>378</v>
      </c>
      <c r="G20" s="125">
        <v>15</v>
      </c>
      <c r="H20" s="125">
        <v>14</v>
      </c>
      <c r="I20" s="125">
        <v>15</v>
      </c>
      <c r="J20" s="125">
        <v>15</v>
      </c>
      <c r="K20" s="125">
        <v>11</v>
      </c>
      <c r="L20" s="125">
        <v>15</v>
      </c>
      <c r="M20" s="125">
        <v>15</v>
      </c>
      <c r="N20" s="125">
        <v>15</v>
      </c>
      <c r="O20" s="125">
        <v>13</v>
      </c>
      <c r="P20" s="125">
        <v>91.43</v>
      </c>
      <c r="Q20" s="123" t="s">
        <v>331</v>
      </c>
    </row>
    <row r="21" spans="1:17" x14ac:dyDescent="0.3">
      <c r="A21" s="123" t="s">
        <v>110</v>
      </c>
      <c r="B21" s="123" t="s">
        <v>110</v>
      </c>
      <c r="C21" s="123" t="s">
        <v>379</v>
      </c>
      <c r="D21" s="123" t="s">
        <v>109</v>
      </c>
      <c r="E21" s="123"/>
      <c r="F21" s="123" t="s">
        <v>380</v>
      </c>
      <c r="G21" s="125">
        <v>15</v>
      </c>
      <c r="H21" s="125">
        <v>12</v>
      </c>
      <c r="I21" s="125">
        <v>14</v>
      </c>
      <c r="J21" s="125">
        <v>15</v>
      </c>
      <c r="K21" s="125">
        <v>13</v>
      </c>
      <c r="L21" s="125">
        <v>0</v>
      </c>
      <c r="M21" s="125">
        <v>15</v>
      </c>
      <c r="N21" s="125">
        <v>15</v>
      </c>
      <c r="O21" s="125">
        <v>13</v>
      </c>
      <c r="P21" s="125">
        <v>80</v>
      </c>
      <c r="Q21" s="123" t="s">
        <v>331</v>
      </c>
    </row>
    <row r="22" spans="1:17" x14ac:dyDescent="0.3">
      <c r="A22" s="123" t="s">
        <v>112</v>
      </c>
      <c r="B22" s="123" t="s">
        <v>112</v>
      </c>
      <c r="C22" s="123" t="s">
        <v>381</v>
      </c>
      <c r="D22" s="123" t="s">
        <v>111</v>
      </c>
      <c r="E22" s="123"/>
      <c r="F22" s="123" t="s">
        <v>382</v>
      </c>
      <c r="G22" s="125">
        <v>15</v>
      </c>
      <c r="H22" s="125">
        <v>13</v>
      </c>
      <c r="I22" s="125">
        <v>15</v>
      </c>
      <c r="J22" s="125">
        <v>15</v>
      </c>
      <c r="K22" s="125">
        <v>15</v>
      </c>
      <c r="L22" s="125">
        <v>15</v>
      </c>
      <c r="M22" s="125">
        <v>15</v>
      </c>
      <c r="N22" s="125">
        <v>15</v>
      </c>
      <c r="O22" s="125">
        <v>14</v>
      </c>
      <c r="P22" s="125">
        <v>94.29</v>
      </c>
      <c r="Q22" s="123" t="s">
        <v>331</v>
      </c>
    </row>
    <row r="23" spans="1:17" x14ac:dyDescent="0.3">
      <c r="A23" s="123" t="s">
        <v>114</v>
      </c>
      <c r="B23" s="123" t="s">
        <v>114</v>
      </c>
      <c r="C23" s="123" t="s">
        <v>383</v>
      </c>
      <c r="D23" s="123" t="s">
        <v>113</v>
      </c>
      <c r="E23" s="123"/>
      <c r="F23" s="123" t="s">
        <v>384</v>
      </c>
      <c r="G23" s="125">
        <v>14</v>
      </c>
      <c r="H23" s="125">
        <v>14</v>
      </c>
      <c r="I23" s="125">
        <v>14</v>
      </c>
      <c r="J23" s="125">
        <v>15</v>
      </c>
      <c r="K23" s="125">
        <v>13</v>
      </c>
      <c r="L23" s="125">
        <v>15</v>
      </c>
      <c r="M23" s="125">
        <v>0</v>
      </c>
      <c r="N23" s="125">
        <v>0</v>
      </c>
      <c r="O23" s="125">
        <v>16</v>
      </c>
      <c r="P23" s="125">
        <v>72.14</v>
      </c>
      <c r="Q23" s="123" t="s">
        <v>331</v>
      </c>
    </row>
    <row r="24" spans="1:17" x14ac:dyDescent="0.3">
      <c r="A24" s="123" t="s">
        <v>385</v>
      </c>
      <c r="B24" s="123" t="s">
        <v>386</v>
      </c>
      <c r="C24" s="123" t="s">
        <v>387</v>
      </c>
      <c r="D24" s="123" t="s">
        <v>115</v>
      </c>
      <c r="E24" s="123"/>
      <c r="F24" s="123" t="s">
        <v>388</v>
      </c>
      <c r="G24" s="125">
        <v>13</v>
      </c>
      <c r="H24" s="125">
        <v>13</v>
      </c>
      <c r="I24" s="125">
        <v>14</v>
      </c>
      <c r="J24" s="125">
        <v>0</v>
      </c>
      <c r="K24" s="125">
        <v>14</v>
      </c>
      <c r="L24" s="125">
        <v>15</v>
      </c>
      <c r="M24" s="125">
        <v>15</v>
      </c>
      <c r="N24" s="125">
        <v>15</v>
      </c>
      <c r="O24" s="125">
        <v>12</v>
      </c>
      <c r="P24" s="125">
        <v>79.290000000000006</v>
      </c>
      <c r="Q24" s="123" t="s">
        <v>331</v>
      </c>
    </row>
    <row r="25" spans="1:17" x14ac:dyDescent="0.3">
      <c r="A25" s="123" t="s">
        <v>118</v>
      </c>
      <c r="B25" s="123" t="s">
        <v>118</v>
      </c>
      <c r="C25" s="123" t="s">
        <v>389</v>
      </c>
      <c r="D25" s="123" t="s">
        <v>117</v>
      </c>
      <c r="E25" s="123"/>
      <c r="F25" s="123" t="s">
        <v>390</v>
      </c>
      <c r="G25" s="125">
        <v>11</v>
      </c>
      <c r="H25" s="125">
        <v>13</v>
      </c>
      <c r="I25" s="125">
        <v>14</v>
      </c>
      <c r="J25" s="125">
        <v>15</v>
      </c>
      <c r="K25" s="125">
        <v>0</v>
      </c>
      <c r="L25" s="125">
        <v>15</v>
      </c>
      <c r="M25" s="125">
        <v>15</v>
      </c>
      <c r="N25" s="125">
        <v>0</v>
      </c>
      <c r="O25" s="125">
        <v>17</v>
      </c>
      <c r="P25" s="125">
        <v>71.430000000000007</v>
      </c>
      <c r="Q25" s="123" t="s">
        <v>331</v>
      </c>
    </row>
    <row r="26" spans="1:17" x14ac:dyDescent="0.3">
      <c r="A26" s="123" t="s">
        <v>120</v>
      </c>
      <c r="B26" s="123" t="s">
        <v>120</v>
      </c>
      <c r="C26" s="123" t="s">
        <v>391</v>
      </c>
      <c r="D26" s="123" t="s">
        <v>119</v>
      </c>
      <c r="E26" s="123"/>
      <c r="F26" s="123" t="s">
        <v>392</v>
      </c>
      <c r="G26" s="125">
        <v>14</v>
      </c>
      <c r="H26" s="125">
        <v>13</v>
      </c>
      <c r="I26" s="125">
        <v>15</v>
      </c>
      <c r="J26" s="125">
        <v>15</v>
      </c>
      <c r="K26" s="125">
        <v>14</v>
      </c>
      <c r="L26" s="125">
        <v>15</v>
      </c>
      <c r="M26" s="125">
        <v>15</v>
      </c>
      <c r="N26" s="125">
        <v>15</v>
      </c>
      <c r="O26" s="125">
        <v>14</v>
      </c>
      <c r="P26" s="125">
        <v>92.86</v>
      </c>
      <c r="Q26" s="123" t="s">
        <v>331</v>
      </c>
    </row>
    <row r="27" spans="1:17" x14ac:dyDescent="0.3">
      <c r="A27" s="123" t="s">
        <v>122</v>
      </c>
      <c r="B27" s="123" t="s">
        <v>122</v>
      </c>
      <c r="C27" s="123" t="s">
        <v>393</v>
      </c>
      <c r="D27" s="123" t="s">
        <v>121</v>
      </c>
      <c r="E27" s="123"/>
      <c r="F27" s="123" t="s">
        <v>394</v>
      </c>
      <c r="G27" s="125">
        <v>15</v>
      </c>
      <c r="H27" s="125">
        <v>12</v>
      </c>
      <c r="I27" s="125">
        <v>14</v>
      </c>
      <c r="J27" s="125">
        <v>15</v>
      </c>
      <c r="K27" s="125">
        <v>15</v>
      </c>
      <c r="L27" s="125">
        <v>15</v>
      </c>
      <c r="M27" s="125">
        <v>0</v>
      </c>
      <c r="N27" s="125">
        <v>15</v>
      </c>
      <c r="O27" s="125">
        <v>16</v>
      </c>
      <c r="P27" s="125">
        <v>83.57</v>
      </c>
      <c r="Q27" s="123" t="s">
        <v>331</v>
      </c>
    </row>
    <row r="28" spans="1:17" x14ac:dyDescent="0.3">
      <c r="A28" s="123" t="s">
        <v>124</v>
      </c>
      <c r="B28" s="123" t="s">
        <v>124</v>
      </c>
      <c r="C28" s="123" t="s">
        <v>395</v>
      </c>
      <c r="D28" s="123" t="s">
        <v>123</v>
      </c>
      <c r="E28" s="123"/>
      <c r="F28" s="123" t="s">
        <v>396</v>
      </c>
      <c r="G28" s="125">
        <v>15</v>
      </c>
      <c r="H28" s="125">
        <v>13</v>
      </c>
      <c r="I28" s="125">
        <v>14</v>
      </c>
      <c r="J28" s="125">
        <v>15</v>
      </c>
      <c r="K28" s="125">
        <v>0</v>
      </c>
      <c r="L28" s="125">
        <v>15</v>
      </c>
      <c r="M28" s="125">
        <v>15</v>
      </c>
      <c r="N28" s="125">
        <v>0</v>
      </c>
      <c r="O28" s="125">
        <v>10</v>
      </c>
      <c r="P28" s="125">
        <v>69.290000000000006</v>
      </c>
      <c r="Q28" s="123" t="s">
        <v>331</v>
      </c>
    </row>
    <row r="29" spans="1:17" x14ac:dyDescent="0.3">
      <c r="A29" s="123" t="s">
        <v>126</v>
      </c>
      <c r="B29" s="123" t="s">
        <v>126</v>
      </c>
      <c r="C29" s="123" t="s">
        <v>397</v>
      </c>
      <c r="D29" s="123" t="s">
        <v>125</v>
      </c>
      <c r="E29" s="123"/>
      <c r="F29" s="123" t="s">
        <v>398</v>
      </c>
      <c r="G29" s="125">
        <v>13</v>
      </c>
      <c r="H29" s="125">
        <v>13</v>
      </c>
      <c r="I29" s="125">
        <v>15</v>
      </c>
      <c r="J29" s="125">
        <v>0</v>
      </c>
      <c r="K29" s="125">
        <v>12</v>
      </c>
      <c r="L29" s="125">
        <v>15</v>
      </c>
      <c r="M29" s="125">
        <v>0</v>
      </c>
      <c r="N29" s="125">
        <v>15</v>
      </c>
      <c r="O29" s="125">
        <v>15</v>
      </c>
      <c r="P29" s="125">
        <v>70</v>
      </c>
      <c r="Q29" s="123" t="s">
        <v>331</v>
      </c>
    </row>
    <row r="30" spans="1:17" x14ac:dyDescent="0.3">
      <c r="A30" s="123" t="s">
        <v>399</v>
      </c>
      <c r="B30" s="123" t="s">
        <v>319</v>
      </c>
      <c r="C30" s="123" t="s">
        <v>400</v>
      </c>
      <c r="D30" s="123" t="s">
        <v>127</v>
      </c>
      <c r="E30" s="123"/>
      <c r="F30" s="123" t="s">
        <v>401</v>
      </c>
      <c r="G30" s="125">
        <v>15</v>
      </c>
      <c r="H30" s="125">
        <v>13</v>
      </c>
      <c r="I30" s="125">
        <v>14</v>
      </c>
      <c r="J30" s="125">
        <v>15</v>
      </c>
      <c r="K30" s="125">
        <v>12</v>
      </c>
      <c r="L30" s="125">
        <v>0</v>
      </c>
      <c r="M30" s="125">
        <v>15</v>
      </c>
      <c r="N30" s="125">
        <v>0</v>
      </c>
      <c r="O30" s="125">
        <v>13</v>
      </c>
      <c r="P30" s="125">
        <v>69.290000000000006</v>
      </c>
      <c r="Q30" s="123" t="s">
        <v>331</v>
      </c>
    </row>
    <row r="31" spans="1:17" x14ac:dyDescent="0.3">
      <c r="A31" s="123" t="s">
        <v>318</v>
      </c>
      <c r="B31" s="123" t="s">
        <v>402</v>
      </c>
      <c r="C31" s="123" t="s">
        <v>403</v>
      </c>
      <c r="D31" s="123" t="s">
        <v>129</v>
      </c>
      <c r="E31" s="123"/>
      <c r="F31" s="123" t="s">
        <v>404</v>
      </c>
      <c r="G31" s="125">
        <v>15</v>
      </c>
      <c r="H31" s="125">
        <v>13</v>
      </c>
      <c r="I31" s="125">
        <v>15</v>
      </c>
      <c r="J31" s="125">
        <v>0</v>
      </c>
      <c r="K31" s="125">
        <v>14</v>
      </c>
      <c r="L31" s="125">
        <v>15</v>
      </c>
      <c r="M31" s="125">
        <v>15</v>
      </c>
      <c r="N31" s="125">
        <v>0</v>
      </c>
      <c r="O31" s="125">
        <v>11</v>
      </c>
      <c r="P31" s="125">
        <v>70</v>
      </c>
      <c r="Q31" s="123" t="s">
        <v>331</v>
      </c>
    </row>
    <row r="32" spans="1:17" x14ac:dyDescent="0.3">
      <c r="A32" s="123" t="s">
        <v>405</v>
      </c>
      <c r="B32" s="123" t="s">
        <v>406</v>
      </c>
      <c r="C32" s="123" t="s">
        <v>407</v>
      </c>
      <c r="D32" s="123" t="s">
        <v>133</v>
      </c>
      <c r="E32" s="123"/>
      <c r="F32" s="123" t="s">
        <v>408</v>
      </c>
      <c r="G32" s="125">
        <v>12</v>
      </c>
      <c r="H32" s="125">
        <v>12</v>
      </c>
      <c r="I32" s="125">
        <v>12</v>
      </c>
      <c r="J32" s="125">
        <v>15</v>
      </c>
      <c r="K32" s="125">
        <v>10</v>
      </c>
      <c r="L32" s="125">
        <v>15</v>
      </c>
      <c r="M32" s="125">
        <v>0</v>
      </c>
      <c r="N32" s="125">
        <v>15</v>
      </c>
      <c r="O32" s="125">
        <v>11</v>
      </c>
      <c r="P32" s="125">
        <v>72.86</v>
      </c>
      <c r="Q32" s="123" t="s">
        <v>331</v>
      </c>
    </row>
    <row r="33" spans="1:17" x14ac:dyDescent="0.3">
      <c r="A33" s="123" t="s">
        <v>409</v>
      </c>
      <c r="B33" s="123" t="s">
        <v>410</v>
      </c>
      <c r="C33" s="123" t="s">
        <v>411</v>
      </c>
      <c r="D33" s="123" t="s">
        <v>85</v>
      </c>
      <c r="E33" s="123"/>
      <c r="F33" s="123" t="s">
        <v>412</v>
      </c>
      <c r="G33" s="125">
        <v>15</v>
      </c>
      <c r="H33" s="125">
        <v>8</v>
      </c>
      <c r="I33" s="125">
        <v>14</v>
      </c>
      <c r="J33" s="125">
        <v>15</v>
      </c>
      <c r="K33" s="125">
        <v>14</v>
      </c>
      <c r="L33" s="125">
        <v>0</v>
      </c>
      <c r="M33" s="125">
        <v>15</v>
      </c>
      <c r="N33" s="125">
        <v>15</v>
      </c>
      <c r="O33" s="125">
        <v>16</v>
      </c>
      <c r="P33" s="125">
        <v>80</v>
      </c>
      <c r="Q33" s="123" t="s">
        <v>331</v>
      </c>
    </row>
    <row r="34" spans="1:17" x14ac:dyDescent="0.3">
      <c r="A34" s="123" t="s">
        <v>136</v>
      </c>
      <c r="B34" s="123" t="s">
        <v>136</v>
      </c>
      <c r="C34" s="123" t="s">
        <v>413</v>
      </c>
      <c r="D34" s="123" t="s">
        <v>135</v>
      </c>
      <c r="E34" s="123"/>
      <c r="F34" s="123" t="s">
        <v>414</v>
      </c>
      <c r="G34" s="125">
        <v>13</v>
      </c>
      <c r="H34" s="125">
        <v>13</v>
      </c>
      <c r="I34" s="125">
        <v>14</v>
      </c>
      <c r="J34" s="125">
        <v>0</v>
      </c>
      <c r="K34" s="125">
        <v>13</v>
      </c>
      <c r="L34" s="125">
        <v>15</v>
      </c>
      <c r="M34" s="125">
        <v>0</v>
      </c>
      <c r="N34" s="125">
        <v>0</v>
      </c>
      <c r="O34" s="125">
        <v>8</v>
      </c>
      <c r="P34" s="125">
        <v>54.29</v>
      </c>
      <c r="Q34" s="123" t="s">
        <v>331</v>
      </c>
    </row>
    <row r="35" spans="1:17" x14ac:dyDescent="0.3">
      <c r="A35" s="123" t="s">
        <v>415</v>
      </c>
      <c r="B35" s="123" t="s">
        <v>416</v>
      </c>
      <c r="C35" s="123" t="s">
        <v>417</v>
      </c>
      <c r="D35" s="123" t="s">
        <v>137</v>
      </c>
      <c r="E35" s="123"/>
      <c r="F35" s="123" t="s">
        <v>418</v>
      </c>
      <c r="G35" s="125">
        <v>15</v>
      </c>
      <c r="H35" s="125">
        <v>13</v>
      </c>
      <c r="I35" s="125">
        <v>0</v>
      </c>
      <c r="J35" s="125">
        <v>15</v>
      </c>
      <c r="K35" s="125">
        <v>12</v>
      </c>
      <c r="L35" s="125">
        <v>15</v>
      </c>
      <c r="M35" s="125">
        <v>15</v>
      </c>
      <c r="N35" s="125">
        <v>15</v>
      </c>
      <c r="O35" s="125">
        <v>12</v>
      </c>
      <c r="P35" s="125">
        <v>80</v>
      </c>
      <c r="Q35" s="123" t="s">
        <v>331</v>
      </c>
    </row>
    <row r="36" spans="1:17" x14ac:dyDescent="0.3">
      <c r="A36" s="123" t="s">
        <v>140</v>
      </c>
      <c r="B36" s="123" t="s">
        <v>140</v>
      </c>
      <c r="C36" s="123" t="s">
        <v>419</v>
      </c>
      <c r="D36" s="123" t="s">
        <v>139</v>
      </c>
      <c r="E36" s="123"/>
      <c r="F36" s="123" t="s">
        <v>420</v>
      </c>
      <c r="G36" s="125">
        <v>15</v>
      </c>
      <c r="H36" s="125">
        <v>13</v>
      </c>
      <c r="I36" s="125">
        <v>15</v>
      </c>
      <c r="J36" s="125">
        <v>15</v>
      </c>
      <c r="K36" s="125">
        <v>12</v>
      </c>
      <c r="L36" s="125">
        <v>15</v>
      </c>
      <c r="M36" s="125">
        <v>15</v>
      </c>
      <c r="N36" s="125">
        <v>15</v>
      </c>
      <c r="O36" s="125">
        <v>12</v>
      </c>
      <c r="P36" s="125">
        <v>90.71</v>
      </c>
      <c r="Q36" s="123" t="s">
        <v>331</v>
      </c>
    </row>
    <row r="37" spans="1:17" x14ac:dyDescent="0.3">
      <c r="A37" s="123" t="s">
        <v>142</v>
      </c>
      <c r="B37" s="123" t="s">
        <v>142</v>
      </c>
      <c r="C37" s="123" t="s">
        <v>421</v>
      </c>
      <c r="D37" s="123" t="s">
        <v>141</v>
      </c>
      <c r="E37" s="123"/>
      <c r="F37" s="123" t="s">
        <v>422</v>
      </c>
      <c r="G37" s="125">
        <v>12</v>
      </c>
      <c r="H37" s="125">
        <v>14</v>
      </c>
      <c r="I37" s="125">
        <v>14</v>
      </c>
      <c r="J37" s="125">
        <v>15</v>
      </c>
      <c r="K37" s="125">
        <v>14</v>
      </c>
      <c r="L37" s="125">
        <v>0</v>
      </c>
      <c r="M37" s="125">
        <v>15</v>
      </c>
      <c r="N37" s="125">
        <v>0</v>
      </c>
      <c r="O37" s="125">
        <v>15</v>
      </c>
      <c r="P37" s="125">
        <v>70.709999999999994</v>
      </c>
      <c r="Q37" s="123" t="s">
        <v>331</v>
      </c>
    </row>
    <row r="38" spans="1:17" x14ac:dyDescent="0.3">
      <c r="A38" s="123" t="s">
        <v>144</v>
      </c>
      <c r="B38" s="123" t="s">
        <v>144</v>
      </c>
      <c r="C38" s="123" t="s">
        <v>423</v>
      </c>
      <c r="D38" s="123" t="s">
        <v>143</v>
      </c>
      <c r="E38" s="123"/>
      <c r="F38" s="123" t="s">
        <v>424</v>
      </c>
      <c r="G38" s="125">
        <v>15</v>
      </c>
      <c r="H38" s="125">
        <v>14</v>
      </c>
      <c r="I38" s="125">
        <v>15</v>
      </c>
      <c r="J38" s="125">
        <v>15</v>
      </c>
      <c r="K38" s="125">
        <v>14</v>
      </c>
      <c r="L38" s="125">
        <v>0</v>
      </c>
      <c r="M38" s="125">
        <v>15</v>
      </c>
      <c r="N38" s="125">
        <v>15</v>
      </c>
      <c r="O38" s="125">
        <v>17</v>
      </c>
      <c r="P38" s="125">
        <v>85.71</v>
      </c>
      <c r="Q38" s="123" t="s">
        <v>331</v>
      </c>
    </row>
    <row r="39" spans="1:17" x14ac:dyDescent="0.3">
      <c r="A39" s="123" t="s">
        <v>146</v>
      </c>
      <c r="B39" s="123" t="s">
        <v>146</v>
      </c>
      <c r="C39" s="123" t="s">
        <v>425</v>
      </c>
      <c r="D39" s="123" t="s">
        <v>145</v>
      </c>
      <c r="E39" s="123"/>
      <c r="F39" s="123" t="s">
        <v>426</v>
      </c>
      <c r="G39" s="125">
        <v>15</v>
      </c>
      <c r="H39" s="125">
        <v>13</v>
      </c>
      <c r="I39" s="125">
        <v>14</v>
      </c>
      <c r="J39" s="125">
        <v>15</v>
      </c>
      <c r="K39" s="125">
        <v>12</v>
      </c>
      <c r="L39" s="125">
        <v>0</v>
      </c>
      <c r="M39" s="125">
        <v>15</v>
      </c>
      <c r="N39" s="125">
        <v>0</v>
      </c>
      <c r="O39" s="125">
        <v>15</v>
      </c>
      <c r="P39" s="125">
        <v>70.709999999999994</v>
      </c>
      <c r="Q39" s="123" t="s">
        <v>331</v>
      </c>
    </row>
    <row r="40" spans="1:17" x14ac:dyDescent="0.3">
      <c r="A40" s="123" t="s">
        <v>427</v>
      </c>
      <c r="B40" s="123" t="s">
        <v>428</v>
      </c>
      <c r="C40" s="123" t="s">
        <v>429</v>
      </c>
      <c r="D40" s="123" t="s">
        <v>147</v>
      </c>
      <c r="E40" s="123"/>
      <c r="F40" s="123" t="s">
        <v>430</v>
      </c>
      <c r="G40" s="125">
        <v>14</v>
      </c>
      <c r="H40" s="125">
        <v>12</v>
      </c>
      <c r="I40" s="125">
        <v>14</v>
      </c>
      <c r="J40" s="125">
        <v>15</v>
      </c>
      <c r="K40" s="125">
        <v>0</v>
      </c>
      <c r="L40" s="125">
        <v>0</v>
      </c>
      <c r="M40" s="125">
        <v>15</v>
      </c>
      <c r="N40" s="125">
        <v>0</v>
      </c>
      <c r="O40" s="125">
        <v>11</v>
      </c>
      <c r="P40" s="125">
        <v>57.86</v>
      </c>
      <c r="Q40" s="123" t="s">
        <v>331</v>
      </c>
    </row>
    <row r="41" spans="1:17" x14ac:dyDescent="0.3">
      <c r="A41" s="123" t="s">
        <v>150</v>
      </c>
      <c r="B41" s="123" t="s">
        <v>150</v>
      </c>
      <c r="C41" s="123" t="s">
        <v>431</v>
      </c>
      <c r="D41" s="123" t="s">
        <v>149</v>
      </c>
      <c r="E41" s="123"/>
      <c r="F41" s="123" t="s">
        <v>432</v>
      </c>
      <c r="G41" s="125">
        <v>13</v>
      </c>
      <c r="H41" s="125">
        <v>13</v>
      </c>
      <c r="I41" s="125">
        <v>14</v>
      </c>
      <c r="J41" s="125">
        <v>0</v>
      </c>
      <c r="K41" s="125">
        <v>13</v>
      </c>
      <c r="L41" s="125">
        <v>0</v>
      </c>
      <c r="M41" s="125">
        <v>0</v>
      </c>
      <c r="N41" s="125">
        <v>0</v>
      </c>
      <c r="O41" s="125">
        <v>9</v>
      </c>
      <c r="P41" s="125">
        <v>44.29</v>
      </c>
      <c r="Q41" s="123" t="s">
        <v>331</v>
      </c>
    </row>
    <row r="42" spans="1:17" x14ac:dyDescent="0.3">
      <c r="A42" s="123" t="s">
        <v>433</v>
      </c>
      <c r="B42" s="123" t="s">
        <v>434</v>
      </c>
      <c r="C42" s="123" t="s">
        <v>435</v>
      </c>
      <c r="D42" s="123" t="s">
        <v>151</v>
      </c>
      <c r="E42" s="123"/>
      <c r="F42" s="123" t="s">
        <v>436</v>
      </c>
      <c r="G42" s="125">
        <v>15</v>
      </c>
      <c r="H42" s="125">
        <v>14</v>
      </c>
      <c r="I42" s="125">
        <v>15</v>
      </c>
      <c r="J42" s="125">
        <v>0</v>
      </c>
      <c r="K42" s="125">
        <v>13</v>
      </c>
      <c r="L42" s="125">
        <v>15</v>
      </c>
      <c r="M42" s="125">
        <v>0</v>
      </c>
      <c r="N42" s="125">
        <v>0</v>
      </c>
      <c r="O42" s="125">
        <v>14</v>
      </c>
      <c r="P42" s="125">
        <v>61.43</v>
      </c>
      <c r="Q42" s="123" t="s">
        <v>331</v>
      </c>
    </row>
    <row r="43" spans="1:17" x14ac:dyDescent="0.3">
      <c r="A43" s="123" t="s">
        <v>437</v>
      </c>
      <c r="B43" s="123" t="s">
        <v>438</v>
      </c>
      <c r="C43" s="123" t="s">
        <v>439</v>
      </c>
      <c r="D43" s="123" t="s">
        <v>153</v>
      </c>
      <c r="E43" s="123"/>
      <c r="F43" s="123" t="s">
        <v>440</v>
      </c>
      <c r="G43" s="125">
        <v>15</v>
      </c>
      <c r="H43" s="125">
        <v>14</v>
      </c>
      <c r="I43" s="125">
        <v>14</v>
      </c>
      <c r="J43" s="125">
        <v>15</v>
      </c>
      <c r="K43" s="125">
        <v>14</v>
      </c>
      <c r="L43" s="125">
        <v>0</v>
      </c>
      <c r="M43" s="125">
        <v>0</v>
      </c>
      <c r="N43" s="125">
        <v>0</v>
      </c>
      <c r="O43" s="125">
        <v>12</v>
      </c>
      <c r="P43" s="125">
        <v>60</v>
      </c>
      <c r="Q43" s="123" t="s">
        <v>331</v>
      </c>
    </row>
    <row r="44" spans="1:17" x14ac:dyDescent="0.3">
      <c r="A44" s="123" t="s">
        <v>441</v>
      </c>
      <c r="B44" s="123" t="s">
        <v>442</v>
      </c>
      <c r="C44" s="123" t="s">
        <v>443</v>
      </c>
      <c r="D44" s="123" t="s">
        <v>155</v>
      </c>
      <c r="E44" s="123"/>
      <c r="F44" s="123" t="s">
        <v>444</v>
      </c>
      <c r="G44" s="125">
        <v>15</v>
      </c>
      <c r="H44" s="125">
        <v>13</v>
      </c>
      <c r="I44" s="125">
        <v>15</v>
      </c>
      <c r="J44" s="125">
        <v>15</v>
      </c>
      <c r="K44" s="125">
        <v>14</v>
      </c>
      <c r="L44" s="125">
        <v>0</v>
      </c>
      <c r="M44" s="125">
        <v>15</v>
      </c>
      <c r="N44" s="125">
        <v>0</v>
      </c>
      <c r="O44" s="125">
        <v>13</v>
      </c>
      <c r="P44" s="125">
        <v>71.430000000000007</v>
      </c>
      <c r="Q44" s="123" t="s">
        <v>331</v>
      </c>
    </row>
    <row r="45" spans="1:17" x14ac:dyDescent="0.3">
      <c r="A45" s="123" t="s">
        <v>158</v>
      </c>
      <c r="B45" s="123" t="s">
        <v>158</v>
      </c>
      <c r="C45" s="123" t="s">
        <v>445</v>
      </c>
      <c r="D45" s="123" t="s">
        <v>157</v>
      </c>
      <c r="E45" s="123"/>
      <c r="F45" s="123" t="s">
        <v>446</v>
      </c>
      <c r="G45" s="125">
        <v>15</v>
      </c>
      <c r="H45" s="125">
        <v>14</v>
      </c>
      <c r="I45" s="125">
        <v>14</v>
      </c>
      <c r="J45" s="125">
        <v>15</v>
      </c>
      <c r="K45" s="125">
        <v>14</v>
      </c>
      <c r="L45" s="125">
        <v>15</v>
      </c>
      <c r="M45" s="125">
        <v>15</v>
      </c>
      <c r="N45" s="125">
        <v>0</v>
      </c>
      <c r="O45" s="125">
        <v>14</v>
      </c>
      <c r="P45" s="125">
        <v>82.86</v>
      </c>
      <c r="Q45" s="123" t="s">
        <v>331</v>
      </c>
    </row>
    <row r="46" spans="1:17" x14ac:dyDescent="0.3">
      <c r="A46" s="123" t="s">
        <v>160</v>
      </c>
      <c r="B46" s="123" t="s">
        <v>160</v>
      </c>
      <c r="C46" s="123" t="s">
        <v>447</v>
      </c>
      <c r="D46" s="123" t="s">
        <v>159</v>
      </c>
      <c r="E46" s="123"/>
      <c r="F46" s="123" t="s">
        <v>448</v>
      </c>
      <c r="G46" s="125">
        <v>15</v>
      </c>
      <c r="H46" s="125">
        <v>0</v>
      </c>
      <c r="I46" s="125">
        <v>15</v>
      </c>
      <c r="J46" s="125">
        <v>0</v>
      </c>
      <c r="K46" s="125">
        <v>0</v>
      </c>
      <c r="L46" s="125">
        <v>15</v>
      </c>
      <c r="M46" s="125">
        <v>15</v>
      </c>
      <c r="N46" s="125">
        <v>15</v>
      </c>
      <c r="O46" s="125">
        <v>15</v>
      </c>
      <c r="P46" s="125">
        <v>64.290000000000006</v>
      </c>
      <c r="Q46" s="123" t="s">
        <v>331</v>
      </c>
    </row>
    <row r="47" spans="1:17" x14ac:dyDescent="0.3">
      <c r="A47" s="123" t="s">
        <v>162</v>
      </c>
      <c r="B47" s="123" t="s">
        <v>162</v>
      </c>
      <c r="C47" s="123" t="s">
        <v>449</v>
      </c>
      <c r="D47" s="123" t="s">
        <v>161</v>
      </c>
      <c r="E47" s="123"/>
      <c r="F47" s="123" t="s">
        <v>450</v>
      </c>
      <c r="G47" s="125">
        <v>15</v>
      </c>
      <c r="H47" s="125">
        <v>14</v>
      </c>
      <c r="I47" s="125">
        <v>14</v>
      </c>
      <c r="J47" s="125">
        <v>15</v>
      </c>
      <c r="K47" s="125">
        <v>14</v>
      </c>
      <c r="L47" s="125">
        <v>0</v>
      </c>
      <c r="M47" s="125">
        <v>15</v>
      </c>
      <c r="N47" s="125">
        <v>0</v>
      </c>
      <c r="O47" s="125">
        <v>16</v>
      </c>
      <c r="P47" s="125">
        <v>73.569999999999993</v>
      </c>
      <c r="Q47" s="123" t="s">
        <v>331</v>
      </c>
    </row>
    <row r="48" spans="1:17" x14ac:dyDescent="0.3">
      <c r="A48" s="123" t="s">
        <v>451</v>
      </c>
      <c r="B48" s="123" t="s">
        <v>452</v>
      </c>
      <c r="C48" s="123" t="s">
        <v>453</v>
      </c>
      <c r="D48" s="123" t="s">
        <v>195</v>
      </c>
      <c r="E48" s="123"/>
      <c r="F48" s="123" t="s">
        <v>454</v>
      </c>
      <c r="G48" s="125">
        <v>13</v>
      </c>
      <c r="H48" s="125">
        <v>12</v>
      </c>
      <c r="I48" s="125">
        <v>14</v>
      </c>
      <c r="J48" s="125">
        <v>15</v>
      </c>
      <c r="K48" s="125">
        <v>14</v>
      </c>
      <c r="L48" s="125">
        <v>0</v>
      </c>
      <c r="M48" s="125">
        <v>0</v>
      </c>
      <c r="N48" s="125">
        <v>0</v>
      </c>
      <c r="O48" s="125">
        <v>14</v>
      </c>
      <c r="P48" s="125">
        <v>58.57</v>
      </c>
      <c r="Q48" s="123" t="s">
        <v>331</v>
      </c>
    </row>
    <row r="49" spans="1:17" x14ac:dyDescent="0.3">
      <c r="A49" s="123" t="s">
        <v>164</v>
      </c>
      <c r="B49" s="123" t="s">
        <v>164</v>
      </c>
      <c r="C49" s="123" t="s">
        <v>455</v>
      </c>
      <c r="D49" s="123" t="s">
        <v>163</v>
      </c>
      <c r="E49" s="123"/>
      <c r="F49" s="123" t="s">
        <v>456</v>
      </c>
      <c r="G49" s="125">
        <v>15</v>
      </c>
      <c r="H49" s="125">
        <v>13</v>
      </c>
      <c r="I49" s="125">
        <v>14</v>
      </c>
      <c r="J49" s="125">
        <v>15</v>
      </c>
      <c r="K49" s="125">
        <v>13</v>
      </c>
      <c r="L49" s="125">
        <v>15</v>
      </c>
      <c r="M49" s="125">
        <v>15</v>
      </c>
      <c r="N49" s="125">
        <v>15</v>
      </c>
      <c r="O49" s="125">
        <v>17</v>
      </c>
      <c r="P49" s="125">
        <v>94.29</v>
      </c>
      <c r="Q49" s="123" t="s">
        <v>331</v>
      </c>
    </row>
    <row r="50" spans="1:17" x14ac:dyDescent="0.3">
      <c r="A50" s="123" t="s">
        <v>166</v>
      </c>
      <c r="B50" s="123" t="s">
        <v>166</v>
      </c>
      <c r="C50" s="123" t="s">
        <v>457</v>
      </c>
      <c r="D50" s="123" t="s">
        <v>165</v>
      </c>
      <c r="E50" s="123"/>
      <c r="F50" s="123" t="s">
        <v>458</v>
      </c>
      <c r="G50" s="125">
        <v>14</v>
      </c>
      <c r="H50" s="125">
        <v>11</v>
      </c>
      <c r="I50" s="125">
        <v>0</v>
      </c>
      <c r="J50" s="125">
        <v>15</v>
      </c>
      <c r="K50" s="125">
        <v>12</v>
      </c>
      <c r="L50" s="125">
        <v>15</v>
      </c>
      <c r="M50" s="125">
        <v>15</v>
      </c>
      <c r="N50" s="125">
        <v>0</v>
      </c>
      <c r="O50" s="125">
        <v>10</v>
      </c>
      <c r="P50" s="125">
        <v>65.709999999999994</v>
      </c>
      <c r="Q50" s="123" t="s">
        <v>331</v>
      </c>
    </row>
    <row r="51" spans="1:17" x14ac:dyDescent="0.3">
      <c r="A51" s="123" t="s">
        <v>168</v>
      </c>
      <c r="B51" s="123" t="s">
        <v>168</v>
      </c>
      <c r="C51" s="123" t="s">
        <v>459</v>
      </c>
      <c r="D51" s="123" t="s">
        <v>167</v>
      </c>
      <c r="E51" s="123"/>
      <c r="F51" s="123" t="s">
        <v>460</v>
      </c>
      <c r="G51" s="125">
        <v>15</v>
      </c>
      <c r="H51" s="125">
        <v>14</v>
      </c>
      <c r="I51" s="125">
        <v>14</v>
      </c>
      <c r="J51" s="125">
        <v>15</v>
      </c>
      <c r="K51" s="125">
        <v>12</v>
      </c>
      <c r="L51" s="125">
        <v>0</v>
      </c>
      <c r="M51" s="125">
        <v>15</v>
      </c>
      <c r="N51" s="125">
        <v>0</v>
      </c>
      <c r="O51" s="125">
        <v>16</v>
      </c>
      <c r="P51" s="125">
        <v>72.14</v>
      </c>
      <c r="Q51" s="123" t="s">
        <v>331</v>
      </c>
    </row>
    <row r="52" spans="1:17" x14ac:dyDescent="0.3">
      <c r="A52" s="123" t="s">
        <v>170</v>
      </c>
      <c r="B52" s="123" t="s">
        <v>170</v>
      </c>
      <c r="C52" s="123" t="s">
        <v>461</v>
      </c>
      <c r="D52" s="123" t="s">
        <v>169</v>
      </c>
      <c r="E52" s="123"/>
      <c r="F52" s="123" t="s">
        <v>462</v>
      </c>
      <c r="G52" s="125">
        <v>15</v>
      </c>
      <c r="H52" s="125">
        <v>11</v>
      </c>
      <c r="I52" s="125">
        <v>15</v>
      </c>
      <c r="J52" s="125">
        <v>15</v>
      </c>
      <c r="K52" s="125">
        <v>14</v>
      </c>
      <c r="L52" s="125">
        <v>15</v>
      </c>
      <c r="M52" s="125">
        <v>15</v>
      </c>
      <c r="N52" s="125">
        <v>0</v>
      </c>
      <c r="O52" s="125">
        <v>13</v>
      </c>
      <c r="P52" s="125">
        <v>80.709999999999994</v>
      </c>
      <c r="Q52" s="123" t="s">
        <v>331</v>
      </c>
    </row>
    <row r="53" spans="1:17" x14ac:dyDescent="0.3">
      <c r="A53" s="123" t="s">
        <v>172</v>
      </c>
      <c r="B53" s="123" t="s">
        <v>172</v>
      </c>
      <c r="C53" s="123" t="s">
        <v>463</v>
      </c>
      <c r="D53" s="123" t="s">
        <v>171</v>
      </c>
      <c r="E53" s="123"/>
      <c r="F53" s="123" t="s">
        <v>464</v>
      </c>
      <c r="G53" s="125">
        <v>15</v>
      </c>
      <c r="H53" s="125">
        <v>14</v>
      </c>
      <c r="I53" s="125">
        <v>14</v>
      </c>
      <c r="J53" s="125">
        <v>15</v>
      </c>
      <c r="K53" s="125">
        <v>14</v>
      </c>
      <c r="L53" s="125">
        <v>15</v>
      </c>
      <c r="M53" s="125">
        <v>15</v>
      </c>
      <c r="N53" s="125">
        <v>15</v>
      </c>
      <c r="O53" s="125">
        <v>17</v>
      </c>
      <c r="P53" s="125">
        <v>95.71</v>
      </c>
      <c r="Q53" s="123" t="s">
        <v>331</v>
      </c>
    </row>
    <row r="54" spans="1:17" x14ac:dyDescent="0.3">
      <c r="A54" s="123" t="s">
        <v>174</v>
      </c>
      <c r="B54" s="123" t="s">
        <v>174</v>
      </c>
      <c r="C54" s="123" t="s">
        <v>465</v>
      </c>
      <c r="D54" s="123" t="s">
        <v>173</v>
      </c>
      <c r="E54" s="123"/>
      <c r="F54" s="123" t="s">
        <v>466</v>
      </c>
      <c r="G54" s="125">
        <v>15</v>
      </c>
      <c r="H54" s="125">
        <v>12</v>
      </c>
      <c r="I54" s="125">
        <v>0</v>
      </c>
      <c r="J54" s="125">
        <v>15</v>
      </c>
      <c r="K54" s="125">
        <v>14</v>
      </c>
      <c r="L54" s="125">
        <v>15</v>
      </c>
      <c r="M54" s="125">
        <v>15</v>
      </c>
      <c r="N54" s="125">
        <v>15</v>
      </c>
      <c r="O54" s="125">
        <v>7</v>
      </c>
      <c r="P54" s="125">
        <v>77.14</v>
      </c>
      <c r="Q54" s="123" t="s">
        <v>331</v>
      </c>
    </row>
    <row r="55" spans="1:17" x14ac:dyDescent="0.3">
      <c r="A55" s="123" t="s">
        <v>176</v>
      </c>
      <c r="B55" s="123" t="s">
        <v>176</v>
      </c>
      <c r="C55" s="123" t="s">
        <v>467</v>
      </c>
      <c r="D55" s="123" t="s">
        <v>175</v>
      </c>
      <c r="E55" s="123"/>
      <c r="F55" s="123" t="s">
        <v>468</v>
      </c>
      <c r="G55" s="125">
        <v>15</v>
      </c>
      <c r="H55" s="125">
        <v>0</v>
      </c>
      <c r="I55" s="125">
        <v>14</v>
      </c>
      <c r="J55" s="125">
        <v>0</v>
      </c>
      <c r="K55" s="125">
        <v>14</v>
      </c>
      <c r="L55" s="125">
        <v>15</v>
      </c>
      <c r="M55" s="125">
        <v>15</v>
      </c>
      <c r="N55" s="125">
        <v>15</v>
      </c>
      <c r="O55" s="125">
        <v>5</v>
      </c>
      <c r="P55" s="125">
        <v>66.430000000000007</v>
      </c>
      <c r="Q55" s="123" t="s">
        <v>331</v>
      </c>
    </row>
    <row r="56" spans="1:17" x14ac:dyDescent="0.3">
      <c r="A56" s="123" t="s">
        <v>178</v>
      </c>
      <c r="B56" s="123" t="s">
        <v>178</v>
      </c>
      <c r="C56" s="123" t="s">
        <v>469</v>
      </c>
      <c r="D56" s="123" t="s">
        <v>177</v>
      </c>
      <c r="E56" s="123"/>
      <c r="F56" s="123" t="s">
        <v>470</v>
      </c>
      <c r="G56" s="125">
        <v>13</v>
      </c>
      <c r="H56" s="125">
        <v>14</v>
      </c>
      <c r="I56" s="125">
        <v>15</v>
      </c>
      <c r="J56" s="125">
        <v>15</v>
      </c>
      <c r="K56" s="125">
        <v>13</v>
      </c>
      <c r="L56" s="125">
        <v>0</v>
      </c>
      <c r="M56" s="125">
        <v>15</v>
      </c>
      <c r="N56" s="125">
        <v>15</v>
      </c>
      <c r="O56" s="125">
        <v>13</v>
      </c>
      <c r="P56" s="125">
        <v>80.709999999999994</v>
      </c>
      <c r="Q56" s="123" t="s">
        <v>331</v>
      </c>
    </row>
    <row r="57" spans="1:17" x14ac:dyDescent="0.3">
      <c r="A57" s="123" t="s">
        <v>471</v>
      </c>
      <c r="B57" s="123" t="s">
        <v>472</v>
      </c>
      <c r="C57" s="123" t="s">
        <v>473</v>
      </c>
      <c r="D57" s="123" t="s">
        <v>179</v>
      </c>
      <c r="E57" s="123"/>
      <c r="F57" s="123" t="s">
        <v>474</v>
      </c>
      <c r="G57" s="125">
        <v>14</v>
      </c>
      <c r="H57" s="125">
        <v>11</v>
      </c>
      <c r="I57" s="125">
        <v>14</v>
      </c>
      <c r="J57" s="125">
        <v>15</v>
      </c>
      <c r="K57" s="125">
        <v>14</v>
      </c>
      <c r="L57" s="125">
        <v>0</v>
      </c>
      <c r="M57" s="125">
        <v>15</v>
      </c>
      <c r="N57" s="125">
        <v>0</v>
      </c>
      <c r="O57" s="125">
        <v>11</v>
      </c>
      <c r="P57" s="125">
        <v>67.14</v>
      </c>
      <c r="Q57" s="123" t="s">
        <v>331</v>
      </c>
    </row>
    <row r="58" spans="1:17" x14ac:dyDescent="0.3">
      <c r="A58" s="123" t="s">
        <v>182</v>
      </c>
      <c r="B58" s="123" t="s">
        <v>182</v>
      </c>
      <c r="C58" s="123" t="s">
        <v>475</v>
      </c>
      <c r="D58" s="123" t="s">
        <v>181</v>
      </c>
      <c r="E58" s="123"/>
      <c r="F58" s="123" t="s">
        <v>476</v>
      </c>
      <c r="G58" s="125">
        <v>13</v>
      </c>
      <c r="H58" s="125">
        <v>13</v>
      </c>
      <c r="I58" s="125">
        <v>15</v>
      </c>
      <c r="J58" s="125">
        <v>15</v>
      </c>
      <c r="K58" s="125">
        <v>14</v>
      </c>
      <c r="L58" s="125">
        <v>0</v>
      </c>
      <c r="M58" s="125">
        <v>15</v>
      </c>
      <c r="N58" s="125">
        <v>0</v>
      </c>
      <c r="O58" s="125">
        <v>15</v>
      </c>
      <c r="P58" s="125">
        <v>71.430000000000007</v>
      </c>
      <c r="Q58" s="123" t="s">
        <v>331</v>
      </c>
    </row>
    <row r="59" spans="1:17" x14ac:dyDescent="0.3">
      <c r="A59" s="123" t="s">
        <v>184</v>
      </c>
      <c r="B59" s="123" t="s">
        <v>184</v>
      </c>
      <c r="C59" s="123" t="s">
        <v>477</v>
      </c>
      <c r="D59" s="123" t="s">
        <v>183</v>
      </c>
      <c r="E59" s="123"/>
      <c r="F59" s="123" t="s">
        <v>478</v>
      </c>
      <c r="G59" s="125">
        <v>13</v>
      </c>
      <c r="H59" s="125">
        <v>14</v>
      </c>
      <c r="I59" s="125">
        <v>14</v>
      </c>
      <c r="J59" s="125">
        <v>15</v>
      </c>
      <c r="K59" s="125">
        <v>10</v>
      </c>
      <c r="L59" s="125">
        <v>0</v>
      </c>
      <c r="M59" s="125">
        <v>15</v>
      </c>
      <c r="N59" s="125">
        <v>0</v>
      </c>
      <c r="O59" s="125">
        <v>11</v>
      </c>
      <c r="P59" s="125">
        <v>65.709999999999994</v>
      </c>
      <c r="Q59" s="123" t="s">
        <v>331</v>
      </c>
    </row>
    <row r="60" spans="1:17" x14ac:dyDescent="0.3">
      <c r="A60" s="123" t="s">
        <v>479</v>
      </c>
      <c r="B60" s="123" t="s">
        <v>480</v>
      </c>
      <c r="C60" s="123" t="s">
        <v>481</v>
      </c>
      <c r="D60" s="123" t="s">
        <v>187</v>
      </c>
      <c r="E60" s="123"/>
      <c r="F60" s="123" t="s">
        <v>482</v>
      </c>
      <c r="G60" s="125">
        <v>15</v>
      </c>
      <c r="H60" s="125">
        <v>13</v>
      </c>
      <c r="I60" s="125">
        <v>15</v>
      </c>
      <c r="J60" s="125">
        <v>0</v>
      </c>
      <c r="K60" s="125">
        <v>12</v>
      </c>
      <c r="L60" s="125">
        <v>0</v>
      </c>
      <c r="M60" s="125">
        <v>15</v>
      </c>
      <c r="N60" s="125">
        <v>0</v>
      </c>
      <c r="O60" s="125">
        <v>14</v>
      </c>
      <c r="P60" s="125">
        <v>60</v>
      </c>
      <c r="Q60" s="123" t="s">
        <v>331</v>
      </c>
    </row>
    <row r="61" spans="1:17" x14ac:dyDescent="0.3">
      <c r="A61" s="123" t="s">
        <v>190</v>
      </c>
      <c r="B61" s="123" t="s">
        <v>190</v>
      </c>
      <c r="C61" s="123" t="s">
        <v>483</v>
      </c>
      <c r="D61" s="123" t="s">
        <v>189</v>
      </c>
      <c r="E61" s="123"/>
      <c r="F61" s="123" t="s">
        <v>484</v>
      </c>
      <c r="G61" s="125">
        <v>15</v>
      </c>
      <c r="H61" s="125">
        <v>13</v>
      </c>
      <c r="I61" s="125">
        <v>15</v>
      </c>
      <c r="J61" s="125">
        <v>15</v>
      </c>
      <c r="K61" s="125">
        <v>14</v>
      </c>
      <c r="L61" s="125">
        <v>15</v>
      </c>
      <c r="M61" s="125">
        <v>15</v>
      </c>
      <c r="N61" s="125">
        <v>0</v>
      </c>
      <c r="O61" s="125">
        <v>15</v>
      </c>
      <c r="P61" s="125">
        <v>83.57</v>
      </c>
      <c r="Q61" s="123" t="s">
        <v>331</v>
      </c>
    </row>
    <row r="62" spans="1:17" x14ac:dyDescent="0.3">
      <c r="A62" s="123" t="s">
        <v>192</v>
      </c>
      <c r="B62" s="123" t="s">
        <v>192</v>
      </c>
      <c r="C62" s="123" t="s">
        <v>485</v>
      </c>
      <c r="D62" s="123" t="s">
        <v>191</v>
      </c>
      <c r="E62" s="123"/>
      <c r="F62" s="123" t="s">
        <v>486</v>
      </c>
      <c r="G62" s="125">
        <v>13</v>
      </c>
      <c r="H62" s="125">
        <v>14</v>
      </c>
      <c r="I62" s="125">
        <v>14</v>
      </c>
      <c r="J62" s="125">
        <v>15</v>
      </c>
      <c r="K62" s="125">
        <v>14</v>
      </c>
      <c r="L62" s="125">
        <v>0</v>
      </c>
      <c r="M62" s="125">
        <v>15</v>
      </c>
      <c r="N62" s="125">
        <v>15</v>
      </c>
      <c r="O62" s="125">
        <v>15</v>
      </c>
      <c r="P62" s="125">
        <v>82.14</v>
      </c>
      <c r="Q62" s="123" t="s">
        <v>331</v>
      </c>
    </row>
    <row r="63" spans="1:17" x14ac:dyDescent="0.3">
      <c r="A63" s="123" t="s">
        <v>487</v>
      </c>
      <c r="B63" s="123" t="s">
        <v>488</v>
      </c>
      <c r="C63" s="123" t="s">
        <v>489</v>
      </c>
      <c r="D63" s="123" t="s">
        <v>193</v>
      </c>
      <c r="E63" s="123"/>
      <c r="F63" s="123" t="s">
        <v>490</v>
      </c>
      <c r="G63" s="125">
        <v>13</v>
      </c>
      <c r="H63" s="125">
        <v>12</v>
      </c>
      <c r="I63" s="125">
        <v>14</v>
      </c>
      <c r="J63" s="125">
        <v>15</v>
      </c>
      <c r="K63" s="125">
        <v>14</v>
      </c>
      <c r="L63" s="125">
        <v>0</v>
      </c>
      <c r="M63" s="125">
        <v>15</v>
      </c>
      <c r="N63" s="125">
        <v>0</v>
      </c>
      <c r="O63" s="125">
        <v>16</v>
      </c>
      <c r="P63" s="125">
        <v>70.709999999999994</v>
      </c>
      <c r="Q63" s="123" t="s">
        <v>331</v>
      </c>
    </row>
    <row r="64" spans="1:17" x14ac:dyDescent="0.3">
      <c r="A64" s="123" t="s">
        <v>198</v>
      </c>
      <c r="B64" s="123" t="s">
        <v>198</v>
      </c>
      <c r="C64" s="123" t="s">
        <v>491</v>
      </c>
      <c r="D64" s="123" t="s">
        <v>197</v>
      </c>
      <c r="E64" s="123"/>
      <c r="F64" s="123" t="s">
        <v>492</v>
      </c>
      <c r="G64" s="125">
        <v>14</v>
      </c>
      <c r="H64" s="125">
        <v>0</v>
      </c>
      <c r="I64" s="125">
        <v>14</v>
      </c>
      <c r="J64" s="125">
        <v>0</v>
      </c>
      <c r="K64" s="125">
        <v>14</v>
      </c>
      <c r="L64" s="125">
        <v>0</v>
      </c>
      <c r="M64" s="125">
        <v>15</v>
      </c>
      <c r="N64" s="125">
        <v>0</v>
      </c>
      <c r="O64" s="125">
        <v>11</v>
      </c>
      <c r="P64" s="125">
        <v>48.57</v>
      </c>
      <c r="Q64" s="123" t="s">
        <v>331</v>
      </c>
    </row>
    <row r="65" spans="1:17" x14ac:dyDescent="0.3">
      <c r="A65" s="123" t="s">
        <v>200</v>
      </c>
      <c r="B65" s="123" t="s">
        <v>200</v>
      </c>
      <c r="C65" s="123" t="s">
        <v>493</v>
      </c>
      <c r="D65" s="123" t="s">
        <v>199</v>
      </c>
      <c r="E65" s="123"/>
      <c r="F65" s="123" t="s">
        <v>494</v>
      </c>
      <c r="G65" s="125">
        <v>13</v>
      </c>
      <c r="H65" s="125">
        <v>13</v>
      </c>
      <c r="I65" s="125">
        <v>14</v>
      </c>
      <c r="J65" s="125">
        <v>0</v>
      </c>
      <c r="K65" s="125">
        <v>10</v>
      </c>
      <c r="L65" s="125">
        <v>0</v>
      </c>
      <c r="M65" s="125">
        <v>15</v>
      </c>
      <c r="N65" s="125">
        <v>0</v>
      </c>
      <c r="O65" s="125">
        <v>15</v>
      </c>
      <c r="P65" s="125">
        <v>57.14</v>
      </c>
      <c r="Q65" s="123" t="s">
        <v>331</v>
      </c>
    </row>
    <row r="66" spans="1:17" x14ac:dyDescent="0.3">
      <c r="A66" s="123" t="s">
        <v>202</v>
      </c>
      <c r="B66" s="123" t="s">
        <v>202</v>
      </c>
      <c r="C66" s="123" t="s">
        <v>495</v>
      </c>
      <c r="D66" s="123" t="s">
        <v>201</v>
      </c>
      <c r="E66" s="123"/>
      <c r="F66" s="123" t="s">
        <v>496</v>
      </c>
      <c r="G66" s="125">
        <v>15</v>
      </c>
      <c r="H66" s="125">
        <v>13</v>
      </c>
      <c r="I66" s="125">
        <v>14</v>
      </c>
      <c r="J66" s="125">
        <v>15</v>
      </c>
      <c r="K66" s="125">
        <v>14</v>
      </c>
      <c r="L66" s="125">
        <v>0</v>
      </c>
      <c r="M66" s="125">
        <v>15</v>
      </c>
      <c r="N66" s="125">
        <v>15</v>
      </c>
      <c r="O66" s="125">
        <v>14</v>
      </c>
      <c r="P66" s="125">
        <v>82.14</v>
      </c>
      <c r="Q66" s="123" t="s">
        <v>331</v>
      </c>
    </row>
    <row r="67" spans="1:17" x14ac:dyDescent="0.3">
      <c r="A67" s="123" t="s">
        <v>204</v>
      </c>
      <c r="B67" s="123" t="s">
        <v>204</v>
      </c>
      <c r="C67" s="123" t="s">
        <v>497</v>
      </c>
      <c r="D67" s="123" t="s">
        <v>203</v>
      </c>
      <c r="E67" s="123"/>
      <c r="F67" s="123" t="s">
        <v>498</v>
      </c>
      <c r="G67" s="125">
        <v>12</v>
      </c>
      <c r="H67" s="125">
        <v>12</v>
      </c>
      <c r="I67" s="125">
        <v>14</v>
      </c>
      <c r="J67" s="125">
        <v>15</v>
      </c>
      <c r="K67" s="125">
        <v>14</v>
      </c>
      <c r="L67" s="125">
        <v>0</v>
      </c>
      <c r="M67" s="125">
        <v>15</v>
      </c>
      <c r="N67" s="125">
        <v>0</v>
      </c>
      <c r="O67" s="125">
        <v>14</v>
      </c>
      <c r="P67" s="125">
        <v>68.569999999999993</v>
      </c>
      <c r="Q67" s="123" t="s">
        <v>331</v>
      </c>
    </row>
    <row r="68" spans="1:17" x14ac:dyDescent="0.3">
      <c r="A68" s="123" t="s">
        <v>499</v>
      </c>
      <c r="B68" s="123" t="s">
        <v>500</v>
      </c>
      <c r="C68" s="123" t="s">
        <v>501</v>
      </c>
      <c r="D68" s="123" t="s">
        <v>207</v>
      </c>
      <c r="E68" s="123"/>
      <c r="F68" s="123" t="s">
        <v>502</v>
      </c>
      <c r="G68" s="125">
        <v>14</v>
      </c>
      <c r="H68" s="125">
        <v>14</v>
      </c>
      <c r="I68" s="125">
        <v>0</v>
      </c>
      <c r="J68" s="125">
        <v>15</v>
      </c>
      <c r="K68" s="125">
        <v>13</v>
      </c>
      <c r="L68" s="125">
        <v>0</v>
      </c>
      <c r="M68" s="125">
        <v>15</v>
      </c>
      <c r="N68" s="125">
        <v>0</v>
      </c>
      <c r="O68" s="125">
        <v>16</v>
      </c>
      <c r="P68" s="125">
        <v>62.14</v>
      </c>
      <c r="Q68" s="123" t="s">
        <v>331</v>
      </c>
    </row>
    <row r="69" spans="1:17" x14ac:dyDescent="0.3">
      <c r="A69" s="123" t="s">
        <v>210</v>
      </c>
      <c r="B69" s="123" t="s">
        <v>210</v>
      </c>
      <c r="C69" s="123" t="s">
        <v>503</v>
      </c>
      <c r="D69" s="123" t="s">
        <v>209</v>
      </c>
      <c r="E69" s="123"/>
      <c r="F69" s="123" t="s">
        <v>504</v>
      </c>
      <c r="G69" s="125">
        <v>15</v>
      </c>
      <c r="H69" s="125">
        <v>14</v>
      </c>
      <c r="I69" s="125">
        <v>14</v>
      </c>
      <c r="J69" s="125">
        <v>15</v>
      </c>
      <c r="K69" s="125">
        <v>14</v>
      </c>
      <c r="L69" s="125">
        <v>15</v>
      </c>
      <c r="M69" s="125">
        <v>15</v>
      </c>
      <c r="N69" s="125">
        <v>0</v>
      </c>
      <c r="O69" s="125">
        <v>11</v>
      </c>
      <c r="P69" s="125">
        <v>80.709999999999994</v>
      </c>
      <c r="Q69" s="123" t="s">
        <v>331</v>
      </c>
    </row>
    <row r="70" spans="1:17" x14ac:dyDescent="0.3">
      <c r="A70" s="123" t="s">
        <v>214</v>
      </c>
      <c r="B70" s="123" t="s">
        <v>214</v>
      </c>
      <c r="C70" s="123" t="s">
        <v>505</v>
      </c>
      <c r="D70" s="123" t="s">
        <v>213</v>
      </c>
      <c r="E70" s="123"/>
      <c r="F70" s="123" t="s">
        <v>506</v>
      </c>
      <c r="G70" s="125">
        <v>15</v>
      </c>
      <c r="H70" s="125">
        <v>14</v>
      </c>
      <c r="I70" s="125">
        <v>15</v>
      </c>
      <c r="J70" s="125">
        <v>15</v>
      </c>
      <c r="K70" s="125">
        <v>14</v>
      </c>
      <c r="L70" s="125">
        <v>0</v>
      </c>
      <c r="M70" s="125">
        <v>15</v>
      </c>
      <c r="N70" s="125">
        <v>15</v>
      </c>
      <c r="O70" s="125">
        <v>16</v>
      </c>
      <c r="P70" s="125">
        <v>85</v>
      </c>
      <c r="Q70" s="123" t="s">
        <v>331</v>
      </c>
    </row>
    <row r="71" spans="1:17" x14ac:dyDescent="0.3">
      <c r="A71" s="123" t="s">
        <v>507</v>
      </c>
      <c r="B71" s="123" t="s">
        <v>508</v>
      </c>
      <c r="C71" s="123" t="s">
        <v>509</v>
      </c>
      <c r="D71" s="123" t="s">
        <v>215</v>
      </c>
      <c r="E71" s="123"/>
      <c r="F71" s="123" t="s">
        <v>510</v>
      </c>
      <c r="G71" s="125">
        <v>15</v>
      </c>
      <c r="H71" s="125">
        <v>14</v>
      </c>
      <c r="I71" s="125">
        <v>14</v>
      </c>
      <c r="J71" s="125">
        <v>15</v>
      </c>
      <c r="K71" s="125">
        <v>13</v>
      </c>
      <c r="L71" s="125">
        <v>0</v>
      </c>
      <c r="M71" s="125">
        <v>15</v>
      </c>
      <c r="N71" s="125">
        <v>0</v>
      </c>
      <c r="O71" s="125">
        <v>16</v>
      </c>
      <c r="P71" s="125">
        <v>72.86</v>
      </c>
      <c r="Q71" s="123" t="s">
        <v>331</v>
      </c>
    </row>
    <row r="72" spans="1:17" x14ac:dyDescent="0.3">
      <c r="A72" s="123" t="s">
        <v>511</v>
      </c>
      <c r="B72" s="123" t="s">
        <v>512</v>
      </c>
      <c r="C72" s="123" t="s">
        <v>513</v>
      </c>
      <c r="D72" s="123" t="s">
        <v>219</v>
      </c>
      <c r="E72" s="123"/>
      <c r="F72" s="123" t="s">
        <v>514</v>
      </c>
      <c r="G72" s="125">
        <v>15</v>
      </c>
      <c r="H72" s="125">
        <v>14</v>
      </c>
      <c r="I72" s="125">
        <v>14</v>
      </c>
      <c r="J72" s="125">
        <v>12</v>
      </c>
      <c r="K72" s="125">
        <v>14</v>
      </c>
      <c r="L72" s="125">
        <v>0</v>
      </c>
      <c r="M72" s="125">
        <v>0</v>
      </c>
      <c r="N72" s="125">
        <v>15</v>
      </c>
      <c r="O72" s="125">
        <v>17</v>
      </c>
      <c r="P72" s="125">
        <v>72.14</v>
      </c>
      <c r="Q72" s="123" t="s">
        <v>331</v>
      </c>
    </row>
    <row r="73" spans="1:17" x14ac:dyDescent="0.3">
      <c r="A73" s="123" t="s">
        <v>218</v>
      </c>
      <c r="B73" s="123" t="s">
        <v>218</v>
      </c>
      <c r="C73" s="123" t="s">
        <v>515</v>
      </c>
      <c r="D73" s="123" t="s">
        <v>217</v>
      </c>
      <c r="E73" s="123"/>
      <c r="F73" s="123" t="s">
        <v>516</v>
      </c>
      <c r="G73" s="125">
        <v>15</v>
      </c>
      <c r="H73" s="125">
        <v>13</v>
      </c>
      <c r="I73" s="125">
        <v>15</v>
      </c>
      <c r="J73" s="125">
        <v>15</v>
      </c>
      <c r="K73" s="125">
        <v>12</v>
      </c>
      <c r="L73" s="125">
        <v>0</v>
      </c>
      <c r="M73" s="125">
        <v>15</v>
      </c>
      <c r="N73" s="125">
        <v>15</v>
      </c>
      <c r="O73" s="125">
        <v>18</v>
      </c>
      <c r="P73" s="125">
        <v>84.29</v>
      </c>
      <c r="Q73" s="123" t="s">
        <v>331</v>
      </c>
    </row>
    <row r="74" spans="1:17" x14ac:dyDescent="0.3">
      <c r="A74" s="123" t="s">
        <v>222</v>
      </c>
      <c r="B74" s="123" t="s">
        <v>222</v>
      </c>
      <c r="C74" s="123" t="s">
        <v>517</v>
      </c>
      <c r="D74" s="123" t="s">
        <v>221</v>
      </c>
      <c r="E74" s="123"/>
      <c r="F74" s="123" t="s">
        <v>518</v>
      </c>
      <c r="G74" s="125">
        <v>15</v>
      </c>
      <c r="H74" s="125">
        <v>13</v>
      </c>
      <c r="I74" s="125">
        <v>14</v>
      </c>
      <c r="J74" s="125">
        <v>15</v>
      </c>
      <c r="K74" s="125">
        <v>14</v>
      </c>
      <c r="L74" s="125">
        <v>15</v>
      </c>
      <c r="M74" s="125">
        <v>15</v>
      </c>
      <c r="N74" s="125">
        <v>0</v>
      </c>
      <c r="O74" s="125">
        <v>14</v>
      </c>
      <c r="P74" s="125">
        <v>82.14</v>
      </c>
      <c r="Q74" s="123" t="s">
        <v>331</v>
      </c>
    </row>
    <row r="75" spans="1:17" x14ac:dyDescent="0.3">
      <c r="A75" s="123" t="s">
        <v>224</v>
      </c>
      <c r="B75" s="123" t="s">
        <v>224</v>
      </c>
      <c r="C75" s="123" t="s">
        <v>519</v>
      </c>
      <c r="D75" s="123" t="s">
        <v>223</v>
      </c>
      <c r="E75" s="123"/>
      <c r="F75" s="123" t="s">
        <v>520</v>
      </c>
      <c r="G75" s="125">
        <v>13</v>
      </c>
      <c r="H75" s="125">
        <v>14</v>
      </c>
      <c r="I75" s="125">
        <v>14</v>
      </c>
      <c r="J75" s="125">
        <v>15</v>
      </c>
      <c r="K75" s="125">
        <v>12</v>
      </c>
      <c r="L75" s="125">
        <v>0</v>
      </c>
      <c r="M75" s="125">
        <v>15</v>
      </c>
      <c r="N75" s="125">
        <v>0</v>
      </c>
      <c r="O75" s="125">
        <v>14</v>
      </c>
      <c r="P75" s="125">
        <v>69.290000000000006</v>
      </c>
      <c r="Q75" s="123" t="s">
        <v>331</v>
      </c>
    </row>
    <row r="76" spans="1:17" x14ac:dyDescent="0.3">
      <c r="A76" s="123" t="s">
        <v>521</v>
      </c>
      <c r="B76" s="123" t="s">
        <v>522</v>
      </c>
      <c r="C76" s="123" t="s">
        <v>523</v>
      </c>
      <c r="D76" s="123" t="s">
        <v>225</v>
      </c>
      <c r="E76" s="123"/>
      <c r="F76" s="123" t="s">
        <v>524</v>
      </c>
      <c r="G76" s="125">
        <v>15</v>
      </c>
      <c r="H76" s="125">
        <v>14</v>
      </c>
      <c r="I76" s="125">
        <v>15</v>
      </c>
      <c r="J76" s="125">
        <v>15</v>
      </c>
      <c r="K76" s="125">
        <v>14</v>
      </c>
      <c r="L76" s="125">
        <v>15</v>
      </c>
      <c r="M76" s="125">
        <v>15</v>
      </c>
      <c r="N76" s="125">
        <v>15</v>
      </c>
      <c r="O76" s="125">
        <v>18</v>
      </c>
      <c r="P76" s="125">
        <v>97.14</v>
      </c>
      <c r="Q76" s="123" t="s">
        <v>331</v>
      </c>
    </row>
    <row r="77" spans="1:17" x14ac:dyDescent="0.3">
      <c r="A77" s="123" t="s">
        <v>228</v>
      </c>
      <c r="B77" s="123" t="s">
        <v>228</v>
      </c>
      <c r="C77" s="123" t="s">
        <v>525</v>
      </c>
      <c r="D77" s="123" t="s">
        <v>227</v>
      </c>
      <c r="E77" s="123"/>
      <c r="F77" s="123" t="s">
        <v>526</v>
      </c>
      <c r="G77" s="125">
        <v>15</v>
      </c>
      <c r="H77" s="125">
        <v>13</v>
      </c>
      <c r="I77" s="125">
        <v>15</v>
      </c>
      <c r="J77" s="125">
        <v>15</v>
      </c>
      <c r="K77" s="125">
        <v>14</v>
      </c>
      <c r="L77" s="125">
        <v>15</v>
      </c>
      <c r="M77" s="125">
        <v>15</v>
      </c>
      <c r="N77" s="125">
        <v>15</v>
      </c>
      <c r="O77" s="125">
        <v>16</v>
      </c>
      <c r="P77" s="125">
        <v>95</v>
      </c>
      <c r="Q77" s="123" t="s">
        <v>331</v>
      </c>
    </row>
    <row r="78" spans="1:17" x14ac:dyDescent="0.3">
      <c r="A78" s="123" t="s">
        <v>230</v>
      </c>
      <c r="B78" s="123" t="s">
        <v>230</v>
      </c>
      <c r="C78" s="123" t="s">
        <v>527</v>
      </c>
      <c r="D78" s="123" t="s">
        <v>229</v>
      </c>
      <c r="E78" s="123"/>
      <c r="F78" s="123" t="s">
        <v>528</v>
      </c>
      <c r="G78" s="125">
        <v>15</v>
      </c>
      <c r="H78" s="125">
        <v>13</v>
      </c>
      <c r="I78" s="125">
        <v>14</v>
      </c>
      <c r="J78" s="125">
        <v>15</v>
      </c>
      <c r="K78" s="125">
        <v>13</v>
      </c>
      <c r="L78" s="125">
        <v>15</v>
      </c>
      <c r="M78" s="125">
        <v>15</v>
      </c>
      <c r="N78" s="125">
        <v>15</v>
      </c>
      <c r="O78" s="125">
        <v>14</v>
      </c>
      <c r="P78" s="125">
        <v>92.14</v>
      </c>
      <c r="Q78" s="123" t="s">
        <v>331</v>
      </c>
    </row>
    <row r="79" spans="1:17" x14ac:dyDescent="0.3">
      <c r="A79" s="123" t="s">
        <v>232</v>
      </c>
      <c r="B79" s="123" t="s">
        <v>232</v>
      </c>
      <c r="C79" s="123" t="s">
        <v>529</v>
      </c>
      <c r="D79" s="123" t="s">
        <v>231</v>
      </c>
      <c r="E79" s="123"/>
      <c r="F79" s="123" t="s">
        <v>530</v>
      </c>
      <c r="G79" s="125">
        <v>0</v>
      </c>
      <c r="H79" s="125">
        <v>14</v>
      </c>
      <c r="I79" s="125">
        <v>0</v>
      </c>
      <c r="J79" s="125">
        <v>15</v>
      </c>
      <c r="K79" s="125">
        <v>12</v>
      </c>
      <c r="L79" s="125">
        <v>0</v>
      </c>
      <c r="M79" s="125">
        <v>15</v>
      </c>
      <c r="N79" s="125">
        <v>0</v>
      </c>
      <c r="O79" s="125">
        <v>14</v>
      </c>
      <c r="P79" s="125">
        <v>50</v>
      </c>
      <c r="Q79" s="123" t="s">
        <v>331</v>
      </c>
    </row>
    <row r="80" spans="1:17" x14ac:dyDescent="0.3">
      <c r="A80" s="123" t="s">
        <v>531</v>
      </c>
      <c r="B80" s="123" t="s">
        <v>532</v>
      </c>
      <c r="C80" s="123" t="s">
        <v>533</v>
      </c>
      <c r="D80" s="123" t="s">
        <v>131</v>
      </c>
      <c r="E80" s="123"/>
      <c r="F80" s="123" t="s">
        <v>534</v>
      </c>
      <c r="G80" s="125">
        <v>12</v>
      </c>
      <c r="H80" s="125">
        <v>13</v>
      </c>
      <c r="I80" s="125">
        <v>14</v>
      </c>
      <c r="J80" s="125">
        <v>0</v>
      </c>
      <c r="K80" s="125">
        <v>14</v>
      </c>
      <c r="L80" s="125">
        <v>0</v>
      </c>
      <c r="M80" s="125">
        <v>0</v>
      </c>
      <c r="N80" s="125">
        <v>0</v>
      </c>
      <c r="O80" s="125">
        <v>16</v>
      </c>
      <c r="P80" s="125">
        <v>49.29</v>
      </c>
      <c r="Q80" s="123" t="s">
        <v>331</v>
      </c>
    </row>
    <row r="81" spans="1:17" x14ac:dyDescent="0.3">
      <c r="A81" s="123" t="s">
        <v>234</v>
      </c>
      <c r="B81" s="123" t="s">
        <v>234</v>
      </c>
      <c r="C81" s="123" t="s">
        <v>535</v>
      </c>
      <c r="D81" s="123" t="s">
        <v>233</v>
      </c>
      <c r="E81" s="123"/>
      <c r="F81" s="123" t="s">
        <v>536</v>
      </c>
      <c r="G81" s="125">
        <v>13</v>
      </c>
      <c r="H81" s="125">
        <v>14</v>
      </c>
      <c r="I81" s="125">
        <v>0</v>
      </c>
      <c r="J81" s="125">
        <v>0</v>
      </c>
      <c r="K81" s="125">
        <v>13</v>
      </c>
      <c r="L81" s="125">
        <v>0</v>
      </c>
      <c r="M81" s="125">
        <v>0</v>
      </c>
      <c r="N81" s="125">
        <v>0</v>
      </c>
      <c r="O81" s="125">
        <v>12</v>
      </c>
      <c r="P81" s="125">
        <v>37.14</v>
      </c>
      <c r="Q81" s="123" t="s">
        <v>331</v>
      </c>
    </row>
    <row r="82" spans="1:17" x14ac:dyDescent="0.3">
      <c r="A82" s="123" t="s">
        <v>236</v>
      </c>
      <c r="B82" s="123" t="s">
        <v>236</v>
      </c>
      <c r="C82" s="123" t="s">
        <v>537</v>
      </c>
      <c r="D82" s="123" t="s">
        <v>235</v>
      </c>
      <c r="E82" s="123"/>
      <c r="F82" s="123" t="s">
        <v>538</v>
      </c>
      <c r="G82" s="125">
        <v>15</v>
      </c>
      <c r="H82" s="125">
        <v>11</v>
      </c>
      <c r="I82" s="125">
        <v>14</v>
      </c>
      <c r="J82" s="125">
        <v>15</v>
      </c>
      <c r="K82" s="125">
        <v>11</v>
      </c>
      <c r="L82" s="125">
        <v>15</v>
      </c>
      <c r="M82" s="125">
        <v>15</v>
      </c>
      <c r="N82" s="125">
        <v>15</v>
      </c>
      <c r="O82" s="125">
        <v>14</v>
      </c>
      <c r="P82" s="125">
        <v>89.29</v>
      </c>
      <c r="Q82" s="123" t="s">
        <v>331</v>
      </c>
    </row>
    <row r="83" spans="1:17" x14ac:dyDescent="0.3">
      <c r="A83" s="123" t="s">
        <v>240</v>
      </c>
      <c r="B83" s="123" t="s">
        <v>240</v>
      </c>
      <c r="C83" s="123" t="s">
        <v>539</v>
      </c>
      <c r="D83" s="123" t="s">
        <v>239</v>
      </c>
      <c r="E83" s="123"/>
      <c r="F83" s="123" t="s">
        <v>540</v>
      </c>
      <c r="G83" s="125">
        <v>15</v>
      </c>
      <c r="H83" s="125">
        <v>13</v>
      </c>
      <c r="I83" s="125">
        <v>14</v>
      </c>
      <c r="J83" s="125">
        <v>15</v>
      </c>
      <c r="K83" s="125">
        <v>13</v>
      </c>
      <c r="L83" s="125">
        <v>15</v>
      </c>
      <c r="M83" s="125">
        <v>15</v>
      </c>
      <c r="N83" s="125">
        <v>0</v>
      </c>
      <c r="O83" s="125">
        <v>13</v>
      </c>
      <c r="P83" s="125">
        <v>80.709999999999994</v>
      </c>
      <c r="Q83" s="123" t="s">
        <v>331</v>
      </c>
    </row>
    <row r="84" spans="1:17" x14ac:dyDescent="0.3">
      <c r="A84" s="123" t="s">
        <v>242</v>
      </c>
      <c r="B84" s="123" t="s">
        <v>242</v>
      </c>
      <c r="C84" s="123" t="s">
        <v>541</v>
      </c>
      <c r="D84" s="123" t="s">
        <v>241</v>
      </c>
      <c r="E84" s="123"/>
      <c r="F84" s="123" t="s">
        <v>542</v>
      </c>
      <c r="G84" s="125">
        <v>14</v>
      </c>
      <c r="H84" s="125">
        <v>14</v>
      </c>
      <c r="I84" s="125">
        <v>15</v>
      </c>
      <c r="J84" s="125">
        <v>15</v>
      </c>
      <c r="K84" s="125">
        <v>14</v>
      </c>
      <c r="L84" s="125">
        <v>15</v>
      </c>
      <c r="M84" s="125">
        <v>15</v>
      </c>
      <c r="N84" s="125">
        <v>15</v>
      </c>
      <c r="O84" s="125">
        <v>17</v>
      </c>
      <c r="P84" s="125">
        <v>95.71</v>
      </c>
      <c r="Q84" s="123" t="s">
        <v>331</v>
      </c>
    </row>
    <row r="85" spans="1:17" x14ac:dyDescent="0.3">
      <c r="A85" s="123" t="s">
        <v>244</v>
      </c>
      <c r="B85" s="123" t="s">
        <v>244</v>
      </c>
      <c r="C85" s="123" t="s">
        <v>543</v>
      </c>
      <c r="D85" s="123" t="s">
        <v>243</v>
      </c>
      <c r="E85" s="123"/>
      <c r="F85" s="123" t="s">
        <v>544</v>
      </c>
      <c r="G85" s="125">
        <v>15</v>
      </c>
      <c r="H85" s="125">
        <v>14</v>
      </c>
      <c r="I85" s="125">
        <v>14</v>
      </c>
      <c r="J85" s="125">
        <v>15</v>
      </c>
      <c r="K85" s="125">
        <v>14</v>
      </c>
      <c r="L85" s="125">
        <v>15</v>
      </c>
      <c r="M85" s="125">
        <v>15</v>
      </c>
      <c r="N85" s="125">
        <v>15</v>
      </c>
      <c r="O85" s="125">
        <v>15</v>
      </c>
      <c r="P85" s="125">
        <v>94.29</v>
      </c>
      <c r="Q85" s="123" t="s">
        <v>331</v>
      </c>
    </row>
    <row r="86" spans="1:17" x14ac:dyDescent="0.3">
      <c r="A86" s="123" t="s">
        <v>246</v>
      </c>
      <c r="B86" s="123" t="s">
        <v>246</v>
      </c>
      <c r="C86" s="123" t="s">
        <v>545</v>
      </c>
      <c r="D86" s="123" t="s">
        <v>245</v>
      </c>
      <c r="E86" s="123"/>
      <c r="F86" s="123" t="s">
        <v>546</v>
      </c>
      <c r="G86" s="125">
        <v>11</v>
      </c>
      <c r="H86" s="125">
        <v>14</v>
      </c>
      <c r="I86" s="125">
        <v>14</v>
      </c>
      <c r="J86" s="125">
        <v>15</v>
      </c>
      <c r="K86" s="125">
        <v>13</v>
      </c>
      <c r="L86" s="125">
        <v>15</v>
      </c>
      <c r="M86" s="125">
        <v>15</v>
      </c>
      <c r="N86" s="125">
        <v>0</v>
      </c>
      <c r="O86" s="125">
        <v>16</v>
      </c>
      <c r="P86" s="125">
        <v>80.709999999999994</v>
      </c>
      <c r="Q86" s="123" t="s">
        <v>331</v>
      </c>
    </row>
    <row r="87" spans="1:17" x14ac:dyDescent="0.3">
      <c r="A87" s="123" t="s">
        <v>248</v>
      </c>
      <c r="B87" s="123" t="s">
        <v>248</v>
      </c>
      <c r="C87" s="123" t="s">
        <v>547</v>
      </c>
      <c r="D87" s="123" t="s">
        <v>247</v>
      </c>
      <c r="E87" s="123"/>
      <c r="F87" s="123" t="s">
        <v>548</v>
      </c>
      <c r="G87" s="125">
        <v>15</v>
      </c>
      <c r="H87" s="125">
        <v>11</v>
      </c>
      <c r="I87" s="125">
        <v>14</v>
      </c>
      <c r="J87" s="125">
        <v>15</v>
      </c>
      <c r="K87" s="125">
        <v>13</v>
      </c>
      <c r="L87" s="125">
        <v>0</v>
      </c>
      <c r="M87" s="125">
        <v>15</v>
      </c>
      <c r="N87" s="125">
        <v>0</v>
      </c>
      <c r="O87" s="125">
        <v>14</v>
      </c>
      <c r="P87" s="125">
        <v>69.290000000000006</v>
      </c>
      <c r="Q87" s="123" t="s">
        <v>331</v>
      </c>
    </row>
    <row r="88" spans="1:17" x14ac:dyDescent="0.3">
      <c r="A88" s="123" t="s">
        <v>549</v>
      </c>
      <c r="B88" s="123" t="s">
        <v>550</v>
      </c>
      <c r="C88" s="123" t="s">
        <v>551</v>
      </c>
      <c r="D88" s="123" t="s">
        <v>249</v>
      </c>
      <c r="E88" s="123"/>
      <c r="F88" s="123" t="s">
        <v>552</v>
      </c>
      <c r="G88" s="125">
        <v>11</v>
      </c>
      <c r="H88" s="125">
        <v>0</v>
      </c>
      <c r="I88" s="125">
        <v>15</v>
      </c>
      <c r="J88" s="125">
        <v>15</v>
      </c>
      <c r="K88" s="125">
        <v>14</v>
      </c>
      <c r="L88" s="125">
        <v>15</v>
      </c>
      <c r="M88" s="125">
        <v>0</v>
      </c>
      <c r="N88" s="125">
        <v>0</v>
      </c>
      <c r="O88" s="125">
        <v>12</v>
      </c>
      <c r="P88" s="125">
        <v>58.57</v>
      </c>
      <c r="Q88" s="123" t="s">
        <v>331</v>
      </c>
    </row>
    <row r="89" spans="1:17" x14ac:dyDescent="0.3">
      <c r="A89" s="123" t="s">
        <v>553</v>
      </c>
      <c r="B89" s="123" t="s">
        <v>554</v>
      </c>
      <c r="C89" s="123" t="s">
        <v>555</v>
      </c>
      <c r="D89" s="123" t="s">
        <v>251</v>
      </c>
      <c r="E89" s="123"/>
      <c r="F89" s="123" t="s">
        <v>556</v>
      </c>
      <c r="G89" s="125">
        <v>13</v>
      </c>
      <c r="H89" s="125">
        <v>13</v>
      </c>
      <c r="I89" s="125">
        <v>14</v>
      </c>
      <c r="J89" s="125">
        <v>15</v>
      </c>
      <c r="K89" s="125">
        <v>12</v>
      </c>
      <c r="L89" s="125">
        <v>15</v>
      </c>
      <c r="M89" s="125">
        <v>15</v>
      </c>
      <c r="N89" s="125">
        <v>0</v>
      </c>
      <c r="O89" s="125">
        <v>12</v>
      </c>
      <c r="P89" s="125">
        <v>77.86</v>
      </c>
      <c r="Q89" s="123" t="s">
        <v>331</v>
      </c>
    </row>
    <row r="90" spans="1:17" x14ac:dyDescent="0.3">
      <c r="A90" s="123" t="s">
        <v>254</v>
      </c>
      <c r="B90" s="123" t="s">
        <v>254</v>
      </c>
      <c r="C90" s="123" t="s">
        <v>557</v>
      </c>
      <c r="D90" s="123" t="s">
        <v>253</v>
      </c>
      <c r="E90" s="123"/>
      <c r="F90" s="123" t="s">
        <v>558</v>
      </c>
      <c r="G90" s="125">
        <v>15</v>
      </c>
      <c r="H90" s="125">
        <v>14</v>
      </c>
      <c r="I90" s="125">
        <v>14</v>
      </c>
      <c r="J90" s="125">
        <v>15</v>
      </c>
      <c r="K90" s="125">
        <v>0</v>
      </c>
      <c r="L90" s="125">
        <v>15</v>
      </c>
      <c r="M90" s="125">
        <v>15</v>
      </c>
      <c r="N90" s="125">
        <v>15</v>
      </c>
      <c r="O90" s="125">
        <v>14</v>
      </c>
      <c r="P90" s="125">
        <v>83.57</v>
      </c>
      <c r="Q90" s="123" t="s">
        <v>331</v>
      </c>
    </row>
    <row r="91" spans="1:17" x14ac:dyDescent="0.3">
      <c r="A91" s="123" t="s">
        <v>559</v>
      </c>
      <c r="B91" s="123" t="s">
        <v>560</v>
      </c>
      <c r="C91" s="123" t="s">
        <v>561</v>
      </c>
      <c r="D91" s="123" t="s">
        <v>211</v>
      </c>
      <c r="E91" s="123"/>
      <c r="F91" s="123" t="s">
        <v>562</v>
      </c>
      <c r="G91" s="125">
        <v>13</v>
      </c>
      <c r="H91" s="125">
        <v>12</v>
      </c>
      <c r="I91" s="125">
        <v>14</v>
      </c>
      <c r="J91" s="125">
        <v>15</v>
      </c>
      <c r="K91" s="125">
        <v>12</v>
      </c>
      <c r="L91" s="125">
        <v>0</v>
      </c>
      <c r="M91" s="125">
        <v>15</v>
      </c>
      <c r="N91" s="125">
        <v>15</v>
      </c>
      <c r="O91" s="125">
        <v>11</v>
      </c>
      <c r="P91" s="125">
        <v>76.430000000000007</v>
      </c>
      <c r="Q91" s="123" t="s">
        <v>331</v>
      </c>
    </row>
    <row r="92" spans="1:17" x14ac:dyDescent="0.3">
      <c r="A92" s="123" t="s">
        <v>186</v>
      </c>
      <c r="B92" s="123" t="s">
        <v>563</v>
      </c>
      <c r="C92" s="123" t="s">
        <v>564</v>
      </c>
      <c r="D92" s="123" t="s">
        <v>185</v>
      </c>
      <c r="E92" s="123"/>
      <c r="F92" s="123" t="s">
        <v>565</v>
      </c>
      <c r="G92" s="125">
        <v>15</v>
      </c>
      <c r="H92" s="125">
        <v>13</v>
      </c>
      <c r="I92" s="125">
        <v>15</v>
      </c>
      <c r="J92" s="125">
        <v>15</v>
      </c>
      <c r="K92" s="125">
        <v>14</v>
      </c>
      <c r="L92" s="125">
        <v>15</v>
      </c>
      <c r="M92" s="125">
        <v>15</v>
      </c>
      <c r="N92" s="125">
        <v>15</v>
      </c>
      <c r="O92" s="125">
        <v>18</v>
      </c>
      <c r="P92" s="125">
        <v>96.43</v>
      </c>
      <c r="Q92" s="123" t="s">
        <v>331</v>
      </c>
    </row>
    <row r="93" spans="1:17" x14ac:dyDescent="0.3">
      <c r="A93" s="123" t="s">
        <v>256</v>
      </c>
      <c r="B93" s="123" t="s">
        <v>256</v>
      </c>
      <c r="C93" s="123" t="s">
        <v>566</v>
      </c>
      <c r="D93" s="123" t="s">
        <v>255</v>
      </c>
      <c r="E93" s="123"/>
      <c r="F93" s="123" t="s">
        <v>567</v>
      </c>
      <c r="G93" s="125">
        <v>15</v>
      </c>
      <c r="H93" s="125">
        <v>14</v>
      </c>
      <c r="I93" s="125">
        <v>14</v>
      </c>
      <c r="J93" s="125">
        <v>15</v>
      </c>
      <c r="K93" s="125">
        <v>14</v>
      </c>
      <c r="L93" s="125">
        <v>15</v>
      </c>
      <c r="M93" s="125">
        <v>15</v>
      </c>
      <c r="N93" s="125">
        <v>15</v>
      </c>
      <c r="O93" s="125">
        <v>16</v>
      </c>
      <c r="P93" s="125">
        <v>95</v>
      </c>
      <c r="Q93" s="123" t="s">
        <v>331</v>
      </c>
    </row>
    <row r="94" spans="1:17" x14ac:dyDescent="0.3">
      <c r="A94" s="123" t="s">
        <v>568</v>
      </c>
      <c r="B94" s="123" t="s">
        <v>569</v>
      </c>
      <c r="C94" s="123" t="s">
        <v>570</v>
      </c>
      <c r="D94" s="123" t="s">
        <v>257</v>
      </c>
      <c r="E94" s="123"/>
      <c r="F94" s="123" t="s">
        <v>571</v>
      </c>
      <c r="G94" s="125">
        <v>13</v>
      </c>
      <c r="H94" s="125">
        <v>14</v>
      </c>
      <c r="I94" s="125">
        <v>14</v>
      </c>
      <c r="J94" s="125">
        <v>15</v>
      </c>
      <c r="K94" s="125">
        <v>14</v>
      </c>
      <c r="L94" s="125">
        <v>0</v>
      </c>
      <c r="M94" s="125">
        <v>15</v>
      </c>
      <c r="N94" s="125">
        <v>0</v>
      </c>
      <c r="O94" s="125">
        <v>13</v>
      </c>
      <c r="P94" s="125">
        <v>70</v>
      </c>
      <c r="Q94" s="123" t="s">
        <v>331</v>
      </c>
    </row>
    <row r="95" spans="1:17" x14ac:dyDescent="0.3">
      <c r="A95" s="123" t="s">
        <v>572</v>
      </c>
      <c r="B95" s="123" t="s">
        <v>573</v>
      </c>
      <c r="C95" s="123" t="s">
        <v>574</v>
      </c>
      <c r="D95" s="123" t="s">
        <v>205</v>
      </c>
      <c r="E95" s="123"/>
      <c r="F95" s="123" t="s">
        <v>575</v>
      </c>
      <c r="G95" s="125">
        <v>13</v>
      </c>
      <c r="H95" s="125">
        <v>14</v>
      </c>
      <c r="I95" s="125">
        <v>14</v>
      </c>
      <c r="J95" s="125">
        <v>15</v>
      </c>
      <c r="K95" s="125">
        <v>14</v>
      </c>
      <c r="L95" s="125">
        <v>0</v>
      </c>
      <c r="M95" s="125">
        <v>15</v>
      </c>
      <c r="N95" s="125">
        <v>15</v>
      </c>
      <c r="O95" s="125">
        <v>14</v>
      </c>
      <c r="P95" s="125">
        <v>81.430000000000007</v>
      </c>
      <c r="Q95" s="123" t="s">
        <v>331</v>
      </c>
    </row>
    <row r="96" spans="1:17" x14ac:dyDescent="0.3">
      <c r="A96" s="123" t="s">
        <v>576</v>
      </c>
      <c r="B96" s="123" t="s">
        <v>577</v>
      </c>
      <c r="C96" s="123" t="s">
        <v>578</v>
      </c>
      <c r="D96" s="123" t="s">
        <v>259</v>
      </c>
      <c r="E96" s="123"/>
      <c r="F96" s="123" t="s">
        <v>579</v>
      </c>
      <c r="G96" s="125">
        <v>13</v>
      </c>
      <c r="H96" s="125">
        <v>14</v>
      </c>
      <c r="I96" s="125">
        <v>12</v>
      </c>
      <c r="J96" s="125">
        <v>12</v>
      </c>
      <c r="K96" s="125">
        <v>13</v>
      </c>
      <c r="L96" s="125">
        <v>0</v>
      </c>
      <c r="M96" s="125">
        <v>12</v>
      </c>
      <c r="N96" s="125">
        <v>0</v>
      </c>
      <c r="O96" s="125">
        <v>15</v>
      </c>
      <c r="P96" s="125">
        <v>65</v>
      </c>
      <c r="Q96" s="123" t="s">
        <v>331</v>
      </c>
    </row>
    <row r="97" spans="1:17" x14ac:dyDescent="0.3">
      <c r="A97" s="123" t="s">
        <v>262</v>
      </c>
      <c r="B97" s="123" t="s">
        <v>262</v>
      </c>
      <c r="C97" s="123" t="s">
        <v>580</v>
      </c>
      <c r="D97" s="123" t="s">
        <v>261</v>
      </c>
      <c r="E97" s="123"/>
      <c r="F97" s="123" t="s">
        <v>581</v>
      </c>
      <c r="G97" s="125">
        <v>15</v>
      </c>
      <c r="H97" s="125">
        <v>12</v>
      </c>
      <c r="I97" s="125">
        <v>14</v>
      </c>
      <c r="J97" s="125">
        <v>15</v>
      </c>
      <c r="K97" s="125">
        <v>12</v>
      </c>
      <c r="L97" s="125">
        <v>15</v>
      </c>
      <c r="M97" s="125">
        <v>15</v>
      </c>
      <c r="N97" s="125">
        <v>0</v>
      </c>
      <c r="O97" s="125">
        <v>14</v>
      </c>
      <c r="P97" s="125">
        <v>80</v>
      </c>
      <c r="Q97" s="123" t="s">
        <v>331</v>
      </c>
    </row>
    <row r="98" spans="1:17" x14ac:dyDescent="0.3">
      <c r="A98" s="123" t="s">
        <v>264</v>
      </c>
      <c r="B98" s="123" t="s">
        <v>264</v>
      </c>
      <c r="C98" s="123" t="s">
        <v>582</v>
      </c>
      <c r="D98" s="123" t="s">
        <v>263</v>
      </c>
      <c r="E98" s="123"/>
      <c r="F98" s="123" t="s">
        <v>583</v>
      </c>
      <c r="G98" s="125">
        <v>15</v>
      </c>
      <c r="H98" s="125">
        <v>13</v>
      </c>
      <c r="I98" s="125">
        <v>15</v>
      </c>
      <c r="J98" s="125">
        <v>15</v>
      </c>
      <c r="K98" s="125">
        <v>14</v>
      </c>
      <c r="L98" s="125">
        <v>15</v>
      </c>
      <c r="M98" s="125">
        <v>15</v>
      </c>
      <c r="N98" s="125">
        <v>15</v>
      </c>
      <c r="O98" s="125">
        <v>17</v>
      </c>
      <c r="P98" s="125">
        <v>95.71</v>
      </c>
      <c r="Q98" s="123" t="s">
        <v>331</v>
      </c>
    </row>
    <row r="99" spans="1:17" x14ac:dyDescent="0.3">
      <c r="A99" s="123" t="s">
        <v>266</v>
      </c>
      <c r="B99" s="123" t="s">
        <v>266</v>
      </c>
      <c r="C99" s="123" t="s">
        <v>584</v>
      </c>
      <c r="D99" s="123" t="s">
        <v>265</v>
      </c>
      <c r="E99" s="123"/>
      <c r="F99" s="123" t="s">
        <v>585</v>
      </c>
      <c r="G99" s="125">
        <v>15</v>
      </c>
      <c r="H99" s="125">
        <v>14</v>
      </c>
      <c r="I99" s="125">
        <v>15</v>
      </c>
      <c r="J99" s="125">
        <v>0</v>
      </c>
      <c r="K99" s="125">
        <v>12</v>
      </c>
      <c r="L99" s="125">
        <v>15</v>
      </c>
      <c r="M99" s="125">
        <v>15</v>
      </c>
      <c r="N99" s="125">
        <v>0</v>
      </c>
      <c r="O99" s="125">
        <v>12</v>
      </c>
      <c r="P99" s="125">
        <v>70</v>
      </c>
      <c r="Q99" s="123" t="s">
        <v>331</v>
      </c>
    </row>
    <row r="100" spans="1:17" x14ac:dyDescent="0.3">
      <c r="A100" s="123" t="s">
        <v>268</v>
      </c>
      <c r="B100" s="123" t="s">
        <v>268</v>
      </c>
      <c r="C100" s="123" t="s">
        <v>586</v>
      </c>
      <c r="D100" s="123" t="s">
        <v>267</v>
      </c>
      <c r="E100" s="123"/>
      <c r="F100" s="123" t="s">
        <v>587</v>
      </c>
      <c r="G100" s="125">
        <v>15</v>
      </c>
      <c r="H100" s="125">
        <v>12</v>
      </c>
      <c r="I100" s="125">
        <v>14</v>
      </c>
      <c r="J100" s="125">
        <v>12</v>
      </c>
      <c r="K100" s="125">
        <v>12</v>
      </c>
      <c r="L100" s="125">
        <v>12</v>
      </c>
      <c r="M100" s="125">
        <v>15</v>
      </c>
      <c r="N100" s="125">
        <v>15</v>
      </c>
      <c r="O100" s="125">
        <v>13</v>
      </c>
      <c r="P100" s="125">
        <v>85.71</v>
      </c>
      <c r="Q100" s="123" t="s">
        <v>331</v>
      </c>
    </row>
    <row r="101" spans="1:17" x14ac:dyDescent="0.3">
      <c r="A101" s="123" t="s">
        <v>272</v>
      </c>
      <c r="B101" s="123" t="s">
        <v>272</v>
      </c>
      <c r="C101" s="123" t="s">
        <v>588</v>
      </c>
      <c r="D101" s="123" t="s">
        <v>271</v>
      </c>
      <c r="E101" s="123"/>
      <c r="F101" s="123" t="s">
        <v>589</v>
      </c>
      <c r="G101" s="125">
        <v>15</v>
      </c>
      <c r="H101" s="125">
        <v>0</v>
      </c>
      <c r="I101" s="125">
        <v>14</v>
      </c>
      <c r="J101" s="125">
        <v>15</v>
      </c>
      <c r="K101" s="125">
        <v>12</v>
      </c>
      <c r="L101" s="125">
        <v>15</v>
      </c>
      <c r="M101" s="125">
        <v>15</v>
      </c>
      <c r="N101" s="125">
        <v>15</v>
      </c>
      <c r="O101" s="125">
        <v>12</v>
      </c>
      <c r="P101" s="125">
        <v>80.709999999999994</v>
      </c>
      <c r="Q101" s="123" t="s">
        <v>331</v>
      </c>
    </row>
    <row r="102" spans="1:17" x14ac:dyDescent="0.3">
      <c r="A102" s="123" t="s">
        <v>274</v>
      </c>
      <c r="B102" s="123" t="s">
        <v>274</v>
      </c>
      <c r="C102" s="123" t="s">
        <v>590</v>
      </c>
      <c r="D102" s="123" t="s">
        <v>273</v>
      </c>
      <c r="E102" s="123"/>
      <c r="F102" s="123" t="s">
        <v>591</v>
      </c>
      <c r="G102" s="125">
        <v>13</v>
      </c>
      <c r="H102" s="125">
        <v>14</v>
      </c>
      <c r="I102" s="125">
        <v>14</v>
      </c>
      <c r="J102" s="125">
        <v>12</v>
      </c>
      <c r="K102" s="125">
        <v>14</v>
      </c>
      <c r="L102" s="125">
        <v>12</v>
      </c>
      <c r="M102" s="125">
        <v>15</v>
      </c>
      <c r="N102" s="125">
        <v>0</v>
      </c>
      <c r="O102" s="125">
        <v>10</v>
      </c>
      <c r="P102" s="125">
        <v>74.290000000000006</v>
      </c>
      <c r="Q102" s="123" t="s">
        <v>331</v>
      </c>
    </row>
    <row r="103" spans="1:17" x14ac:dyDescent="0.3">
      <c r="A103" s="123" t="s">
        <v>276</v>
      </c>
      <c r="B103" s="123" t="s">
        <v>276</v>
      </c>
      <c r="C103" s="123" t="s">
        <v>592</v>
      </c>
      <c r="D103" s="123" t="s">
        <v>275</v>
      </c>
      <c r="E103" s="123"/>
      <c r="F103" s="123" t="s">
        <v>593</v>
      </c>
      <c r="G103" s="125">
        <v>13</v>
      </c>
      <c r="H103" s="125">
        <v>13</v>
      </c>
      <c r="I103" s="125">
        <v>14</v>
      </c>
      <c r="J103" s="125">
        <v>15</v>
      </c>
      <c r="K103" s="125">
        <v>10</v>
      </c>
      <c r="L103" s="125">
        <v>15</v>
      </c>
      <c r="M103" s="125">
        <v>15</v>
      </c>
      <c r="N103" s="125">
        <v>15</v>
      </c>
      <c r="O103" s="125">
        <v>10</v>
      </c>
      <c r="P103" s="125">
        <v>85.71</v>
      </c>
      <c r="Q103" s="123" t="s">
        <v>331</v>
      </c>
    </row>
    <row r="104" spans="1:17" x14ac:dyDescent="0.3">
      <c r="A104" s="123" t="s">
        <v>278</v>
      </c>
      <c r="B104" s="123" t="s">
        <v>278</v>
      </c>
      <c r="C104" s="123" t="s">
        <v>594</v>
      </c>
      <c r="D104" s="123" t="s">
        <v>277</v>
      </c>
      <c r="E104" s="123"/>
      <c r="F104" s="123" t="s">
        <v>595</v>
      </c>
      <c r="G104" s="125">
        <v>15</v>
      </c>
      <c r="H104" s="125">
        <v>0</v>
      </c>
      <c r="I104" s="125">
        <v>12</v>
      </c>
      <c r="J104" s="125">
        <v>15</v>
      </c>
      <c r="K104" s="125">
        <v>12</v>
      </c>
      <c r="L104" s="125">
        <v>15</v>
      </c>
      <c r="M104" s="125">
        <v>15</v>
      </c>
      <c r="N104" s="125">
        <v>15</v>
      </c>
      <c r="O104" s="125">
        <v>11</v>
      </c>
      <c r="P104" s="125">
        <v>78.569999999999993</v>
      </c>
      <c r="Q104" s="123" t="s">
        <v>331</v>
      </c>
    </row>
    <row r="105" spans="1:17" x14ac:dyDescent="0.3">
      <c r="A105" s="123" t="s">
        <v>280</v>
      </c>
      <c r="B105" s="123" t="s">
        <v>280</v>
      </c>
      <c r="C105" s="123" t="s">
        <v>596</v>
      </c>
      <c r="D105" s="123" t="s">
        <v>279</v>
      </c>
      <c r="E105" s="123"/>
      <c r="F105" s="123" t="s">
        <v>597</v>
      </c>
      <c r="G105" s="125">
        <v>13</v>
      </c>
      <c r="H105" s="125">
        <v>13</v>
      </c>
      <c r="I105" s="125">
        <v>14</v>
      </c>
      <c r="J105" s="125">
        <v>0</v>
      </c>
      <c r="K105" s="125">
        <v>12</v>
      </c>
      <c r="L105" s="125">
        <v>15</v>
      </c>
      <c r="M105" s="125">
        <v>15</v>
      </c>
      <c r="N105" s="125">
        <v>0</v>
      </c>
      <c r="O105" s="125">
        <v>10</v>
      </c>
      <c r="P105" s="125">
        <v>65.709999999999994</v>
      </c>
      <c r="Q105" s="123" t="s">
        <v>331</v>
      </c>
    </row>
    <row r="106" spans="1:17" x14ac:dyDescent="0.3">
      <c r="A106" s="123" t="s">
        <v>598</v>
      </c>
      <c r="B106" s="123" t="s">
        <v>599</v>
      </c>
      <c r="C106" s="123" t="s">
        <v>600</v>
      </c>
      <c r="D106" s="123" t="s">
        <v>237</v>
      </c>
      <c r="E106" s="123" t="s">
        <v>601</v>
      </c>
      <c r="F106" s="123" t="s">
        <v>602</v>
      </c>
      <c r="G106" s="125">
        <v>15</v>
      </c>
      <c r="H106" s="125">
        <v>0</v>
      </c>
      <c r="I106" s="125">
        <v>15</v>
      </c>
      <c r="J106" s="125">
        <v>15</v>
      </c>
      <c r="K106" s="125">
        <v>10</v>
      </c>
      <c r="L106" s="125">
        <v>15</v>
      </c>
      <c r="M106" s="125">
        <v>15</v>
      </c>
      <c r="N106" s="125">
        <v>15</v>
      </c>
      <c r="O106" s="125">
        <v>14</v>
      </c>
      <c r="P106" s="125">
        <v>81.430000000000007</v>
      </c>
      <c r="Q106" s="123" t="s">
        <v>331</v>
      </c>
    </row>
    <row r="107" spans="1:17" x14ac:dyDescent="0.3">
      <c r="A107" s="123" t="s">
        <v>282</v>
      </c>
      <c r="B107" s="123" t="s">
        <v>282</v>
      </c>
      <c r="C107" s="123" t="s">
        <v>603</v>
      </c>
      <c r="D107" s="123" t="s">
        <v>281</v>
      </c>
      <c r="E107" s="123"/>
      <c r="F107" s="123" t="s">
        <v>604</v>
      </c>
      <c r="G107" s="125">
        <v>14</v>
      </c>
      <c r="H107" s="125">
        <v>13</v>
      </c>
      <c r="I107" s="125">
        <v>15</v>
      </c>
      <c r="J107" s="125">
        <v>15</v>
      </c>
      <c r="K107" s="125">
        <v>12</v>
      </c>
      <c r="L107" s="125">
        <v>15</v>
      </c>
      <c r="M107" s="125">
        <v>15</v>
      </c>
      <c r="N107" s="125">
        <v>0</v>
      </c>
      <c r="O107" s="125">
        <v>17</v>
      </c>
      <c r="P107" s="125">
        <v>82.86</v>
      </c>
      <c r="Q107" s="123" t="s">
        <v>331</v>
      </c>
    </row>
    <row r="108" spans="1:17" x14ac:dyDescent="0.3">
      <c r="A108" s="123" t="s">
        <v>284</v>
      </c>
      <c r="B108" s="123" t="s">
        <v>284</v>
      </c>
      <c r="C108" s="123" t="s">
        <v>605</v>
      </c>
      <c r="D108" s="123" t="s">
        <v>283</v>
      </c>
      <c r="E108" s="123"/>
      <c r="F108" s="123" t="s">
        <v>606</v>
      </c>
      <c r="G108" s="125">
        <v>15</v>
      </c>
      <c r="H108" s="125">
        <v>14</v>
      </c>
      <c r="I108" s="125">
        <v>15</v>
      </c>
      <c r="J108" s="125">
        <v>15</v>
      </c>
      <c r="K108" s="125">
        <v>13</v>
      </c>
      <c r="L108" s="125">
        <v>15</v>
      </c>
      <c r="M108" s="125">
        <v>15</v>
      </c>
      <c r="N108" s="125">
        <v>0</v>
      </c>
      <c r="O108" s="125">
        <v>13</v>
      </c>
      <c r="P108" s="125">
        <v>82.14</v>
      </c>
      <c r="Q108" s="123" t="s">
        <v>331</v>
      </c>
    </row>
    <row r="109" spans="1:17" x14ac:dyDescent="0.3">
      <c r="A109" s="123" t="s">
        <v>286</v>
      </c>
      <c r="B109" s="123" t="s">
        <v>286</v>
      </c>
      <c r="C109" s="123" t="s">
        <v>607</v>
      </c>
      <c r="D109" s="123" t="s">
        <v>285</v>
      </c>
      <c r="E109" s="123"/>
      <c r="F109" s="123" t="s">
        <v>608</v>
      </c>
      <c r="G109" s="125">
        <v>14</v>
      </c>
      <c r="H109" s="125">
        <v>14</v>
      </c>
      <c r="I109" s="125">
        <v>14</v>
      </c>
      <c r="J109" s="125">
        <v>15</v>
      </c>
      <c r="K109" s="125">
        <v>11</v>
      </c>
      <c r="L109" s="125">
        <v>0</v>
      </c>
      <c r="M109" s="125">
        <v>15</v>
      </c>
      <c r="N109" s="125">
        <v>15</v>
      </c>
      <c r="O109" s="125">
        <v>9</v>
      </c>
      <c r="P109" s="125">
        <v>76.430000000000007</v>
      </c>
      <c r="Q109" s="123" t="s">
        <v>331</v>
      </c>
    </row>
    <row r="110" spans="1:17" x14ac:dyDescent="0.3">
      <c r="A110" s="123" t="s">
        <v>609</v>
      </c>
      <c r="B110" s="123" t="s">
        <v>610</v>
      </c>
      <c r="C110" s="123" t="s">
        <v>611</v>
      </c>
      <c r="D110" s="123" t="s">
        <v>287</v>
      </c>
      <c r="E110" s="123"/>
      <c r="F110" s="123" t="s">
        <v>612</v>
      </c>
      <c r="G110" s="125">
        <v>15</v>
      </c>
      <c r="H110" s="125">
        <v>14</v>
      </c>
      <c r="I110" s="125">
        <v>14</v>
      </c>
      <c r="J110" s="125">
        <v>15</v>
      </c>
      <c r="K110" s="125">
        <v>13</v>
      </c>
      <c r="L110" s="125">
        <v>15</v>
      </c>
      <c r="M110" s="125">
        <v>15</v>
      </c>
      <c r="N110" s="125">
        <v>15</v>
      </c>
      <c r="O110" s="125">
        <v>13</v>
      </c>
      <c r="P110" s="125">
        <v>92.14</v>
      </c>
      <c r="Q110" s="123" t="s">
        <v>331</v>
      </c>
    </row>
    <row r="111" spans="1:17" x14ac:dyDescent="0.3">
      <c r="A111" s="123" t="s">
        <v>290</v>
      </c>
      <c r="B111" s="123" t="s">
        <v>290</v>
      </c>
      <c r="C111" s="123" t="s">
        <v>613</v>
      </c>
      <c r="D111" s="123" t="s">
        <v>289</v>
      </c>
      <c r="E111" s="123"/>
      <c r="F111" s="123" t="s">
        <v>614</v>
      </c>
      <c r="G111" s="125">
        <v>15</v>
      </c>
      <c r="H111" s="125">
        <v>10</v>
      </c>
      <c r="I111" s="125">
        <v>14</v>
      </c>
      <c r="J111" s="125">
        <v>15</v>
      </c>
      <c r="K111" s="125">
        <v>14</v>
      </c>
      <c r="L111" s="125">
        <v>0</v>
      </c>
      <c r="M111" s="125">
        <v>15</v>
      </c>
      <c r="N111" s="125">
        <v>15</v>
      </c>
      <c r="O111" s="125">
        <v>17</v>
      </c>
      <c r="P111" s="125">
        <v>82.14</v>
      </c>
      <c r="Q111" s="123" t="s">
        <v>331</v>
      </c>
    </row>
    <row r="112" spans="1:17" x14ac:dyDescent="0.3">
      <c r="A112" s="123" t="s">
        <v>292</v>
      </c>
      <c r="B112" s="123" t="s">
        <v>292</v>
      </c>
      <c r="C112" s="123" t="s">
        <v>615</v>
      </c>
      <c r="D112" s="123" t="s">
        <v>291</v>
      </c>
      <c r="E112" s="123"/>
      <c r="F112" s="123" t="s">
        <v>616</v>
      </c>
      <c r="G112" s="125">
        <v>0</v>
      </c>
      <c r="H112" s="125">
        <v>13</v>
      </c>
      <c r="I112" s="125">
        <v>0</v>
      </c>
      <c r="J112" s="125">
        <v>15</v>
      </c>
      <c r="K112" s="125">
        <v>13</v>
      </c>
      <c r="L112" s="125">
        <v>0</v>
      </c>
      <c r="M112" s="125">
        <v>15</v>
      </c>
      <c r="N112" s="125">
        <v>0</v>
      </c>
      <c r="O112" s="125">
        <v>18</v>
      </c>
      <c r="P112" s="125">
        <v>52.86</v>
      </c>
      <c r="Q112" s="123" t="s">
        <v>331</v>
      </c>
    </row>
    <row r="113" spans="1:17" x14ac:dyDescent="0.3">
      <c r="A113" s="123" t="s">
        <v>617</v>
      </c>
      <c r="B113" s="123" t="s">
        <v>618</v>
      </c>
      <c r="C113" s="123" t="s">
        <v>619</v>
      </c>
      <c r="D113" s="123" t="s">
        <v>75</v>
      </c>
      <c r="E113" s="123"/>
      <c r="F113" s="123" t="s">
        <v>620</v>
      </c>
      <c r="G113" s="125">
        <v>13</v>
      </c>
      <c r="H113" s="125">
        <v>0</v>
      </c>
      <c r="I113" s="125">
        <v>15</v>
      </c>
      <c r="J113" s="125">
        <v>15</v>
      </c>
      <c r="K113" s="125">
        <v>0</v>
      </c>
      <c r="L113" s="125">
        <v>15</v>
      </c>
      <c r="M113" s="125">
        <v>15</v>
      </c>
      <c r="N113" s="125">
        <v>15</v>
      </c>
      <c r="O113" s="125">
        <v>12</v>
      </c>
      <c r="P113" s="125">
        <v>71.430000000000007</v>
      </c>
      <c r="Q113" s="123" t="s">
        <v>331</v>
      </c>
    </row>
    <row r="114" spans="1:17" x14ac:dyDescent="0.3">
      <c r="A114" s="123" t="s">
        <v>294</v>
      </c>
      <c r="B114" s="123" t="s">
        <v>294</v>
      </c>
      <c r="C114" s="123" t="s">
        <v>621</v>
      </c>
      <c r="D114" s="123" t="s">
        <v>293</v>
      </c>
      <c r="E114" s="123"/>
      <c r="F114" s="123" t="s">
        <v>622</v>
      </c>
      <c r="G114" s="125">
        <v>13</v>
      </c>
      <c r="H114" s="125">
        <v>15</v>
      </c>
      <c r="I114" s="125">
        <v>15</v>
      </c>
      <c r="J114" s="125">
        <v>15</v>
      </c>
      <c r="K114" s="125">
        <v>14</v>
      </c>
      <c r="L114" s="125">
        <v>15</v>
      </c>
      <c r="M114" s="125">
        <v>15</v>
      </c>
      <c r="N114" s="125">
        <v>0</v>
      </c>
      <c r="O114" s="125">
        <v>17</v>
      </c>
      <c r="P114" s="125">
        <v>85</v>
      </c>
      <c r="Q114" s="123" t="s">
        <v>331</v>
      </c>
    </row>
    <row r="115" spans="1:17" x14ac:dyDescent="0.3">
      <c r="A115" s="123" t="s">
        <v>296</v>
      </c>
      <c r="B115" s="123" t="s">
        <v>296</v>
      </c>
      <c r="C115" s="123" t="s">
        <v>623</v>
      </c>
      <c r="D115" s="123" t="s">
        <v>295</v>
      </c>
      <c r="E115" s="123"/>
      <c r="F115" s="123" t="s">
        <v>624</v>
      </c>
      <c r="G115" s="125">
        <v>15</v>
      </c>
      <c r="H115" s="125">
        <v>14</v>
      </c>
      <c r="I115" s="125">
        <v>14</v>
      </c>
      <c r="J115" s="125">
        <v>0</v>
      </c>
      <c r="K115" s="125">
        <v>12</v>
      </c>
      <c r="L115" s="125">
        <v>0</v>
      </c>
      <c r="M115" s="125">
        <v>0</v>
      </c>
      <c r="N115" s="125">
        <v>15</v>
      </c>
      <c r="O115" s="125">
        <v>14</v>
      </c>
      <c r="P115" s="125">
        <v>60</v>
      </c>
      <c r="Q115" s="123" t="s">
        <v>331</v>
      </c>
    </row>
    <row r="116" spans="1:17" x14ac:dyDescent="0.3">
      <c r="A116" s="123" t="s">
        <v>625</v>
      </c>
      <c r="B116" s="123" t="s">
        <v>626</v>
      </c>
      <c r="C116" s="123" t="s">
        <v>627</v>
      </c>
      <c r="D116" s="123" t="s">
        <v>297</v>
      </c>
      <c r="E116" s="123"/>
      <c r="F116" s="123" t="s">
        <v>628</v>
      </c>
      <c r="G116" s="125">
        <v>13</v>
      </c>
      <c r="H116" s="125">
        <v>12</v>
      </c>
      <c r="I116" s="125">
        <v>14</v>
      </c>
      <c r="J116" s="125">
        <v>15</v>
      </c>
      <c r="K116" s="125">
        <v>12</v>
      </c>
      <c r="L116" s="125">
        <v>15</v>
      </c>
      <c r="M116" s="125">
        <v>15</v>
      </c>
      <c r="N116" s="125">
        <v>15</v>
      </c>
      <c r="O116" s="125">
        <v>13</v>
      </c>
      <c r="P116" s="125">
        <v>88.57</v>
      </c>
      <c r="Q116" s="123" t="s">
        <v>331</v>
      </c>
    </row>
    <row r="117" spans="1:17" x14ac:dyDescent="0.3">
      <c r="A117" s="123" t="s">
        <v>300</v>
      </c>
      <c r="B117" s="123" t="s">
        <v>300</v>
      </c>
      <c r="C117" s="123" t="s">
        <v>629</v>
      </c>
      <c r="D117" s="123" t="s">
        <v>299</v>
      </c>
      <c r="E117" s="123"/>
      <c r="F117" s="123" t="s">
        <v>630</v>
      </c>
      <c r="G117" s="125">
        <v>13</v>
      </c>
      <c r="H117" s="125">
        <v>14</v>
      </c>
      <c r="I117" s="125">
        <v>0</v>
      </c>
      <c r="J117" s="125">
        <v>0</v>
      </c>
      <c r="K117" s="125">
        <v>12</v>
      </c>
      <c r="L117" s="125">
        <v>15</v>
      </c>
      <c r="M117" s="125">
        <v>15</v>
      </c>
      <c r="N117" s="125">
        <v>15</v>
      </c>
      <c r="O117" s="125">
        <v>16</v>
      </c>
      <c r="P117" s="125">
        <v>71.430000000000007</v>
      </c>
      <c r="Q117" s="123" t="s">
        <v>331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Display</vt:lpstr>
      <vt:lpstr>Final Marks</vt:lpstr>
      <vt:lpstr>Detail Marks</vt:lpstr>
      <vt:lpstr>Marks</vt:lpstr>
      <vt:lpstr>Attendance</vt:lpstr>
      <vt:lpstr>Assessments</vt:lpstr>
      <vt:lpstr>Moodle Grades</vt:lpstr>
      <vt:lpstr>Attendance!Print_Area</vt:lpstr>
      <vt:lpstr>'Detail Marks'!Print_Area</vt:lpstr>
      <vt:lpstr>Display!Print_Area</vt:lpstr>
      <vt:lpstr>'Final Marks'!Print_Area</vt:lpstr>
      <vt:lpstr>Attendance!Print_Titles</vt:lpstr>
      <vt:lpstr>'Detail Marks'!Print_Titles</vt:lpstr>
      <vt:lpstr>Display!Print_Titles</vt:lpstr>
      <vt:lpstr>'Final Marks'!Print_Titles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Exam Marks Sheet and Attendance</dc:title>
  <dc:creator>Undergraduate Studies Division</dc:creator>
  <cp:lastModifiedBy>ASUS</cp:lastModifiedBy>
  <cp:lastPrinted>2020-06-17T06:15:12Z</cp:lastPrinted>
  <dcterms:created xsi:type="dcterms:W3CDTF">2003-02-16T02:57:51Z</dcterms:created>
  <dcterms:modified xsi:type="dcterms:W3CDTF">2020-08-12T19:42:15Z</dcterms:modified>
</cp:coreProperties>
</file>