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pratamab/Documents/02 Learning/Udacity/Predictive Business Analytics/Project 3 - Create an Analytical Dataset/Submission/"/>
    </mc:Choice>
  </mc:AlternateContent>
  <xr:revisionPtr revIDLastSave="0" documentId="13_ncr:1_{A7A7585D-B448-4243-8999-6F26B5A9F352}" xr6:coauthVersionLast="45" xr6:coauthVersionMax="45" xr10:uidLastSave="{00000000-0000-0000-0000-000000000000}"/>
  <bookViews>
    <workbookView xWindow="0" yWindow="460" windowWidth="33600" windowHeight="19780" activeTab="2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26" r:id="rId4"/>
    <pivotCache cacheId="3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D15" i="1"/>
  <c r="B15" i="1"/>
  <c r="B16" i="1"/>
  <c r="D16" i="1"/>
  <c r="F16" i="1"/>
  <c r="H16" i="1"/>
  <c r="H17" i="1" s="1"/>
  <c r="J16" i="1"/>
  <c r="L16" i="1"/>
  <c r="H15" i="1"/>
  <c r="J15" i="1"/>
  <c r="L15" i="1"/>
  <c r="J17" i="1" l="1"/>
  <c r="J19" i="1" s="1"/>
  <c r="F17" i="1"/>
  <c r="F18" i="1" s="1"/>
  <c r="J18" i="1"/>
  <c r="H18" i="1"/>
  <c r="L17" i="1"/>
  <c r="L18" i="1" s="1"/>
  <c r="D17" i="1"/>
  <c r="D19" i="1" s="1"/>
  <c r="H19" i="1"/>
  <c r="B17" i="1"/>
  <c r="B18" i="1" s="1"/>
  <c r="K11" i="1" l="1"/>
  <c r="K7" i="1"/>
  <c r="K3" i="1"/>
  <c r="K12" i="1"/>
  <c r="K8" i="1"/>
  <c r="K10" i="1"/>
  <c r="K6" i="1"/>
  <c r="K2" i="1"/>
  <c r="K9" i="1"/>
  <c r="K5" i="1"/>
  <c r="K4" i="1"/>
  <c r="C12" i="1"/>
  <c r="C3" i="1"/>
  <c r="C11" i="1"/>
  <c r="C8" i="1"/>
  <c r="C9" i="1"/>
  <c r="I10" i="1"/>
  <c r="I6" i="1"/>
  <c r="I2" i="1"/>
  <c r="I12" i="1"/>
  <c r="I4" i="1"/>
  <c r="I11" i="1"/>
  <c r="I3" i="1"/>
  <c r="I9" i="1"/>
  <c r="I5" i="1"/>
  <c r="I8" i="1"/>
  <c r="I7" i="1"/>
  <c r="G3" i="1"/>
  <c r="D18" i="1"/>
  <c r="F19" i="1"/>
  <c r="G4" i="1" s="1"/>
  <c r="L19" i="1"/>
  <c r="M9" i="1" s="1"/>
  <c r="B19" i="1"/>
  <c r="C10" i="1" s="1"/>
  <c r="C6" i="1" l="1"/>
  <c r="M10" i="1"/>
  <c r="M12" i="1"/>
  <c r="M2" i="1"/>
  <c r="M7" i="1"/>
  <c r="M4" i="1"/>
  <c r="G9" i="1"/>
  <c r="M6" i="1"/>
  <c r="M11" i="1"/>
  <c r="M8" i="1"/>
  <c r="C4" i="1"/>
  <c r="C2" i="1"/>
  <c r="M5" i="1"/>
  <c r="G8" i="1"/>
  <c r="M3" i="1"/>
  <c r="C5" i="1"/>
  <c r="C7" i="1"/>
  <c r="G2" i="1"/>
  <c r="G7" i="1"/>
  <c r="G12" i="1"/>
  <c r="G6" i="1"/>
  <c r="G11" i="1"/>
  <c r="G5" i="1"/>
  <c r="G10" i="1"/>
  <c r="E11" i="1"/>
  <c r="E7" i="1"/>
  <c r="E3" i="1"/>
  <c r="E10" i="1"/>
  <c r="E6" i="1"/>
  <c r="E2" i="1"/>
  <c r="E9" i="1"/>
  <c r="E5" i="1"/>
  <c r="E12" i="1"/>
  <c r="E8" i="1"/>
  <c r="E4" i="1"/>
</calcChain>
</file>

<file path=xl/sharedStrings.xml><?xml version="1.0" encoding="utf-8"?>
<sst xmlns="http://schemas.openxmlformats.org/spreadsheetml/2006/main" count="84" uniqueCount="37">
  <si>
    <t>CITY</t>
  </si>
  <si>
    <t>Census_Population</t>
  </si>
  <si>
    <t>Sum_Total_Sales</t>
  </si>
  <si>
    <t>Households with Under 18</t>
  </si>
  <si>
    <t>Land Area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</si>
  <si>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</si>
  <si>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</si>
  <si>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</si>
  <si>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</si>
  <si>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</si>
  <si>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</si>
  <si>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</si>
  <si>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</si>
  <si>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</si>
  <si>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</si>
  <si>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</si>
  <si>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</si>
  <si>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</si>
  <si>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Q1</t>
  </si>
  <si>
    <t>Q3</t>
  </si>
  <si>
    <t>IQR</t>
  </si>
  <si>
    <t>Upper Fence</t>
  </si>
  <si>
    <t>Lower Fence</t>
  </si>
  <si>
    <t>Outliers Calculation</t>
  </si>
  <si>
    <t>Is_Census_Outliers</t>
  </si>
  <si>
    <t>Is_Saoes_Outliers</t>
  </si>
  <si>
    <t>Is_Household_Outliers</t>
  </si>
  <si>
    <t>Is_Land_Outliers</t>
  </si>
  <si>
    <t>no</t>
  </si>
  <si>
    <t>Is_Population_Outliers</t>
  </si>
  <si>
    <t>Is_Family_Outliers</t>
  </si>
  <si>
    <t>Row Labels</t>
  </si>
  <si>
    <t>Grand Total</t>
  </si>
  <si>
    <t>Sum of Census_Population</t>
  </si>
  <si>
    <t>(All)</t>
  </si>
  <si>
    <t>No</t>
  </si>
  <si>
    <t>Sum of Sum_Total_Sales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</si>
</sst>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0" xfId="0" applyFont="1" applyFill="1" applyBorder="1" applyAlignment="1">
      <alignment horizontal="center"/>
    </xf>
    <xf numFmtId="167" fontId="0" fillId="0" borderId="1" xfId="1" applyNumberFormat="1" applyFont="1" applyBorder="1"/>
    <xf numFmtId="43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2" xfId="0" applyNumberFormat="1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Cleaned.xlsx]Sheet2!PivotTable5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Sheet2!$A$4:$A$15</c:f>
              <c:strCache>
                <c:ptCount val="11"/>
                <c:pt idx="0">
                  <c:v>Buffalo</c:v>
                </c:pt>
                <c:pt idx="1">
                  <c:v>Casper</c:v>
                </c:pt>
                <c:pt idx="2">
                  <c:v>Cheyenne</c:v>
                </c:pt>
                <c:pt idx="3">
                  <c:v>Cody</c:v>
                </c:pt>
                <c:pt idx="4">
                  <c:v>Douglas</c:v>
                </c:pt>
                <c:pt idx="5">
                  <c:v>Evanston</c:v>
                </c:pt>
                <c:pt idx="6">
                  <c:v>Gillette</c:v>
                </c:pt>
                <c:pt idx="7">
                  <c:v>Powell</c:v>
                </c:pt>
                <c:pt idx="8">
                  <c:v>Riverton</c:v>
                </c:pt>
                <c:pt idx="9">
                  <c:v>Rock Springs</c:v>
                </c:pt>
                <c:pt idx="10">
                  <c:v>Sheridan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4585</c:v>
                </c:pt>
                <c:pt idx="1">
                  <c:v>35316</c:v>
                </c:pt>
                <c:pt idx="2">
                  <c:v>59466</c:v>
                </c:pt>
                <c:pt idx="3">
                  <c:v>9520</c:v>
                </c:pt>
                <c:pt idx="4">
                  <c:v>6120</c:v>
                </c:pt>
                <c:pt idx="5">
                  <c:v>12359</c:v>
                </c:pt>
                <c:pt idx="6">
                  <c:v>29087</c:v>
                </c:pt>
                <c:pt idx="7">
                  <c:v>6314</c:v>
                </c:pt>
                <c:pt idx="8">
                  <c:v>10615</c:v>
                </c:pt>
                <c:pt idx="9">
                  <c:v>23036</c:v>
                </c:pt>
                <c:pt idx="10">
                  <c:v>17444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5-2741-96AF-BA72396E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559744"/>
        <c:axId val="860631888"/>
      </c:barChart>
      <c:catAx>
        <c:axId val="8595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31888"/>
        <c:crosses val="autoZero"/>
        <c:auto val="1"/>
        <c:lblAlgn val="ctr"/>
        <c:lblOffset val="100"/>
        <c:noMultiLvlLbl val="0"/>
      </c:catAx>
      <c:valAx>
        <c:axId val="8606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11</xdr:row>
      <xdr:rowOff>31750</xdr:rowOff>
    </xdr:from>
    <xdr:to>
      <xdr:col>12</xdr:col>
      <xdr:colOff>63500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61249-CB56-0941-B479-EE922FCF0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1.283648495373" createdVersion="6" refreshedVersion="6" minRefreshableVersion="3" recordCount="11" xr:uid="{A991792B-D35D-1645-B4E1-1265F2302DA6}">
  <cacheSource type="worksheet">
    <worksheetSource ref="A1:M12" sheet="Sheet1"/>
  </cacheSource>
  <cacheFields count="13">
    <cacheField name="CITY" numFmtId="0">
      <sharedItems count="11">
        <s v="Buffalo"/>
        <s v="Casper"/>
        <s v="Cheyenne"/>
        <s v="Cody"/>
        <s v="Douglas"/>
        <s v="Evanston"/>
        <s v="Gillette"/>
        <s v="Powell"/>
        <s v="Riverton"/>
        <s v="Rock Springs"/>
        <s v="Sheridan"/>
      </sharedItems>
    </cacheField>
    <cacheField name="Census_Population" numFmtId="167">
      <sharedItems containsSemiMixedTypes="0" containsString="0" containsNumber="1" containsInteger="1" minValue="4585" maxValue="59466" count="11">
        <n v="4585"/>
        <n v="35316"/>
        <n v="59466"/>
        <n v="9520"/>
        <n v="6120"/>
        <n v="12359"/>
        <n v="29087"/>
        <n v="6314"/>
        <n v="10615"/>
        <n v="23036"/>
        <n v="17444"/>
      </sharedItems>
    </cacheField>
    <cacheField name="Is_Census_Outliers" numFmtId="1">
      <sharedItems count="2">
        <s v="no"/>
        <s v="yes"/>
      </sharedItems>
    </cacheField>
    <cacheField name="Sum_Total_Sales" numFmtId="167">
      <sharedItems containsSemiMixedTypes="0" containsString="0" containsNumber="1" containsInteger="1" minValue="185328" maxValue="917892"/>
    </cacheField>
    <cacheField name="Is_Saoes_Outliers" numFmtId="1">
      <sharedItems/>
    </cacheField>
    <cacheField name="Households with Under 18" numFmtId="167">
      <sharedItems containsSemiMixedTypes="0" containsString="0" containsNumber="1" containsInteger="1" minValue="746" maxValue="7788"/>
    </cacheField>
    <cacheField name="Is_Household_Outliers" numFmtId="1">
      <sharedItems/>
    </cacheField>
    <cacheField name="Land Area" numFmtId="167">
      <sharedItems containsSemiMixedTypes="0" containsString="0" containsNumber="1" minValue="999.49710000000005" maxValue="6620.201916"/>
    </cacheField>
    <cacheField name="Is_Land_Outliers" numFmtId="1">
      <sharedItems/>
    </cacheField>
    <cacheField name="Population Density" numFmtId="43">
      <sharedItems containsSemiMixedTypes="0" containsString="0" containsNumber="1" minValue="1.46" maxValue="20.34"/>
    </cacheField>
    <cacheField name="Is_Population_Outliers" numFmtId="1">
      <sharedItems/>
    </cacheField>
    <cacheField name="Total Families" numFmtId="0">
      <sharedItems containsSemiMixedTypes="0" containsString="0" containsNumber="1" minValue="1744.08" maxValue="14612.64"/>
    </cacheField>
    <cacheField name="Is_Family_Outliers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1.284586921298" createdVersion="6" refreshedVersion="6" minRefreshableVersion="3" recordCount="11" xr:uid="{06619E52-09D7-FE46-ABC8-0C1F65F21203}">
  <cacheSource type="worksheet">
    <worksheetSource ref="A1:N12" sheet="Sheet1"/>
  </cacheSource>
  <cacheFields count="14">
    <cacheField name="CITY" numFmtId="0">
      <sharedItems count="11">
        <s v="Buffalo"/>
        <s v="Casper"/>
        <s v="Cheyenne"/>
        <s v="Cody"/>
        <s v="Douglas"/>
        <s v="Evanston"/>
        <s v="Gillette"/>
        <s v="Powell"/>
        <s v="Riverton"/>
        <s v="Rock Springs"/>
        <s v="Sheridan"/>
      </sharedItems>
    </cacheField>
    <cacheField name="Census_Population" numFmtId="167">
      <sharedItems containsSemiMixedTypes="0" containsString="0" containsNumber="1" containsInteger="1" minValue="4585" maxValue="59466" count="11">
        <n v="4585"/>
        <n v="35316"/>
        <n v="59466"/>
        <n v="9520"/>
        <n v="6120"/>
        <n v="12359"/>
        <n v="29087"/>
        <n v="6314"/>
        <n v="10615"/>
        <n v="23036"/>
        <n v="17444"/>
      </sharedItems>
    </cacheField>
    <cacheField name="Is_Census_Outliers" numFmtId="1">
      <sharedItems count="2">
        <s v="no"/>
        <s v="yes"/>
      </sharedItems>
    </cacheField>
    <cacheField name="Sum_Total_Sales" numFmtId="167">
      <sharedItems containsSemiMixedTypes="0" containsString="0" containsNumber="1" containsInteger="1" minValue="185328" maxValue="917892"/>
    </cacheField>
    <cacheField name="Is_Saoes_Outliers" numFmtId="1">
      <sharedItems/>
    </cacheField>
    <cacheField name="Households with Under 18" numFmtId="167">
      <sharedItems containsSemiMixedTypes="0" containsString="0" containsNumber="1" containsInteger="1" minValue="746" maxValue="7788"/>
    </cacheField>
    <cacheField name="Is_Household_Outliers" numFmtId="1">
      <sharedItems/>
    </cacheField>
    <cacheField name="Land Area" numFmtId="167">
      <sharedItems containsSemiMixedTypes="0" containsString="0" containsNumber="1" minValue="999.49710000000005" maxValue="6620.201916"/>
    </cacheField>
    <cacheField name="Is_Land_Outliers" numFmtId="1">
      <sharedItems/>
    </cacheField>
    <cacheField name="Population Density" numFmtId="43">
      <sharedItems containsSemiMixedTypes="0" containsString="0" containsNumber="1" minValue="1.46" maxValue="20.34"/>
    </cacheField>
    <cacheField name="Is_Population_Outliers" numFmtId="1">
      <sharedItems/>
    </cacheField>
    <cacheField name="Total Families" numFmtId="0">
      <sharedItems containsSemiMixedTypes="0" containsString="0" containsNumber="1" minValue="1744.08" maxValue="14612.64"/>
    </cacheField>
    <cacheField name="Is_Family_Outliers" numFmtId="1">
      <sharedItems/>
    </cacheField>
    <cacheField name="No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n v="185328"/>
    <s v="no"/>
    <n v="746"/>
    <s v="no"/>
    <n v="3115.5075000000002"/>
    <s v="no"/>
    <n v="1.55"/>
    <s v="no"/>
    <n v="1819.5"/>
    <s v="no"/>
  </r>
  <r>
    <x v="1"/>
    <x v="1"/>
    <x v="0"/>
    <n v="317736"/>
    <s v="no"/>
    <n v="7788"/>
    <s v="no"/>
    <n v="3894.3090999999999"/>
    <s v="no"/>
    <n v="11.16"/>
    <s v="no"/>
    <n v="8756.32"/>
    <s v="no"/>
  </r>
  <r>
    <x v="2"/>
    <x v="2"/>
    <x v="1"/>
    <n v="917892"/>
    <s v="yes"/>
    <n v="7158"/>
    <s v="no"/>
    <n v="1500.1784"/>
    <s v="no"/>
    <n v="20.34"/>
    <s v="yes"/>
    <n v="14612.64"/>
    <s v="yes"/>
  </r>
  <r>
    <x v="3"/>
    <x v="3"/>
    <x v="0"/>
    <n v="218376"/>
    <s v="no"/>
    <n v="1403"/>
    <s v="no"/>
    <n v="2998.95696"/>
    <s v="no"/>
    <n v="1.82"/>
    <s v="no"/>
    <n v="3515.62"/>
    <s v="no"/>
  </r>
  <r>
    <x v="4"/>
    <x v="4"/>
    <x v="0"/>
    <n v="208008"/>
    <s v="no"/>
    <n v="832"/>
    <s v="no"/>
    <n v="1829.4650999999999"/>
    <s v="no"/>
    <n v="1.46"/>
    <s v="no"/>
    <n v="1744.08"/>
    <s v="no"/>
  </r>
  <r>
    <x v="5"/>
    <x v="5"/>
    <x v="0"/>
    <n v="283824"/>
    <s v="no"/>
    <n v="1486"/>
    <s v="no"/>
    <n v="999.49710000000005"/>
    <s v="no"/>
    <n v="4.95"/>
    <s v="no"/>
    <n v="2712.64"/>
    <s v="no"/>
  </r>
  <r>
    <x v="6"/>
    <x v="6"/>
    <x v="0"/>
    <n v="543132"/>
    <s v="yes"/>
    <n v="4052"/>
    <s v="no"/>
    <n v="2748.8528999999999"/>
    <s v="no"/>
    <n v="5.8"/>
    <s v="no"/>
    <n v="7189.43"/>
    <s v="no"/>
  </r>
  <r>
    <x v="7"/>
    <x v="7"/>
    <x v="0"/>
    <n v="233928"/>
    <s v="no"/>
    <n v="1251"/>
    <s v="no"/>
    <n v="2673.5745499999998"/>
    <s v="no"/>
    <n v="1.62"/>
    <s v="no"/>
    <n v="3134.18"/>
    <s v="no"/>
  </r>
  <r>
    <x v="8"/>
    <x v="8"/>
    <x v="0"/>
    <n v="303264"/>
    <s v="no"/>
    <n v="2680"/>
    <s v="no"/>
    <n v="4796.8598149999998"/>
    <s v="no"/>
    <n v="2.34"/>
    <s v="no"/>
    <n v="5556.49"/>
    <s v="no"/>
  </r>
  <r>
    <x v="9"/>
    <x v="9"/>
    <x v="0"/>
    <n v="253584"/>
    <s v="no"/>
    <n v="4022"/>
    <s v="no"/>
    <n v="6620.201916"/>
    <s v="yes"/>
    <n v="2.78"/>
    <s v="no"/>
    <n v="7572.18"/>
    <s v="no"/>
  </r>
  <r>
    <x v="10"/>
    <x v="10"/>
    <x v="0"/>
    <n v="308232"/>
    <s v="no"/>
    <n v="2646"/>
    <s v="no"/>
    <n v="1893.977048"/>
    <s v="no"/>
    <n v="8.98"/>
    <s v="no"/>
    <n v="6039.7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n v="185328"/>
    <s v="no"/>
    <n v="746"/>
    <s v="no"/>
    <n v="3115.5075000000002"/>
    <s v="no"/>
    <n v="1.55"/>
    <s v="no"/>
    <n v="1819.5"/>
    <s v="no"/>
    <x v="0"/>
  </r>
  <r>
    <x v="1"/>
    <x v="1"/>
    <x v="0"/>
    <n v="317736"/>
    <s v="no"/>
    <n v="7788"/>
    <s v="no"/>
    <n v="3894.3090999999999"/>
    <s v="no"/>
    <n v="11.16"/>
    <s v="no"/>
    <n v="8756.32"/>
    <s v="no"/>
    <x v="1"/>
  </r>
  <r>
    <x v="2"/>
    <x v="2"/>
    <x v="1"/>
    <n v="917892"/>
    <s v="yes"/>
    <n v="7158"/>
    <s v="no"/>
    <n v="1500.1784"/>
    <s v="no"/>
    <n v="20.34"/>
    <s v="yes"/>
    <n v="14612.64"/>
    <s v="yes"/>
    <x v="2"/>
  </r>
  <r>
    <x v="3"/>
    <x v="3"/>
    <x v="0"/>
    <n v="218376"/>
    <s v="no"/>
    <n v="1403"/>
    <s v="no"/>
    <n v="2998.95696"/>
    <s v="no"/>
    <n v="1.82"/>
    <s v="no"/>
    <n v="3515.62"/>
    <s v="no"/>
    <x v="3"/>
  </r>
  <r>
    <x v="4"/>
    <x v="4"/>
    <x v="0"/>
    <n v="208008"/>
    <s v="no"/>
    <n v="832"/>
    <s v="no"/>
    <n v="1829.4650999999999"/>
    <s v="no"/>
    <n v="1.46"/>
    <s v="no"/>
    <n v="1744.08"/>
    <s v="no"/>
    <x v="4"/>
  </r>
  <r>
    <x v="5"/>
    <x v="5"/>
    <x v="0"/>
    <n v="283824"/>
    <s v="no"/>
    <n v="1486"/>
    <s v="no"/>
    <n v="999.49710000000005"/>
    <s v="no"/>
    <n v="4.95"/>
    <s v="no"/>
    <n v="2712.64"/>
    <s v="no"/>
    <x v="5"/>
  </r>
  <r>
    <x v="6"/>
    <x v="6"/>
    <x v="0"/>
    <n v="543132"/>
    <s v="yes"/>
    <n v="4052"/>
    <s v="no"/>
    <n v="2748.8528999999999"/>
    <s v="no"/>
    <n v="5.8"/>
    <s v="no"/>
    <n v="7189.43"/>
    <s v="no"/>
    <x v="6"/>
  </r>
  <r>
    <x v="7"/>
    <x v="7"/>
    <x v="0"/>
    <n v="233928"/>
    <s v="no"/>
    <n v="1251"/>
    <s v="no"/>
    <n v="2673.5745499999998"/>
    <s v="no"/>
    <n v="1.62"/>
    <s v="no"/>
    <n v="3134.18"/>
    <s v="no"/>
    <x v="7"/>
  </r>
  <r>
    <x v="8"/>
    <x v="8"/>
    <x v="0"/>
    <n v="303264"/>
    <s v="no"/>
    <n v="2680"/>
    <s v="no"/>
    <n v="4796.8598149999998"/>
    <s v="no"/>
    <n v="2.34"/>
    <s v="no"/>
    <n v="5556.49"/>
    <s v="no"/>
    <x v="8"/>
  </r>
  <r>
    <x v="9"/>
    <x v="9"/>
    <x v="0"/>
    <n v="253584"/>
    <s v="no"/>
    <n v="4022"/>
    <s v="no"/>
    <n v="6620.201916"/>
    <s v="yes"/>
    <n v="2.78"/>
    <s v="no"/>
    <n v="7572.18"/>
    <s v="no"/>
    <x v="9"/>
  </r>
  <r>
    <x v="10"/>
    <x v="10"/>
    <x v="0"/>
    <n v="308232"/>
    <s v="no"/>
    <n v="2646"/>
    <s v="no"/>
    <n v="1893.977048"/>
    <s v="no"/>
    <n v="8.98"/>
    <s v="no"/>
    <n v="6039.71"/>
    <s v="no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85776-E383-9E40-87D4-F6F63BFCCA13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 rowPageCount="1" colPageCount="1"/>
  <pivotFields count="1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7" showAll="0">
      <items count="12">
        <item x="0"/>
        <item x="4"/>
        <item x="7"/>
        <item x="3"/>
        <item x="8"/>
        <item x="5"/>
        <item x="10"/>
        <item x="9"/>
        <item x="6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numFmtId="167" showAll="0"/>
    <pivotField showAll="0"/>
    <pivotField numFmtId="167" showAll="0"/>
    <pivotField showAll="0"/>
    <pivotField numFmtId="167" showAll="0"/>
    <pivotField showAll="0"/>
    <pivotField numFmtId="43"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Sum of Census_Populatio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57311-2CAF-E245-9C39-AD6921D462AB}" name="PivotTable6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4" firstHeaderRow="0" firstDataRow="1" firstDataCol="1" rowPageCount="1" colPageCount="1"/>
  <pivotFields count="1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7" showAll="0">
      <items count="12">
        <item x="0"/>
        <item x="4"/>
        <item x="7"/>
        <item x="3"/>
        <item x="8"/>
        <item x="5"/>
        <item x="10"/>
        <item x="9"/>
        <item x="6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7" showAll="0"/>
    <pivotField showAll="0"/>
    <pivotField numFmtId="167" showAll="0"/>
    <pivotField showAll="0"/>
    <pivotField numFmtId="167" showAll="0"/>
    <pivotField showAll="0"/>
    <pivotField numFmtId="43"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Census_Population" fld="1" baseField="0" baseItem="0"/>
    <dataField name="Sum of Sum_Total_Sales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E546-1C69-BF4F-9D15-128ACDF07D09}">
  <dimension ref="A1:B15"/>
  <sheetViews>
    <sheetView workbookViewId="0">
      <selection activeCell="I11" sqref="I11"/>
    </sheetView>
  </sheetViews>
  <sheetFormatPr baseColWidth="10" defaultRowHeight="15" x14ac:dyDescent="0.2"/>
  <cols>
    <col min="1" max="1" width="15.1640625" bestFit="1" customWidth="1"/>
    <col min="2" max="2" width="21.6640625" bestFit="1" customWidth="1"/>
  </cols>
  <sheetData>
    <row r="1" spans="1:2" x14ac:dyDescent="0.2">
      <c r="A1" s="9" t="s">
        <v>24</v>
      </c>
      <c r="B1" t="s">
        <v>34</v>
      </c>
    </row>
    <row r="3" spans="1:2" x14ac:dyDescent="0.2">
      <c r="A3" s="9" t="s">
        <v>31</v>
      </c>
      <c r="B3" t="s">
        <v>33</v>
      </c>
    </row>
    <row r="4" spans="1:2" x14ac:dyDescent="0.2">
      <c r="A4" s="10" t="s">
        <v>7</v>
      </c>
      <c r="B4" s="11">
        <v>4585</v>
      </c>
    </row>
    <row r="5" spans="1:2" x14ac:dyDescent="0.2">
      <c r="A5" s="10" t="s">
        <v>8</v>
      </c>
      <c r="B5" s="11">
        <v>35316</v>
      </c>
    </row>
    <row r="6" spans="1:2" x14ac:dyDescent="0.2">
      <c r="A6" s="10" t="s">
        <v>9</v>
      </c>
      <c r="B6" s="11">
        <v>59466</v>
      </c>
    </row>
    <row r="7" spans="1:2" x14ac:dyDescent="0.2">
      <c r="A7" s="10" t="s">
        <v>10</v>
      </c>
      <c r="B7" s="11">
        <v>9520</v>
      </c>
    </row>
    <row r="8" spans="1:2" x14ac:dyDescent="0.2">
      <c r="A8" s="10" t="s">
        <v>11</v>
      </c>
      <c r="B8" s="11">
        <v>6120</v>
      </c>
    </row>
    <row r="9" spans="1:2" x14ac:dyDescent="0.2">
      <c r="A9" s="10" t="s">
        <v>12</v>
      </c>
      <c r="B9" s="11">
        <v>12359</v>
      </c>
    </row>
    <row r="10" spans="1:2" x14ac:dyDescent="0.2">
      <c r="A10" s="10" t="s">
        <v>13</v>
      </c>
      <c r="B10" s="11">
        <v>29087</v>
      </c>
    </row>
    <row r="11" spans="1:2" x14ac:dyDescent="0.2">
      <c r="A11" s="10" t="s">
        <v>14</v>
      </c>
      <c r="B11" s="11">
        <v>6314</v>
      </c>
    </row>
    <row r="12" spans="1:2" x14ac:dyDescent="0.2">
      <c r="A12" s="10" t="s">
        <v>15</v>
      </c>
      <c r="B12" s="11">
        <v>10615</v>
      </c>
    </row>
    <row r="13" spans="1:2" x14ac:dyDescent="0.2">
      <c r="A13" s="10" t="s">
        <v>16</v>
      </c>
      <c r="B13" s="11">
        <v>23036</v>
      </c>
    </row>
    <row r="14" spans="1:2" x14ac:dyDescent="0.2">
      <c r="A14" s="10" t="s">
        <v>17</v>
      </c>
      <c r="B14" s="11">
        <v>17444</v>
      </c>
    </row>
    <row r="15" spans="1:2" x14ac:dyDescent="0.2">
      <c r="A15" s="10" t="s">
        <v>32</v>
      </c>
      <c r="B15" s="11">
        <v>213862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0414-9A56-D641-B6E1-0DA8FFACFDB2}">
  <dimension ref="A1:H30"/>
  <sheetViews>
    <sheetView workbookViewId="0">
      <selection activeCell="H28" sqref="H28"/>
    </sheetView>
  </sheetViews>
  <sheetFormatPr baseColWidth="10" defaultRowHeight="15" x14ac:dyDescent="0.2"/>
  <cols>
    <col min="1" max="1" width="15.1640625" bestFit="1" customWidth="1"/>
    <col min="2" max="2" width="21.6640625" bestFit="1" customWidth="1"/>
    <col min="3" max="3" width="19.5" bestFit="1" customWidth="1"/>
  </cols>
  <sheetData>
    <row r="1" spans="1:8" x14ac:dyDescent="0.2">
      <c r="A1" s="9" t="s">
        <v>24</v>
      </c>
      <c r="B1" t="s">
        <v>28</v>
      </c>
    </row>
    <row r="3" spans="1:8" x14ac:dyDescent="0.2">
      <c r="A3" s="9" t="s">
        <v>31</v>
      </c>
      <c r="B3" t="s">
        <v>33</v>
      </c>
      <c r="C3" t="s">
        <v>36</v>
      </c>
    </row>
    <row r="4" spans="1:8" x14ac:dyDescent="0.2">
      <c r="A4" s="10" t="s">
        <v>7</v>
      </c>
      <c r="B4" s="11">
        <v>4585</v>
      </c>
      <c r="C4" s="11">
        <v>185328</v>
      </c>
      <c r="D4" t="s">
        <v>7</v>
      </c>
      <c r="E4">
        <v>4585</v>
      </c>
      <c r="G4" s="10" t="s">
        <v>7</v>
      </c>
      <c r="H4" s="11">
        <v>4585</v>
      </c>
    </row>
    <row r="5" spans="1:8" x14ac:dyDescent="0.2">
      <c r="A5" s="10" t="s">
        <v>8</v>
      </c>
      <c r="B5" s="11">
        <v>35316</v>
      </c>
      <c r="C5" s="11">
        <v>317736</v>
      </c>
      <c r="D5" t="s">
        <v>8</v>
      </c>
      <c r="E5">
        <v>35316</v>
      </c>
      <c r="G5" s="10" t="s">
        <v>8</v>
      </c>
      <c r="H5" s="11">
        <v>35316</v>
      </c>
    </row>
    <row r="6" spans="1:8" x14ac:dyDescent="0.2">
      <c r="A6" s="10" t="s">
        <v>10</v>
      </c>
      <c r="B6" s="11">
        <v>9520</v>
      </c>
      <c r="C6" s="11">
        <v>218376</v>
      </c>
      <c r="D6" t="s">
        <v>9</v>
      </c>
      <c r="E6">
        <v>59466</v>
      </c>
      <c r="G6" s="10" t="s">
        <v>10</v>
      </c>
      <c r="H6" s="11">
        <v>9520</v>
      </c>
    </row>
    <row r="7" spans="1:8" x14ac:dyDescent="0.2">
      <c r="A7" s="10" t="s">
        <v>11</v>
      </c>
      <c r="B7" s="11">
        <v>6120</v>
      </c>
      <c r="C7" s="11">
        <v>208008</v>
      </c>
      <c r="D7" t="s">
        <v>10</v>
      </c>
      <c r="E7">
        <v>9520</v>
      </c>
      <c r="G7" s="10" t="s">
        <v>11</v>
      </c>
      <c r="H7" s="11">
        <v>6120</v>
      </c>
    </row>
    <row r="8" spans="1:8" x14ac:dyDescent="0.2">
      <c r="A8" s="10" t="s">
        <v>12</v>
      </c>
      <c r="B8" s="11">
        <v>12359</v>
      </c>
      <c r="C8" s="11">
        <v>283824</v>
      </c>
      <c r="D8" t="s">
        <v>11</v>
      </c>
      <c r="E8">
        <v>6120</v>
      </c>
      <c r="G8" s="10" t="s">
        <v>12</v>
      </c>
      <c r="H8" s="11">
        <v>12359</v>
      </c>
    </row>
    <row r="9" spans="1:8" x14ac:dyDescent="0.2">
      <c r="A9" s="10" t="s">
        <v>13</v>
      </c>
      <c r="B9" s="11">
        <v>29087</v>
      </c>
      <c r="C9" s="11">
        <v>543132</v>
      </c>
      <c r="D9" t="s">
        <v>12</v>
      </c>
      <c r="E9">
        <v>12359</v>
      </c>
      <c r="G9" s="10" t="s">
        <v>13</v>
      </c>
      <c r="H9" s="11">
        <v>29087</v>
      </c>
    </row>
    <row r="10" spans="1:8" x14ac:dyDescent="0.2">
      <c r="A10" s="10" t="s">
        <v>14</v>
      </c>
      <c r="B10" s="11">
        <v>6314</v>
      </c>
      <c r="C10" s="11">
        <v>233928</v>
      </c>
      <c r="D10" t="s">
        <v>13</v>
      </c>
      <c r="E10">
        <v>29087</v>
      </c>
      <c r="G10" s="10" t="s">
        <v>14</v>
      </c>
      <c r="H10" s="11">
        <v>6314</v>
      </c>
    </row>
    <row r="11" spans="1:8" x14ac:dyDescent="0.2">
      <c r="A11" s="10" t="s">
        <v>15</v>
      </c>
      <c r="B11" s="11">
        <v>10615</v>
      </c>
      <c r="C11" s="11">
        <v>303264</v>
      </c>
      <c r="D11" t="s">
        <v>14</v>
      </c>
      <c r="E11">
        <v>6314</v>
      </c>
      <c r="G11" s="10" t="s">
        <v>15</v>
      </c>
      <c r="H11" s="11">
        <v>10615</v>
      </c>
    </row>
    <row r="12" spans="1:8" x14ac:dyDescent="0.2">
      <c r="A12" s="10" t="s">
        <v>16</v>
      </c>
      <c r="B12" s="11">
        <v>23036</v>
      </c>
      <c r="C12" s="11">
        <v>253584</v>
      </c>
      <c r="D12" t="s">
        <v>15</v>
      </c>
      <c r="E12">
        <v>10615</v>
      </c>
      <c r="G12" s="10" t="s">
        <v>16</v>
      </c>
      <c r="H12" s="11">
        <v>23036</v>
      </c>
    </row>
    <row r="13" spans="1:8" x14ac:dyDescent="0.2">
      <c r="A13" s="10" t="s">
        <v>17</v>
      </c>
      <c r="B13" s="11">
        <v>17444</v>
      </c>
      <c r="C13" s="11">
        <v>308232</v>
      </c>
      <c r="D13" t="s">
        <v>16</v>
      </c>
      <c r="E13">
        <v>23036</v>
      </c>
      <c r="G13" s="10" t="s">
        <v>17</v>
      </c>
      <c r="H13" s="11">
        <v>17444</v>
      </c>
    </row>
    <row r="14" spans="1:8" x14ac:dyDescent="0.2">
      <c r="A14" s="10" t="s">
        <v>32</v>
      </c>
      <c r="B14" s="11">
        <v>154396</v>
      </c>
      <c r="C14" s="11">
        <v>2855412</v>
      </c>
      <c r="D14" t="s">
        <v>17</v>
      </c>
      <c r="E14">
        <v>17444</v>
      </c>
    </row>
    <row r="21" spans="3:4" x14ac:dyDescent="0.2">
      <c r="C21" s="11"/>
      <c r="D21" s="11"/>
    </row>
    <row r="22" spans="3:4" x14ac:dyDescent="0.2">
      <c r="C22" s="11"/>
      <c r="D22" s="11"/>
    </row>
    <row r="23" spans="3:4" x14ac:dyDescent="0.2">
      <c r="C23" s="11"/>
      <c r="D23" s="11"/>
    </row>
    <row r="24" spans="3:4" x14ac:dyDescent="0.2">
      <c r="C24" s="11"/>
      <c r="D24" s="11"/>
    </row>
    <row r="25" spans="3:4" x14ac:dyDescent="0.2">
      <c r="C25" s="11"/>
      <c r="D25" s="11"/>
    </row>
    <row r="26" spans="3:4" x14ac:dyDescent="0.2">
      <c r="C26" s="11"/>
      <c r="D26" s="11"/>
    </row>
    <row r="27" spans="3:4" x14ac:dyDescent="0.2">
      <c r="C27" s="11"/>
      <c r="D27" s="11"/>
    </row>
    <row r="28" spans="3:4" x14ac:dyDescent="0.2">
      <c r="C28" s="11"/>
      <c r="D28" s="11"/>
    </row>
    <row r="29" spans="3:4" x14ac:dyDescent="0.2">
      <c r="C29" s="11"/>
      <c r="D29" s="11"/>
    </row>
    <row r="30" spans="3:4" x14ac:dyDescent="0.2">
      <c r="C30" s="11"/>
      <c r="D3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E4" sqref="E4"/>
    </sheetView>
  </sheetViews>
  <sheetFormatPr baseColWidth="10" defaultRowHeight="15" x14ac:dyDescent="0.2"/>
  <cols>
    <col min="1" max="1" width="16.33203125" bestFit="1" customWidth="1"/>
    <col min="2" max="2" width="15.83203125" bestFit="1" customWidth="1"/>
    <col min="3" max="3" width="15.5" bestFit="1" customWidth="1"/>
    <col min="4" max="4" width="13.83203125" bestFit="1" customWidth="1"/>
    <col min="5" max="5" width="14.5" bestFit="1" customWidth="1"/>
    <col min="6" max="6" width="21.83203125" bestFit="1" customWidth="1"/>
    <col min="7" max="7" width="18.6640625" bestFit="1" customWidth="1"/>
    <col min="8" max="8" width="12.1640625" bestFit="1" customWidth="1"/>
    <col min="9" max="9" width="13.83203125" bestFit="1" customWidth="1"/>
    <col min="10" max="10" width="15.83203125" bestFit="1" customWidth="1"/>
    <col min="11" max="11" width="18.83203125" bestFit="1" customWidth="1"/>
    <col min="12" max="12" width="11.6640625" bestFit="1" customWidth="1"/>
    <col min="13" max="13" width="15.1640625" bestFit="1" customWidth="1"/>
  </cols>
  <sheetData>
    <row r="1" spans="1:14" x14ac:dyDescent="0.2">
      <c r="A1" s="4" t="s">
        <v>0</v>
      </c>
      <c r="B1" s="4" t="s">
        <v>1</v>
      </c>
      <c r="C1" s="4" t="s">
        <v>24</v>
      </c>
      <c r="D1" s="4" t="s">
        <v>2</v>
      </c>
      <c r="E1" s="4" t="s">
        <v>25</v>
      </c>
      <c r="F1" s="4" t="s">
        <v>3</v>
      </c>
      <c r="G1" s="4" t="s">
        <v>26</v>
      </c>
      <c r="H1" s="4" t="s">
        <v>4</v>
      </c>
      <c r="I1" s="4" t="s">
        <v>27</v>
      </c>
      <c r="J1" s="4" t="s">
        <v>5</v>
      </c>
      <c r="K1" s="4" t="s">
        <v>29</v>
      </c>
      <c r="L1" s="4" t="s">
        <v>6</v>
      </c>
      <c r="M1" s="6" t="s">
        <v>30</v>
      </c>
      <c r="N1" s="4" t="s">
        <v>35</v>
      </c>
    </row>
    <row r="2" spans="1:14" x14ac:dyDescent="0.2">
      <c r="A2" s="1" t="s">
        <v>7</v>
      </c>
      <c r="B2" s="7">
        <v>4585</v>
      </c>
      <c r="C2" s="2" t="str">
        <f>IF(OR(B2&lt;B$18,B2&gt;B$19),"yes","no")</f>
        <v>no</v>
      </c>
      <c r="D2" s="7">
        <v>185328</v>
      </c>
      <c r="E2" s="2" t="str">
        <f>IF(OR(D2&lt;D$18,D2&gt;D$19),"yes","no")</f>
        <v>no</v>
      </c>
      <c r="F2" s="7">
        <v>746</v>
      </c>
      <c r="G2" s="2" t="str">
        <f>IF(OR(F2&lt;F$18,F2&gt;F$19),"yes","no")</f>
        <v>no</v>
      </c>
      <c r="H2" s="7">
        <v>3115.5075000000002</v>
      </c>
      <c r="I2" s="2" t="str">
        <f>IF(OR(H2&lt;H$18,H2&gt;H$19),"yes","no")</f>
        <v>no</v>
      </c>
      <c r="J2" s="8">
        <v>1.55</v>
      </c>
      <c r="K2" s="2" t="str">
        <f>IF(OR(J2&lt;J$18,J2&gt;J$19),"yes","no")</f>
        <v>no</v>
      </c>
      <c r="L2" s="1">
        <v>1819.5</v>
      </c>
      <c r="M2" s="12" t="str">
        <f>IF(OR(L2&lt;L$18,L2&gt;L$19),"yes","no")</f>
        <v>no</v>
      </c>
      <c r="N2" s="1">
        <v>1</v>
      </c>
    </row>
    <row r="3" spans="1:14" x14ac:dyDescent="0.2">
      <c r="A3" s="1" t="s">
        <v>8</v>
      </c>
      <c r="B3" s="7">
        <v>35316</v>
      </c>
      <c r="C3" s="2" t="str">
        <f t="shared" ref="C3:E12" si="0">IF(OR(B3&lt;B$18,B3&gt;B$19),"yes","no")</f>
        <v>no</v>
      </c>
      <c r="D3" s="7">
        <v>317736</v>
      </c>
      <c r="E3" s="2" t="str">
        <f t="shared" si="0"/>
        <v>no</v>
      </c>
      <c r="F3" s="7">
        <v>7788</v>
      </c>
      <c r="G3" s="2" t="str">
        <f t="shared" ref="G3:I3" si="1">IF(OR(F3&lt;F$18,F3&gt;F$19),"yes","no")</f>
        <v>no</v>
      </c>
      <c r="H3" s="7">
        <v>3894.3090999999999</v>
      </c>
      <c r="I3" s="2" t="str">
        <f t="shared" si="1"/>
        <v>no</v>
      </c>
      <c r="J3" s="8">
        <v>11.16</v>
      </c>
      <c r="K3" s="2" t="str">
        <f t="shared" ref="K3" si="2">IF(OR(J3&lt;J$18,J3&gt;J$19),"yes","no")</f>
        <v>no</v>
      </c>
      <c r="L3" s="1">
        <v>8756.32</v>
      </c>
      <c r="M3" s="12" t="str">
        <f t="shared" ref="M3" si="3">IF(OR(L3&lt;L$18,L3&gt;L$19),"yes","no")</f>
        <v>no</v>
      </c>
      <c r="N3" s="1">
        <v>2</v>
      </c>
    </row>
    <row r="4" spans="1:14" x14ac:dyDescent="0.2">
      <c r="A4" s="1" t="s">
        <v>9</v>
      </c>
      <c r="B4" s="7">
        <v>59466</v>
      </c>
      <c r="C4" s="2" t="str">
        <f t="shared" si="0"/>
        <v>yes</v>
      </c>
      <c r="D4" s="7">
        <v>917892</v>
      </c>
      <c r="E4" s="2" t="str">
        <f t="shared" si="0"/>
        <v>yes</v>
      </c>
      <c r="F4" s="7">
        <v>7158</v>
      </c>
      <c r="G4" s="2" t="str">
        <f t="shared" ref="G4:I4" si="4">IF(OR(F4&lt;F$18,F4&gt;F$19),"yes","no")</f>
        <v>no</v>
      </c>
      <c r="H4" s="7">
        <v>1500.1784</v>
      </c>
      <c r="I4" s="2" t="str">
        <f t="shared" si="4"/>
        <v>no</v>
      </c>
      <c r="J4" s="8">
        <v>20.34</v>
      </c>
      <c r="K4" s="2" t="str">
        <f t="shared" ref="K4" si="5">IF(OR(J4&lt;J$18,J4&gt;J$19),"yes","no")</f>
        <v>yes</v>
      </c>
      <c r="L4" s="1">
        <v>14612.64</v>
      </c>
      <c r="M4" s="12" t="str">
        <f t="shared" ref="M4" si="6">IF(OR(L4&lt;L$18,L4&gt;L$19),"yes","no")</f>
        <v>yes</v>
      </c>
      <c r="N4" s="1">
        <v>3</v>
      </c>
    </row>
    <row r="5" spans="1:14" x14ac:dyDescent="0.2">
      <c r="A5" s="1" t="s">
        <v>10</v>
      </c>
      <c r="B5" s="7">
        <v>9520</v>
      </c>
      <c r="C5" s="2" t="str">
        <f t="shared" si="0"/>
        <v>no</v>
      </c>
      <c r="D5" s="7">
        <v>218376</v>
      </c>
      <c r="E5" s="2" t="str">
        <f t="shared" si="0"/>
        <v>no</v>
      </c>
      <c r="F5" s="7">
        <v>1403</v>
      </c>
      <c r="G5" s="2" t="str">
        <f t="shared" ref="G5:I5" si="7">IF(OR(F5&lt;F$18,F5&gt;F$19),"yes","no")</f>
        <v>no</v>
      </c>
      <c r="H5" s="7">
        <v>2998.95696</v>
      </c>
      <c r="I5" s="2" t="str">
        <f t="shared" si="7"/>
        <v>no</v>
      </c>
      <c r="J5" s="8">
        <v>1.82</v>
      </c>
      <c r="K5" s="2" t="str">
        <f t="shared" ref="K5" si="8">IF(OR(J5&lt;J$18,J5&gt;J$19),"yes","no")</f>
        <v>no</v>
      </c>
      <c r="L5" s="1">
        <v>3515.62</v>
      </c>
      <c r="M5" s="12" t="str">
        <f t="shared" ref="M5" si="9">IF(OR(L5&lt;L$18,L5&gt;L$19),"yes","no")</f>
        <v>no</v>
      </c>
      <c r="N5" s="1">
        <v>4</v>
      </c>
    </row>
    <row r="6" spans="1:14" x14ac:dyDescent="0.2">
      <c r="A6" s="1" t="s">
        <v>11</v>
      </c>
      <c r="B6" s="7">
        <v>6120</v>
      </c>
      <c r="C6" s="2" t="str">
        <f t="shared" si="0"/>
        <v>no</v>
      </c>
      <c r="D6" s="7">
        <v>208008</v>
      </c>
      <c r="E6" s="2" t="str">
        <f t="shared" si="0"/>
        <v>no</v>
      </c>
      <c r="F6" s="7">
        <v>832</v>
      </c>
      <c r="G6" s="2" t="str">
        <f t="shared" ref="G6:I6" si="10">IF(OR(F6&lt;F$18,F6&gt;F$19),"yes","no")</f>
        <v>no</v>
      </c>
      <c r="H6" s="7">
        <v>1829.4650999999999</v>
      </c>
      <c r="I6" s="2" t="str">
        <f t="shared" si="10"/>
        <v>no</v>
      </c>
      <c r="J6" s="8">
        <v>1.46</v>
      </c>
      <c r="K6" s="2" t="str">
        <f t="shared" ref="K6" si="11">IF(OR(J6&lt;J$18,J6&gt;J$19),"yes","no")</f>
        <v>no</v>
      </c>
      <c r="L6" s="1">
        <v>1744.08</v>
      </c>
      <c r="M6" s="12" t="str">
        <f t="shared" ref="M6" si="12">IF(OR(L6&lt;L$18,L6&gt;L$19),"yes","no")</f>
        <v>no</v>
      </c>
      <c r="N6" s="1">
        <v>5</v>
      </c>
    </row>
    <row r="7" spans="1:14" x14ac:dyDescent="0.2">
      <c r="A7" s="1" t="s">
        <v>12</v>
      </c>
      <c r="B7" s="7">
        <v>12359</v>
      </c>
      <c r="C7" s="2" t="str">
        <f t="shared" si="0"/>
        <v>no</v>
      </c>
      <c r="D7" s="7">
        <v>283824</v>
      </c>
      <c r="E7" s="2" t="str">
        <f t="shared" si="0"/>
        <v>no</v>
      </c>
      <c r="F7" s="7">
        <v>1486</v>
      </c>
      <c r="G7" s="2" t="str">
        <f t="shared" ref="G7:I7" si="13">IF(OR(F7&lt;F$18,F7&gt;F$19),"yes","no")</f>
        <v>no</v>
      </c>
      <c r="H7" s="7">
        <v>999.49710000000005</v>
      </c>
      <c r="I7" s="2" t="str">
        <f t="shared" si="13"/>
        <v>no</v>
      </c>
      <c r="J7" s="8">
        <v>4.95</v>
      </c>
      <c r="K7" s="2" t="str">
        <f t="shared" ref="K7" si="14">IF(OR(J7&lt;J$18,J7&gt;J$19),"yes","no")</f>
        <v>no</v>
      </c>
      <c r="L7" s="1">
        <v>2712.64</v>
      </c>
      <c r="M7" s="12" t="str">
        <f t="shared" ref="M7" si="15">IF(OR(L7&lt;L$18,L7&gt;L$19),"yes","no")</f>
        <v>no</v>
      </c>
      <c r="N7" s="1">
        <v>6</v>
      </c>
    </row>
    <row r="8" spans="1:14" x14ac:dyDescent="0.2">
      <c r="A8" s="1" t="s">
        <v>13</v>
      </c>
      <c r="B8" s="7">
        <v>29087</v>
      </c>
      <c r="C8" s="2" t="str">
        <f t="shared" si="0"/>
        <v>no</v>
      </c>
      <c r="D8" s="7">
        <v>543132</v>
      </c>
      <c r="E8" s="2" t="str">
        <f t="shared" si="0"/>
        <v>yes</v>
      </c>
      <c r="F8" s="7">
        <v>4052</v>
      </c>
      <c r="G8" s="2" t="str">
        <f t="shared" ref="G8:I8" si="16">IF(OR(F8&lt;F$18,F8&gt;F$19),"yes","no")</f>
        <v>no</v>
      </c>
      <c r="H8" s="7">
        <v>2748.8528999999999</v>
      </c>
      <c r="I8" s="2" t="str">
        <f t="shared" si="16"/>
        <v>no</v>
      </c>
      <c r="J8" s="8">
        <v>5.8</v>
      </c>
      <c r="K8" s="2" t="str">
        <f t="shared" ref="K8" si="17">IF(OR(J8&lt;J$18,J8&gt;J$19),"yes","no")</f>
        <v>no</v>
      </c>
      <c r="L8" s="1">
        <v>7189.43</v>
      </c>
      <c r="M8" s="12" t="str">
        <f t="shared" ref="M8" si="18">IF(OR(L8&lt;L$18,L8&gt;L$19),"yes","no")</f>
        <v>no</v>
      </c>
      <c r="N8" s="1">
        <v>7</v>
      </c>
    </row>
    <row r="9" spans="1:14" x14ac:dyDescent="0.2">
      <c r="A9" s="1" t="s">
        <v>14</v>
      </c>
      <c r="B9" s="7">
        <v>6314</v>
      </c>
      <c r="C9" s="2" t="str">
        <f t="shared" si="0"/>
        <v>no</v>
      </c>
      <c r="D9" s="7">
        <v>233928</v>
      </c>
      <c r="E9" s="2" t="str">
        <f t="shared" si="0"/>
        <v>no</v>
      </c>
      <c r="F9" s="7">
        <v>1251</v>
      </c>
      <c r="G9" s="2" t="str">
        <f t="shared" ref="G9:I9" si="19">IF(OR(F9&lt;F$18,F9&gt;F$19),"yes","no")</f>
        <v>no</v>
      </c>
      <c r="H9" s="7">
        <v>2673.5745499999998</v>
      </c>
      <c r="I9" s="2" t="str">
        <f t="shared" si="19"/>
        <v>no</v>
      </c>
      <c r="J9" s="8">
        <v>1.62</v>
      </c>
      <c r="K9" s="2" t="str">
        <f t="shared" ref="K9" si="20">IF(OR(J9&lt;J$18,J9&gt;J$19),"yes","no")</f>
        <v>no</v>
      </c>
      <c r="L9" s="1">
        <v>3134.18</v>
      </c>
      <c r="M9" s="12" t="str">
        <f t="shared" ref="M9" si="21">IF(OR(L9&lt;L$18,L9&gt;L$19),"yes","no")</f>
        <v>no</v>
      </c>
      <c r="N9" s="1">
        <v>8</v>
      </c>
    </row>
    <row r="10" spans="1:14" x14ac:dyDescent="0.2">
      <c r="A10" s="1" t="s">
        <v>15</v>
      </c>
      <c r="B10" s="7">
        <v>10615</v>
      </c>
      <c r="C10" s="2" t="str">
        <f t="shared" si="0"/>
        <v>no</v>
      </c>
      <c r="D10" s="7">
        <v>303264</v>
      </c>
      <c r="E10" s="2" t="str">
        <f t="shared" si="0"/>
        <v>no</v>
      </c>
      <c r="F10" s="7">
        <v>2680</v>
      </c>
      <c r="G10" s="2" t="str">
        <f t="shared" ref="G10:I10" si="22">IF(OR(F10&lt;F$18,F10&gt;F$19),"yes","no")</f>
        <v>no</v>
      </c>
      <c r="H10" s="7">
        <v>4796.8598149999998</v>
      </c>
      <c r="I10" s="2" t="str">
        <f t="shared" si="22"/>
        <v>no</v>
      </c>
      <c r="J10" s="8">
        <v>2.34</v>
      </c>
      <c r="K10" s="2" t="str">
        <f t="shared" ref="K10" si="23">IF(OR(J10&lt;J$18,J10&gt;J$19),"yes","no")</f>
        <v>no</v>
      </c>
      <c r="L10" s="1">
        <v>5556.49</v>
      </c>
      <c r="M10" s="12" t="str">
        <f t="shared" ref="M10" si="24">IF(OR(L10&lt;L$18,L10&gt;L$19),"yes","no")</f>
        <v>no</v>
      </c>
      <c r="N10" s="1">
        <v>9</v>
      </c>
    </row>
    <row r="11" spans="1:14" x14ac:dyDescent="0.2">
      <c r="A11" s="1" t="s">
        <v>16</v>
      </c>
      <c r="B11" s="7">
        <v>23036</v>
      </c>
      <c r="C11" s="2" t="str">
        <f t="shared" si="0"/>
        <v>no</v>
      </c>
      <c r="D11" s="7">
        <v>253584</v>
      </c>
      <c r="E11" s="2" t="str">
        <f t="shared" si="0"/>
        <v>no</v>
      </c>
      <c r="F11" s="7">
        <v>4022</v>
      </c>
      <c r="G11" s="2" t="str">
        <f t="shared" ref="G11:I11" si="25">IF(OR(F11&lt;F$18,F11&gt;F$19),"yes","no")</f>
        <v>no</v>
      </c>
      <c r="H11" s="7">
        <v>6620.201916</v>
      </c>
      <c r="I11" s="2" t="str">
        <f t="shared" si="25"/>
        <v>yes</v>
      </c>
      <c r="J11" s="8">
        <v>2.78</v>
      </c>
      <c r="K11" s="2" t="str">
        <f t="shared" ref="K11" si="26">IF(OR(J11&lt;J$18,J11&gt;J$19),"yes","no")</f>
        <v>no</v>
      </c>
      <c r="L11" s="1">
        <v>7572.18</v>
      </c>
      <c r="M11" s="12" t="str">
        <f t="shared" ref="M11" si="27">IF(OR(L11&lt;L$18,L11&gt;L$19),"yes","no")</f>
        <v>no</v>
      </c>
      <c r="N11" s="1">
        <v>10</v>
      </c>
    </row>
    <row r="12" spans="1:14" x14ac:dyDescent="0.2">
      <c r="A12" s="1" t="s">
        <v>17</v>
      </c>
      <c r="B12" s="7">
        <v>17444</v>
      </c>
      <c r="C12" s="2" t="str">
        <f t="shared" si="0"/>
        <v>no</v>
      </c>
      <c r="D12" s="7">
        <v>308232</v>
      </c>
      <c r="E12" s="2" t="str">
        <f t="shared" si="0"/>
        <v>no</v>
      </c>
      <c r="F12" s="7">
        <v>2646</v>
      </c>
      <c r="G12" s="2" t="str">
        <f t="shared" ref="G12:I12" si="28">IF(OR(F12&lt;F$18,F12&gt;F$19),"yes","no")</f>
        <v>no</v>
      </c>
      <c r="H12" s="7">
        <v>1893.977048</v>
      </c>
      <c r="I12" s="2" t="str">
        <f t="shared" si="28"/>
        <v>no</v>
      </c>
      <c r="J12" s="8">
        <v>8.98</v>
      </c>
      <c r="K12" s="2" t="str">
        <f t="shared" ref="K12" si="29">IF(OR(J12&lt;J$18,J12&gt;J$19),"yes","no")</f>
        <v>no</v>
      </c>
      <c r="L12" s="1">
        <v>6039.71</v>
      </c>
      <c r="M12" s="12" t="str">
        <f t="shared" ref="M12" si="30">IF(OR(L12&lt;L$18,L12&gt;L$19),"yes","no")</f>
        <v>no</v>
      </c>
      <c r="N12" s="1">
        <v>11</v>
      </c>
    </row>
    <row r="14" spans="1:14" x14ac:dyDescent="0.2">
      <c r="A14" t="s">
        <v>23</v>
      </c>
    </row>
    <row r="15" spans="1:14" x14ac:dyDescent="0.2">
      <c r="A15" s="3" t="s">
        <v>18</v>
      </c>
      <c r="B15" s="1">
        <f>_xlfn.QUARTILE.INC(B2:B12,1)</f>
        <v>7917</v>
      </c>
      <c r="C15" s="1"/>
      <c r="D15" s="1">
        <f>_xlfn.QUARTILE.INC(D2:D12,1)</f>
        <v>226152</v>
      </c>
      <c r="E15" s="1"/>
      <c r="F15" s="1">
        <f>_xlfn.QUARTILE.INC(F2:F12,1)</f>
        <v>1327</v>
      </c>
      <c r="G15" s="1"/>
      <c r="H15" s="1">
        <f>_xlfn.QUARTILE.INC(H2:H12,1)</f>
        <v>1861.721074</v>
      </c>
      <c r="I15" s="1"/>
      <c r="J15" s="1">
        <f>_xlfn.QUARTILE.INC(J2:J12,1)</f>
        <v>1.7200000000000002</v>
      </c>
      <c r="K15" s="1"/>
      <c r="L15" s="1">
        <f>_xlfn.QUARTILE.INC(L2:L12,1)</f>
        <v>2923.41</v>
      </c>
      <c r="M15" s="1"/>
    </row>
    <row r="16" spans="1:14" x14ac:dyDescent="0.2">
      <c r="A16" s="3" t="s">
        <v>19</v>
      </c>
      <c r="B16" s="1">
        <f>_xlfn.QUARTILE.INC(B2:B12,3)</f>
        <v>26061.5</v>
      </c>
      <c r="C16" s="1"/>
      <c r="D16" s="1">
        <f>_xlfn.QUARTILE.INC(D2:D12,3)</f>
        <v>312984</v>
      </c>
      <c r="E16" s="1"/>
      <c r="F16" s="1">
        <f>_xlfn.QUARTILE.INC(F2:F12,3)</f>
        <v>4037</v>
      </c>
      <c r="G16" s="1"/>
      <c r="H16" s="1">
        <f>_xlfn.QUARTILE.INC(H2:H12,3)</f>
        <v>3504.9083000000001</v>
      </c>
      <c r="I16" s="1"/>
      <c r="J16" s="1">
        <f>_xlfn.QUARTILE.INC(J2:J12,3)</f>
        <v>7.3900000000000006</v>
      </c>
      <c r="K16" s="1"/>
      <c r="L16" s="1">
        <f>_xlfn.QUARTILE.INC(L2:L12,3)</f>
        <v>7380.8050000000003</v>
      </c>
      <c r="M16" s="1"/>
    </row>
    <row r="17" spans="1:13" x14ac:dyDescent="0.2">
      <c r="A17" s="3" t="s">
        <v>20</v>
      </c>
      <c r="B17" s="1">
        <f>B16-B15</f>
        <v>18144.5</v>
      </c>
      <c r="C17" s="1"/>
      <c r="D17" s="1">
        <f t="shared" ref="D17:L17" si="31">D16-D15</f>
        <v>86832</v>
      </c>
      <c r="E17" s="1"/>
      <c r="F17" s="1">
        <f t="shared" si="31"/>
        <v>2710</v>
      </c>
      <c r="G17" s="1"/>
      <c r="H17" s="1">
        <f t="shared" si="31"/>
        <v>1643.187226</v>
      </c>
      <c r="I17" s="1"/>
      <c r="J17" s="1">
        <f t="shared" si="31"/>
        <v>5.67</v>
      </c>
      <c r="K17" s="1"/>
      <c r="L17" s="1">
        <f t="shared" si="31"/>
        <v>4457.3950000000004</v>
      </c>
      <c r="M17" s="1"/>
    </row>
    <row r="18" spans="1:13" x14ac:dyDescent="0.2">
      <c r="A18" s="3" t="s">
        <v>21</v>
      </c>
      <c r="B18" s="5">
        <f>B15-(1.5*B17)</f>
        <v>-19299.75</v>
      </c>
      <c r="C18" s="5"/>
      <c r="D18" s="5">
        <f t="shared" ref="D18:L18" si="32">D15-(1.5*D17)</f>
        <v>95904</v>
      </c>
      <c r="E18" s="5"/>
      <c r="F18" s="5">
        <f t="shared" si="32"/>
        <v>-2738</v>
      </c>
      <c r="G18" s="5"/>
      <c r="H18" s="5">
        <f t="shared" si="32"/>
        <v>-603.05976499999997</v>
      </c>
      <c r="I18" s="5"/>
      <c r="J18" s="5">
        <f t="shared" si="32"/>
        <v>-6.7849999999999984</v>
      </c>
      <c r="K18" s="5"/>
      <c r="L18" s="5">
        <f t="shared" si="32"/>
        <v>-3762.6825000000008</v>
      </c>
      <c r="M18" s="5"/>
    </row>
    <row r="19" spans="1:13" x14ac:dyDescent="0.2">
      <c r="A19" s="3" t="s">
        <v>22</v>
      </c>
      <c r="B19" s="5">
        <f>B16+(1.5*B17)</f>
        <v>53278.25</v>
      </c>
      <c r="C19" s="5"/>
      <c r="D19" s="5">
        <f t="shared" ref="D19:L19" si="33">D16+(1.5*D17)</f>
        <v>443232</v>
      </c>
      <c r="E19" s="5"/>
      <c r="F19" s="5">
        <f t="shared" si="33"/>
        <v>8102</v>
      </c>
      <c r="G19" s="5"/>
      <c r="H19" s="5">
        <f t="shared" si="33"/>
        <v>5969.6891390000001</v>
      </c>
      <c r="I19" s="5"/>
      <c r="J19" s="5">
        <f t="shared" si="33"/>
        <v>15.895</v>
      </c>
      <c r="K19" s="5"/>
      <c r="L19" s="5">
        <f t="shared" si="33"/>
        <v>14066.897500000001</v>
      </c>
      <c r="M19" s="5"/>
    </row>
  </sheetData>
  <conditionalFormatting sqref="C2:C12 E2:E12 G2:G12 I2:I12 K2:M12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Microsoft Office User</cp:lastModifiedBy>
  <dcterms:created xsi:type="dcterms:W3CDTF">2020-05-09T23:27:32Z</dcterms:created>
  <dcterms:modified xsi:type="dcterms:W3CDTF">2020-05-10T01:50:24Z</dcterms:modified>
</cp:coreProperties>
</file>