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10.xml"/>
  <Override ContentType="application/vnd.openxmlformats-officedocument.spreadsheetml.table+xml" PartName="/xl/tables/table2.xml"/>
  <Override ContentType="application/vnd.openxmlformats-officedocument.spreadsheetml.table+xml" PartName="/xl/tables/table7.xml"/>
  <Override ContentType="application/vnd.openxmlformats-officedocument.spreadsheetml.table+xml" PartName="/xl/tables/table6.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tle Sheet" sheetId="1" r:id="rId4"/>
    <sheet state="visible" name="General" sheetId="2" r:id="rId5"/>
    <sheet state="visible" name="Traits" sheetId="3" r:id="rId6"/>
    <sheet state="visible" name="Visuals" sheetId="4" r:id="rId7"/>
    <sheet state="visible" name="Obelisk Challenge" sheetId="5" r:id="rId8"/>
    <sheet state="visible" name="Singularity Deck" sheetId="6" r:id="rId9"/>
    <sheet state="visible" name="BinbinSubclass" sheetId="7" r:id="rId10"/>
    <sheet state="visible" name="BinbinPack" sheetId="8" r:id="rId11"/>
    <sheet state="visible" name="BinbinGameObject" sheetId="9" r:id="rId12"/>
    <sheet state="visible" name="BinbinSkin" sheetId="10" r:id="rId13"/>
    <sheet state="visible" name="BinbinCardback" sheetId="11" r:id="rId14"/>
    <sheet state="visible" name="BinbinTraits" sheetId="12" r:id="rId15"/>
  </sheets>
  <definedNames>
    <definedName name="Pierce">General!$K$7</definedName>
    <definedName name="HitSound">General!$B$10</definedName>
    <definedName name="Hp">General!$K$4</definedName>
    <definedName name="Class">General!$B$5</definedName>
    <definedName name="SecondaryClass">General!$B$6</definedName>
    <definedName name="Character">General!$B$3</definedName>
    <definedName name="TraitFilenames">Traits!$B$14:$B$22</definedName>
    <definedName name="Portrait">Visuals!$E$3</definedName>
    <definedName name="Female">General!$B$7</definedName>
    <definedName name="Fire">General!$K$9</definedName>
    <definedName name="SubclassID">General!$B$12</definedName>
    <definedName name="Strengths">General!$B$9</definedName>
    <definedName name="Classfield">General!$A$5</definedName>
    <definedName name="Mind">General!$K$14</definedName>
    <definedName name="ScaleFactor">Visuals!$B$5</definedName>
    <definedName name="HPLevelList">General!$O$6</definedName>
    <definedName name="Holy">General!$K$12</definedName>
    <definedName name="Speed">General!$K$3</definedName>
    <definedName name="Description">General!$B$8</definedName>
    <definedName name="Subclass">General!$B$4</definedName>
    <definedName name="HpLevel">General!$K$5</definedName>
    <definedName name="Silueta">Visuals!$E$5</definedName>
    <definedName name="TraitJson">Traits!$B$3:$C$11</definedName>
    <definedName name="Blunt">General!$K$8</definedName>
    <definedName name="Shadow">General!$K$13</definedName>
    <definedName name="PortraitGrande">Visuals!$E$4</definedName>
    <definedName name="Energy">General!$K$15</definedName>
    <definedName name="CustomSprite">Visuals!$B$7</definedName>
    <definedName name="SiluetaGrande">Visuals!$E$6</definedName>
    <definedName name="NewGameObject">Visuals!$B$4</definedName>
    <definedName name="EnergyTurn">General!$K$16</definedName>
    <definedName name="Flip">Visuals!$B$6</definedName>
    <definedName name="Cold">General!$K$10</definedName>
    <definedName name="Lightning">General!$K$11</definedName>
    <definedName name="Slash">General!$K$6</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D3">
      <text>
        <t xml:space="preserve">When creating a Starter Item, you should ideally create 4 versions:
White, Blue, Yellow, and Purple
It is totally okay to just have them all be identical though.
I would highly recommend using a template item like The Wolfslayer</t>
      </text>
    </comment>
    <comment authorId="0" ref="J3">
      <text>
        <t xml:space="preserve">Reference Speeds:
Heiner: 10
Evelyn: 11
Navalea: 14
Magnus: 17
Andrin: 18</t>
      </text>
    </comment>
    <comment authorId="0" ref="B4">
      <text>
        <t xml:space="preserve">A subclass is the characters "archetype" name. So for instance Magnus is the Mercenary, Andrin the Ranger, Evelyn the Elementalist, Amelia the Queen, etc
Subclass Name cannot have spaces or special characters in it (including capital letters)
Please do not include subclasses with spaces in their names</t>
      </text>
    </comment>
    <comment authorId="0" ref="J4">
      <text>
        <t xml:space="preserve">Reference HP:
Heiner: 126
Yogger: 108
Andrin: 80
Evelyn: 63
Malukah: 60
</t>
      </text>
    </comment>
    <comment authorId="0" ref="J5">
      <text>
        <t xml:space="preserve">This is the amount of HP gained each level. It should start with 0 (since this would just be added to your base hp).
Format should be [0,W,X,Y,Z] and should include the brackets</t>
      </text>
    </comment>
    <comment authorId="0" ref="J6">
      <text>
        <t xml:space="preserve">Average Resistances should sum to around 60 for Non warriors and 70 for Warriors. If you plan on making a Heiner equivalent tank, they should sum to around 100.</t>
      </text>
    </comment>
    <comment authorId="0" ref="D10">
      <text>
        <t xml:space="preserve">When creating a Starter card, you should ideally create 3 versions:
White, Blue, and Yellow
It is totally okay to just have them all be identical though.
I would highly recommend using a template card like Captain's Howl</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D2">
      <text>
        <t xml:space="preserve">These are "when" the trait activates.
If it activates at the start of turn, choose "BeginTurn" (For instance, Zek's Pestilent activates at the start of each turn)
If it activates when you play a card, choose "CastCard" (For instance, Andrin/Thul's Momentum activates when you play a Card)
Malukah's Jinx activates when she "Damages" an enemy.
Ottis's Shielder activates when he applies shield. That would be "AuraCurseSet"
If it doesn't have one (such as Ottis's +2 Sanctify and +1 Burn which is always active), select "None" and do not leave it blank.</t>
      </text>
    </comment>
    <comment authorId="0" ref="E2">
      <text>
        <t xml:space="preserve">How many times your trait can be activated each turn. If it can be activated an infinite number of times, set to 0</t>
      </text>
    </comment>
    <comment authorId="0" ref="F2">
      <text>
        <t xml:space="preserve">These are the card IDs that match your created cards. Conventions would have them be something like
"heinersteelforge" or
"archertrait2a"
I personally like them to match the Trait Filenames (in the bottom left of this table)</t>
      </text>
    </comment>
    <comment authorId="0" ref="B4">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4">
      <text>
        <t xml:space="preserve">These are the card IDs that match your created cards. Conventions would have them be something like
"heinersteelforge" or
"archertrait2a"
I personally like them to match the Trait Filenames (in the bottom left of this table)</t>
      </text>
    </comment>
    <comment authorId="0" ref="B5">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5">
      <text>
        <t xml:space="preserve">These are the card IDs that match your created cards. Conventions would have them be something like
"heinersteelforge" or
"archertrait2a"
I personally like them to match the Trait Filenames (in the bottom left of this table)</t>
      </text>
    </comment>
    <comment authorId="0" ref="B8">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8">
      <text>
        <t xml:space="preserve">These are the card IDs that match your created cards. Conventions would have them be something like
"heinersteelforge" or
"archertrait2a"
I personally like them to match the Trait Filenames (in the bottom left of this table)</t>
      </text>
    </comment>
    <comment authorId="0" ref="B9">
      <text>
        <t xml:space="preserve">When creating each enchantment, you should ideally create 3 versions: White, Blue, and Yellow
It is totally okay to just have them all be identical though.
I would highly recommend using a template enchantment like Steel Forge or Wild Hunt</t>
      </text>
    </comment>
    <comment authorId="0" ref="F9">
      <text>
        <t xml:space="preserve">These are the card IDs that match your created cards. Conventions would have them be something like
"heinersteelforge" or
"archertrait2a"
I personally like them to match the Trait Filenames (in the bottom left of this table)</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This is the name of the GameObjectAnimated for the character model you wish to base your character off of.
You can find these in the "GameObjectAnimated" column of the "NPCData" tab of the DataText (https://docs.google.com/spreadsheets/d/1CokEi8RY33KTwKccprNvr4nnRk2y-HQGUZC_YB9exzo/edit?gid=789548583#gid=789548583)</t>
      </text>
    </comment>
    <comment authorId="0" ref="D2">
      <text>
        <t xml:space="preserve">Make sure the pngs align with the filenames you make
</t>
      </text>
    </comment>
    <comment authorId="0" ref="G2">
      <text>
        <t xml:space="preserve">So long as you are providing the appropriate cardback png, you can ignore this section, it is purely optional if you want to add other cardbacks.</t>
      </text>
    </comment>
    <comment authorId="0" ref="A6">
      <text>
        <t xml:space="preserve">Flip should be TRUE if the base model (Source) is an enemy, FALSE if it is another Hero skin</t>
      </text>
    </comment>
    <comment authorId="0" ref="A7">
      <text>
        <t xml:space="preserve">Only fill out if you are making a custom skin. </t>
      </text>
    </comment>
    <comment authorId="0" ref="A11">
      <text>
        <t xml:space="preserve">This is the Portrait that appears in the "speed" bar at the top.
To create this, search for the Portrait of your original character, then Flip the image horizontally.</t>
      </text>
    </comment>
    <comment authorId="0" ref="A12">
      <text>
        <t xml:space="preserve">This is the Portrait that appears on the left in the map. 
To create this, search for the PortraitGrande of your original character, then Flip the image horizontally.</t>
      </text>
    </comment>
    <comment authorId="0" ref="A13">
      <text>
        <t xml:space="preserve">This is the Silhouette that you click on in Hero Selection.
To create this, either find the appropriate Silueta in the game assets, or take a screenshot of your character, remove the background, and crop to the appropriate size.</t>
      </text>
    </comment>
    <comment authorId="0" ref="A14">
      <text>
        <t xml:space="preserve">This is the Silhouette that appears in rewards screens.
To create this, either find the appropriate SiluetaGrande in the game assets, or take a screenshot of your character, remove the background, and crop to the appropriate size.</t>
      </text>
    </comment>
    <comment authorId="0" ref="A15">
      <text>
        <t xml:space="preserve">This is your default cardback. It can be whatever you want it to be. If you don't submit a cardback, I will assume you want the appropriate cardback for your hero's class. If your hero has multiple classes, I'll use the appropriate dual class cardback (unless it doesn't exist in which case I will use the primary class)</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B2">
      <text>
        <t xml:space="preserve">These are the names of the cards that you would like your character to start with in Obelisk Challenge.
For Instance, Magnus Starts With Captain's Howl, Fast Strike, Rend, Intercept, and Barricade
The first card should always be your starter card, so I autofilled that for you</t>
      </text>
    </comment>
    <comment authorId="0" ref="C2">
      <text>
        <t xml:space="preserve">These are the IDs of the cards to the left. It is just the name of the card without the spaces and lowercase :) </t>
      </text>
    </comment>
    <comment authorId="0" ref="F2">
      <text>
        <t xml:space="preserve">These are the names of the Obelisk Challenge Packs that you want your character to be offered when selecting their cards.
For instance, the "bowman" pack would offer cards like Quick Shot, Aimed Shot etc.
The first pack should always be your character's starter pack, so I autofilled that for you</t>
      </text>
    </comment>
  </commentList>
</comments>
</file>

<file path=xl/sharedStrings.xml><?xml version="1.0" encoding="utf-8"?>
<sst xmlns="http://schemas.openxmlformats.org/spreadsheetml/2006/main" count="409" uniqueCount="318">
  <si>
    <t>Step 1: Create a copy of this spreadsheet</t>
  </si>
  <si>
    <t>Step 2: Fill out the appropriate fields (see key below) - Start with the General Sheet</t>
  </si>
  <si>
    <t>Step 4: Create the appropriate sprites (see the visuals sheet)</t>
  </si>
  <si>
    <t>Step 5: Send to Binbin on Discord/Post in the Mod Request channel</t>
  </si>
  <si>
    <t>Note: Do not touch the sheets that start with Binbin</t>
  </si>
  <si>
    <t>Second Note: If you have any feedback, please message me (Binbin) with the feedback. I'll happily update whatever needs fixing</t>
  </si>
  <si>
    <t>Color Key</t>
  </si>
  <si>
    <t>AutoFilled Field/Optional Title - Please don't change these</t>
  </si>
  <si>
    <t>Mandatory Field - Title - Please do not change</t>
  </si>
  <si>
    <t>Mandatory - Unfilled/Incorrect</t>
  </si>
  <si>
    <t>Mandatory - Completed</t>
  </si>
  <si>
    <t>Optional Field</t>
  </si>
  <si>
    <t>Ignore this - formatting</t>
  </si>
  <si>
    <t>Field</t>
  </si>
  <si>
    <t>Value</t>
  </si>
  <si>
    <t>Card Name</t>
  </si>
  <si>
    <t>Copies</t>
  </si>
  <si>
    <t>Card ID</t>
  </si>
  <si>
    <t>Json</t>
  </si>
  <si>
    <t>Character Name</t>
  </si>
  <si>
    <t>Jason</t>
  </si>
  <si>
    <t>Starting Item</t>
  </si>
  <si>
    <t>Cloak of Shadows</t>
  </si>
  <si>
    <t>Speed</t>
  </si>
  <si>
    <t>Subclass Name</t>
  </si>
  <si>
    <t>Afflictor</t>
  </si>
  <si>
    <t>Card 1</t>
  </si>
  <si>
    <t>Poison Dart</t>
  </si>
  <si>
    <t>HP</t>
  </si>
  <si>
    <t>Primary Class</t>
  </si>
  <si>
    <t>Warrior</t>
  </si>
  <si>
    <t>Card 2</t>
  </si>
  <si>
    <t>poisonflask</t>
  </si>
  <si>
    <t>HP gained per level</t>
  </si>
  <si>
    <t>[0,5,5,5,5]</t>
  </si>
  <si>
    <t>Secondary Class</t>
  </si>
  <si>
    <t>Scout</t>
  </si>
  <si>
    <t>Card 3</t>
  </si>
  <si>
    <t>blood rain</t>
  </si>
  <si>
    <t>Slashing Resistance</t>
  </si>
  <si>
    <t>Female</t>
  </si>
  <si>
    <t>Card 4</t>
  </si>
  <si>
    <t>Flanking Strike</t>
  </si>
  <si>
    <t>Piercing Resistance</t>
  </si>
  <si>
    <t>Description</t>
  </si>
  <si>
    <t>Torn from his world by the myserious magic, Jason is attempting to find his way back through the Obelisks. The same event that brought him here also gave him mysterious and inexhoribly deadly powers.</t>
  </si>
  <si>
    <t>Card 5</t>
  </si>
  <si>
    <t>Blade Storm</t>
  </si>
  <si>
    <t>Blunt Resistance</t>
  </si>
  <si>
    <t>Strengths</t>
  </si>
  <si>
    <t>Scout who excels at applying curses.</t>
  </si>
  <si>
    <t>Card 6</t>
  </si>
  <si>
    <t>Blade Dance</t>
  </si>
  <si>
    <t>Fire Resistance</t>
  </si>
  <si>
    <t>HitSound</t>
  </si>
  <si>
    <t>Card 7</t>
  </si>
  <si>
    <t>Feast of Absolution</t>
  </si>
  <si>
    <t>Cold Resistance</t>
  </si>
  <si>
    <t>Total Number of Cards (should equal 15)</t>
  </si>
  <si>
    <t>Lightning Resistance</t>
  </si>
  <si>
    <t>By convention, Card 7 is your "Starter Card"</t>
  </si>
  <si>
    <t>Holy Resistance</t>
  </si>
  <si>
    <t xml:space="preserve">"{\n    \"UnitsInDeck\": </t>
  </si>
  <si>
    <t>Shadow Resistance</t>
  </si>
  <si>
    <t>,\n    \"Card\": \"</t>
  </si>
  <si>
    <t>Mind Resistance</t>
  </si>
  <si>
    <t>\"\n}"</t>
  </si>
  <si>
    <t>Energy</t>
  </si>
  <si>
    <t>Energy Per Turn</t>
  </si>
  <si>
    <t>Trait Name</t>
  </si>
  <si>
    <t>Trait Activation</t>
  </si>
  <si>
    <t>Number of Activations</t>
  </si>
  <si>
    <t>Enchantment ID</t>
  </si>
  <si>
    <t>Level 1 Trait (Innate)</t>
  </si>
  <si>
    <t>Hand of the Reaper</t>
  </si>
  <si>
    <t>All Damage -150%. When you play an Attack or Small Weapon, gain 1 Fury. Suffer 1 Poison.</t>
  </si>
  <si>
    <t>CastCard</t>
  </si>
  <si>
    <t>trait0</t>
  </si>
  <si>
    <t>Level 2a Trait (Left Hand Side)</t>
  </si>
  <si>
    <t>Sanguine Horror</t>
  </si>
  <si>
    <t>None</t>
  </si>
  <si>
    <t>trait1a</t>
  </si>
  <si>
    <t>Level 2b Trait (Right Hand Side)</t>
  </si>
  <si>
    <t>Shadow of the Hegemon</t>
  </si>
  <si>
    <t>trait1b</t>
  </si>
  <si>
    <t>Level 3a Trait (Left Hand Side)</t>
  </si>
  <si>
    <t>Blood from a Stone</t>
  </si>
  <si>
    <t>Bleed +2, Poison +2. Bleed and Poison cannot be prevented by immunities or buffer, nor can they be dispelled (even when specified).</t>
  </si>
  <si>
    <t>trait2a</t>
  </si>
  <si>
    <t>Level 3b Trait (Right Hand Side)</t>
  </si>
  <si>
    <t>Castigate</t>
  </si>
  <si>
    <t>On hit, gain 1 Fury and 1 Vitality. Apply 1 Scourge. (8 times/turn)</t>
  </si>
  <si>
    <t>Damage</t>
  </si>
  <si>
    <t>trait2b</t>
  </si>
  <si>
    <t>Level 4a Trait (Left Hand Side)</t>
  </si>
  <si>
    <t>Inexorable Doom</t>
  </si>
  <si>
    <t>trait3a</t>
  </si>
  <si>
    <t>Level 4b Trait (Right Hand Side)</t>
  </si>
  <si>
    <t>Sin Eater</t>
  </si>
  <si>
    <t>trait3b</t>
  </si>
  <si>
    <t>Level 5a Trait (Left Hand Side)</t>
  </si>
  <si>
    <t>Verdict</t>
  </si>
  <si>
    <t>Poison and Bleed cannot be restricted. Single hit cards do bonus damage equal to 25% of the targets Bleed and Poison.</t>
  </si>
  <si>
    <t>trait4a</t>
  </si>
  <si>
    <t>Level 5b Trait (Right Hand Side)</t>
  </si>
  <si>
    <t>Avatar of Doom</t>
  </si>
  <si>
    <t>On hit, apply 1 Harbinger of Doom. At the end of turn, Harbinger of Doom applies 2 of each Curse to all enemies for each stack of Harbinger of Doom</t>
  </si>
  <si>
    <t>trait4b</t>
  </si>
  <si>
    <t>Trait Filename For Level 1</t>
  </si>
  <si>
    <t>Trait Filename For Level 2a</t>
  </si>
  <si>
    <t>Trait Filename For Level 2b</t>
  </si>
  <si>
    <t>Trait Filename For Level 3a</t>
  </si>
  <si>
    <t>Trait Filename For Level 3b</t>
  </si>
  <si>
    <t>Trait Filename For Level 4a</t>
  </si>
  <si>
    <t>Trait Filename For Level 4b</t>
  </si>
  <si>
    <t>Trait Filename For Level 5a</t>
  </si>
  <si>
    <t>Trait Filename For Level 5b</t>
  </si>
  <si>
    <t>BaseGameObjectID</t>
  </si>
  <si>
    <t>riftEnemy3</t>
  </si>
  <si>
    <t>Portrait PNG name</t>
  </si>
  <si>
    <t>Adventure Level</t>
  </si>
  <si>
    <t>NewGameObjectID</t>
  </si>
  <si>
    <t>Large Portrait PNG name</t>
  </si>
  <si>
    <t>BaseCardback</t>
  </si>
  <si>
    <t xml:space="preserve">Scale Factor </t>
  </si>
  <si>
    <t>Silhouette PNG name</t>
  </si>
  <si>
    <t>CardbackID</t>
  </si>
  <si>
    <t xml:space="preserve">Flip </t>
  </si>
  <si>
    <t>Large Silhouette PNG name</t>
  </si>
  <si>
    <t>CardbackName</t>
  </si>
  <si>
    <t>Default</t>
  </si>
  <si>
    <t>Custom Sprite</t>
  </si>
  <si>
    <t>starlightangel</t>
  </si>
  <si>
    <t>CardbackOrder</t>
  </si>
  <si>
    <t>Make sure that your png filenames</t>
  </si>
  <si>
    <t>CardbackSprite</t>
  </si>
  <si>
    <t>Make sure your cardback png filename matches this</t>
  </si>
  <si>
    <t>match the italicized Values</t>
  </si>
  <si>
    <t>CardbackSubclass</t>
  </si>
  <si>
    <t>Mandatory PNGS:</t>
  </si>
  <si>
    <t>Size</t>
  </si>
  <si>
    <t>Locked</t>
  </si>
  <si>
    <t>Portrait PNG</t>
  </si>
  <si>
    <t>110 × 172</t>
  </si>
  <si>
    <t>ObeliskLevel</t>
  </si>
  <si>
    <t>Large Portrait</t>
  </si>
  <si>
    <t>140 × 219</t>
  </si>
  <si>
    <t>RankLevel</t>
  </si>
  <si>
    <t>Silhouette</t>
  </si>
  <si>
    <t>172 × 112</t>
  </si>
  <si>
    <t>ShowIfLocked</t>
  </si>
  <si>
    <t>Large Silhouette</t>
  </si>
  <si>
    <t>512 × 512</t>
  </si>
  <si>
    <t>Sku</t>
  </si>
  <si>
    <t>Cardback</t>
  </si>
  <si>
    <t>176 × 256</t>
  </si>
  <si>
    <t>SteamStat</t>
  </si>
  <si>
    <t>Valid Pack Names:</t>
  </si>
  <si>
    <t xml:space="preserve">Field </t>
  </si>
  <si>
    <t>avenger</t>
  </si>
  <si>
    <t>bard</t>
  </si>
  <si>
    <t>aeromancer</t>
  </si>
  <si>
    <t>crusader</t>
  </si>
  <si>
    <t>Card0</t>
  </si>
  <si>
    <t>ChallengePack0</t>
  </si>
  <si>
    <t>plague</t>
  </si>
  <si>
    <t>axman</t>
  </si>
  <si>
    <t>bowman</t>
  </si>
  <si>
    <t>cryomancer</t>
  </si>
  <si>
    <t>devotee</t>
  </si>
  <si>
    <t>Card1</t>
  </si>
  <si>
    <t>ChallengePack1</t>
  </si>
  <si>
    <t>brawler</t>
  </si>
  <si>
    <t>fencer</t>
  </si>
  <si>
    <t>enchanter</t>
  </si>
  <si>
    <t>friar</t>
  </si>
  <si>
    <t>Card2</t>
  </si>
  <si>
    <t>ChallengePack2</t>
  </si>
  <si>
    <t>reaver</t>
  </si>
  <si>
    <t>commander</t>
  </si>
  <si>
    <t>gunner</t>
  </si>
  <si>
    <t>glacier</t>
  </si>
  <si>
    <t>healer</t>
  </si>
  <si>
    <t>Card3</t>
  </si>
  <si>
    <t>ChallengePack3</t>
  </si>
  <si>
    <t>gladiator</t>
  </si>
  <si>
    <t>defender</t>
  </si>
  <si>
    <t>hunter</t>
  </si>
  <si>
    <t>inferno</t>
  </si>
  <si>
    <t>heretic</t>
  </si>
  <si>
    <t>Card4</t>
  </si>
  <si>
    <t>ChallengePack4</t>
  </si>
  <si>
    <t>marauder</t>
  </si>
  <si>
    <t>destroyer</t>
  </si>
  <si>
    <t>ninja</t>
  </si>
  <si>
    <t>scribe</t>
  </si>
  <si>
    <t>justicar</t>
  </si>
  <si>
    <t>ChallengePack5</t>
  </si>
  <si>
    <t>poisoner</t>
  </si>
  <si>
    <t>fallen</t>
  </si>
  <si>
    <t>shadowmancer</t>
  </si>
  <si>
    <t>mentalist</t>
  </si>
  <si>
    <t>ChallengePack6</t>
  </si>
  <si>
    <t>swordman</t>
  </si>
  <si>
    <t>sorcerer</t>
  </si>
  <si>
    <t>paladin</t>
  </si>
  <si>
    <t>guardian</t>
  </si>
  <si>
    <t>tempest</t>
  </si>
  <si>
    <t>protector</t>
  </si>
  <si>
    <t>rogue</t>
  </si>
  <si>
    <t>witch</t>
  </si>
  <si>
    <t>saint</t>
  </si>
  <si>
    <t>scoundrel</t>
  </si>
  <si>
    <t>wizard</t>
  </si>
  <si>
    <t>seer</t>
  </si>
  <si>
    <t>warlord</t>
  </si>
  <si>
    <t>skald</t>
  </si>
  <si>
    <t>shaman</t>
  </si>
  <si>
    <t>zealot</t>
  </si>
  <si>
    <t>Card Strings</t>
  </si>
  <si>
    <t>Card Id</t>
  </si>
  <si>
    <t>"</t>
  </si>
  <si>
    <t>poisondart</t>
  </si>
  <si>
    <t>bloodrain</t>
  </si>
  <si>
    <t>flankingstrike</t>
  </si>
  <si>
    <t>bladestorm</t>
  </si>
  <si>
    <t>bladedance</t>
  </si>
  <si>
    <t>precisestrike</t>
  </si>
  <si>
    <t>faststrike</t>
  </si>
  <si>
    <t>bloodforblood</t>
  </si>
  <si>
    <t>toxicrain</t>
  </si>
  <si>
    <t>sawtoothknife</t>
  </si>
  <si>
    <t>sawblade</t>
  </si>
  <si>
    <t>poisoneddaggers</t>
  </si>
  <si>
    <t>cleave</t>
  </si>
  <si>
    <t>ActionSound</t>
  </si>
  <si>
    <t>AutoUnlock</t>
  </si>
  <si>
    <t>Cards</t>
  </si>
  <si>
    <t>CharacterDescription</t>
  </si>
  <si>
    <t>CharacterDescriptionStrength</t>
  </si>
  <si>
    <t>CharacterName</t>
  </si>
  <si>
    <t>EnergyTurn</t>
  </si>
  <si>
    <t>FluffOffsetX</t>
  </si>
  <si>
    <t>FluffOffsetY</t>
  </si>
  <si>
    <t>HeroClass</t>
  </si>
  <si>
    <t>HeroClassSecondary</t>
  </si>
  <si>
    <t>ID</t>
  </si>
  <si>
    <t>Item</t>
  </si>
  <si>
    <t>MaxHP</t>
  </si>
  <si>
    <t>OrderInList</t>
  </si>
  <si>
    <t>ResistSlashing</t>
  </si>
  <si>
    <t>ResistBlunt</t>
  </si>
  <si>
    <t>ResistPiercing</t>
  </si>
  <si>
    <t>ResistFire</t>
  </si>
  <si>
    <t>ResistCold</t>
  </si>
  <si>
    <t>ResistLightning</t>
  </si>
  <si>
    <t>ResistHoly</t>
  </si>
  <si>
    <t>ResistShadow</t>
  </si>
  <si>
    <t>ResistMind</t>
  </si>
  <si>
    <t>SpriteBorderLocked</t>
  </si>
  <si>
    <t>StickerBase</t>
  </si>
  <si>
    <t>StickerAngry</t>
  </si>
  <si>
    <t>StickerIndifferent</t>
  </si>
  <si>
    <t>StickerLove</t>
  </si>
  <si>
    <t>StickerSurprise</t>
  </si>
  <si>
    <t>StickerOffsetX</t>
  </si>
  <si>
    <t>SubclassName</t>
  </si>
  <si>
    <t>Trait0</t>
  </si>
  <si>
    <t>Trait1A</t>
  </si>
  <si>
    <t>Trait1B</t>
  </si>
  <si>
    <t>Trait2A</t>
  </si>
  <si>
    <t>Trait2B</t>
  </si>
  <si>
    <t>Trait3A</t>
  </si>
  <si>
    <t>Trait3B</t>
  </si>
  <si>
    <t>Trait4A</t>
  </si>
  <si>
    <t>Trait4B</t>
  </si>
  <si>
    <t>CardsSingularity</t>
  </si>
  <si>
    <t>Card5</t>
  </si>
  <si>
    <t>CardSpecial0</t>
  </si>
  <si>
    <t>CardSpecial1</t>
  </si>
  <si>
    <t>PackClass</t>
  </si>
  <si>
    <t>PackID</t>
  </si>
  <si>
    <t>PackName</t>
  </si>
  <si>
    <t>PerkList</t>
  </si>
  <si>
    <t>RequiredClass</t>
  </si>
  <si>
    <t>[]</t>
  </si>
  <si>
    <t>SpriteToUse</t>
  </si>
  <si>
    <t>ScaleX</t>
  </si>
  <si>
    <t>ScaleY</t>
  </si>
  <si>
    <t>Flip</t>
  </si>
  <si>
    <t>BaseSkin</t>
  </si>
  <si>
    <t>PerkLevel</t>
  </si>
  <si>
    <t>SkinGO</t>
  </si>
  <si>
    <t>SkinID</t>
  </si>
  <si>
    <t>SkinName</t>
  </si>
  <si>
    <t>SkinOrder</t>
  </si>
  <si>
    <t>SkinSubclass</t>
  </si>
  <si>
    <t>SpritePortrait</t>
  </si>
  <si>
    <t>SpritePortraitGrande</t>
  </si>
  <si>
    <t>SpriteSilueta</t>
  </si>
  <si>
    <t>SpriteSiluetaGrande</t>
  </si>
  <si>
    <t>AdventureLevel</t>
  </si>
  <si>
    <t>TraitName</t>
  </si>
  <si>
    <t>Activation</t>
  </si>
  <si>
    <t>TraitCard</t>
  </si>
  <si>
    <t>TimesPerTurn</t>
  </si>
  <si>
    <t>afflictortrait1a</t>
  </si>
  <si>
    <t>afflictorsanguinehorror</t>
  </si>
  <si>
    <t>afflictortrait1b</t>
  </si>
  <si>
    <t>afflictorshadowofthehegemon</t>
  </si>
  <si>
    <t>afflictortrait2a</t>
  </si>
  <si>
    <t>afflictortrait2b</t>
  </si>
  <si>
    <t>afflictortrait3a</t>
  </si>
  <si>
    <t>afflictorinexorabledoom</t>
  </si>
  <si>
    <t>afflictortrait3b</t>
  </si>
  <si>
    <t>afflictorsineater</t>
  </si>
  <si>
    <t>afflictortrait4a</t>
  </si>
  <si>
    <t>afflictortrait4b</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</si>
</sst>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scheme val="minor"/>
    </font>
    <font>
      <sz val="20.0"/>
      <color theme="1"/>
      <name val="Arial"/>
      <scheme val="minor"/>
    </font>
    <font>
      <u/>
      <sz val="20.0"/>
      <color rgb="FF0000FF"/>
    </font>
    <font>
      <color theme="1"/>
      <name val="Arial"/>
      <scheme val="minor"/>
    </font>
    <font>
      <b/>
      <sz val="20.0"/>
      <color theme="1"/>
      <name val="Arial"/>
      <scheme val="minor"/>
    </font>
    <font>
      <b/>
      <color theme="1"/>
      <name val="Arial"/>
      <scheme val="minor"/>
    </font>
    <font>
      <color theme="1"/>
      <name val="Arial"/>
    </font>
    <font>
      <b/>
      <color rgb="FFFFFFFF"/>
      <name val="Arial"/>
      <scheme val="minor"/>
    </font>
    <font>
      <b/>
      <color rgb="FFFFFFFF"/>
      <name val="Roboto"/>
    </font>
    <font>
      <color rgb="FF434343"/>
      <name val="Roboto"/>
    </font>
    <font>
      <color theme="0"/>
      <name val="Arial"/>
    </font>
    <font>
      <sz val="11.0"/>
      <color rgb="FF1F1F1F"/>
      <name val="Google Sans"/>
    </font>
    <font>
      <sz val="11.0"/>
      <color rgb="FF1F1F1F"/>
      <name val="&quot;Google Sans&quot;"/>
    </font>
    <font>
      <sz val="26.0"/>
      <color theme="1"/>
      <name val="Arial"/>
      <scheme val="minor"/>
    </font>
    <font>
      <i/>
      <color theme="1"/>
      <name val="Arial"/>
      <scheme val="minor"/>
    </font>
    <font>
      <sz val="26.0"/>
      <color rgb="FF1F1F1F"/>
      <name val="&quot;Google Sans&quot;"/>
    </font>
    <font>
      <sz val="12.0"/>
      <color theme="1"/>
      <name val="&quot;gg sans&quot;"/>
    </font>
    <font>
      <sz val="12.0"/>
      <color theme="1"/>
      <name val="Arial"/>
    </font>
    <font>
      <sz val="11.0"/>
      <color theme="1"/>
      <name val="Calibri"/>
    </font>
  </fonts>
  <fills count="12">
    <fill>
      <patternFill patternType="none"/>
    </fill>
    <fill>
      <patternFill patternType="lightGray"/>
    </fill>
    <fill>
      <patternFill patternType="solid">
        <fgColor rgb="FFD9D9D9"/>
        <bgColor rgb="FFD9D9D9"/>
      </patternFill>
    </fill>
    <fill>
      <patternFill patternType="solid">
        <fgColor rgb="FF00FF00"/>
        <bgColor rgb="FF00FF00"/>
      </patternFill>
    </fill>
    <fill>
      <patternFill patternType="solid">
        <fgColor rgb="FFFFFFFF"/>
        <bgColor rgb="FFFFFFFF"/>
      </patternFill>
    </fill>
    <fill>
      <patternFill patternType="solid">
        <fgColor rgb="FFB8FFB8"/>
        <bgColor rgb="FFB8FFB8"/>
      </patternFill>
    </fill>
    <fill>
      <patternFill patternType="solid">
        <fgColor rgb="FFF9CB9C"/>
        <bgColor rgb="FFF9CB9C"/>
      </patternFill>
    </fill>
    <fill>
      <patternFill patternType="solid">
        <fgColor rgb="FF535FC1"/>
        <bgColor rgb="FF535FC1"/>
      </patternFill>
    </fill>
    <fill>
      <patternFill patternType="solid">
        <fgColor rgb="FFEA9999"/>
        <bgColor rgb="FFEA999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s>
  <borders count="30">
    <border/>
    <border>
      <left style="thin">
        <color rgb="FF3E4791"/>
      </left>
      <right style="thin">
        <color rgb="FF535FC1"/>
      </right>
      <top style="thin">
        <color rgb="FF3E4791"/>
      </top>
      <bottom style="thin">
        <color rgb="FF3E4791"/>
      </bottom>
    </border>
    <border>
      <left style="thin">
        <color rgb="FF535FC1"/>
      </left>
      <right style="thin">
        <color rgb="FF3E4791"/>
      </right>
      <top style="thin">
        <color rgb="FF3E4791"/>
      </top>
      <bottom style="thin">
        <color rgb="FF3E4791"/>
      </bottom>
    </border>
    <border>
      <left style="thin">
        <color rgb="FF535FC1"/>
      </left>
      <right style="thin">
        <color rgb="FF535FC1"/>
      </right>
      <top style="thin">
        <color rgb="FF3E4791"/>
      </top>
      <bottom style="thin">
        <color rgb="FF3E4791"/>
      </bottom>
    </border>
    <border>
      <left style="thin">
        <color rgb="FF535FC1"/>
      </left>
      <right style="thin">
        <color rgb="FF000000"/>
      </right>
      <top style="thin">
        <color rgb="FF3E4791"/>
      </top>
      <bottom style="thin">
        <color rgb="FF3E4791"/>
      </bottom>
    </border>
    <border>
      <left style="thin">
        <color rgb="FF3E4791"/>
      </left>
      <right style="thin">
        <color rgb="FF00FF00"/>
      </right>
      <top style="thin">
        <color rgb="FF00FF00"/>
      </top>
      <bottom style="thin">
        <color rgb="FF00FF00"/>
      </bottom>
    </border>
    <border>
      <left style="thin">
        <color rgb="FFB8FFB8"/>
      </left>
      <right style="thin">
        <color rgb="FF3E4791"/>
      </right>
      <top style="thin">
        <color rgb="FFB8FFB8"/>
      </top>
      <bottom style="thin">
        <color rgb="FFB8FFB8"/>
      </bottom>
    </border>
    <border>
      <left style="thin">
        <color rgb="FFB8FFB8"/>
      </left>
      <right style="thin">
        <color rgb="FFB8FFB8"/>
      </right>
      <top style="thin">
        <color rgb="FFB8FFB8"/>
      </top>
      <bottom style="thin">
        <color rgb="FFB8FFB8"/>
      </bottom>
    </border>
    <border>
      <left style="thin">
        <color rgb="FFD9D9D9"/>
      </left>
      <right style="thin">
        <color rgb="FFD9D9D9"/>
      </right>
      <top style="thin">
        <color rgb="FFD9D9D9"/>
      </top>
      <bottom style="thin">
        <color rgb="FFD9D9D9"/>
      </bottom>
    </border>
    <border>
      <left style="thin">
        <color rgb="FFD9D9D9"/>
      </left>
      <right style="thin">
        <color rgb="FF000000"/>
      </right>
      <top style="thin">
        <color rgb="FFD9D9D9"/>
      </top>
      <bottom style="thin">
        <color rgb="FFD9D9D9"/>
      </bottom>
    </border>
    <border>
      <left style="thin">
        <color rgb="FFD9D9D9"/>
      </left>
      <right style="thin">
        <color rgb="FF3E4791"/>
      </right>
      <top style="thin">
        <color rgb="FFD9D9D9"/>
      </top>
      <bottom style="thin">
        <color rgb="FFD9D9D9"/>
      </bottom>
    </border>
    <border>
      <left style="thin">
        <color rgb="FF3E4791"/>
      </left>
      <right style="thin">
        <color rgb="FFD9D9D9"/>
      </right>
      <top style="thin">
        <color rgb="FFD9D9D9"/>
      </top>
      <bottom style="thin">
        <color rgb="FF3E4791"/>
      </bottom>
    </border>
    <border>
      <left style="thin">
        <color rgb="FFF9CB9C"/>
      </left>
      <right style="thin">
        <color rgb="FF3E4791"/>
      </right>
      <top style="thin">
        <color rgb="FFF9CB9C"/>
      </top>
      <bottom style="thin">
        <color rgb="FF3E4791"/>
      </bottom>
    </border>
    <border>
      <left style="thin">
        <color rgb="FFD9D9D9"/>
      </left>
      <right style="thin">
        <color rgb="FFD9D9D9"/>
      </right>
      <top style="thin">
        <color rgb="FFD9D9D9"/>
      </top>
      <bottom style="thin">
        <color rgb="FF3E4791"/>
      </bottom>
    </border>
    <border>
      <left style="thin">
        <color rgb="FFB8FFB8"/>
      </left>
      <right style="thin">
        <color rgb="FFB8FFB8"/>
      </right>
      <top style="thin">
        <color rgb="FFB8FFB8"/>
      </top>
      <bottom style="thin">
        <color rgb="FF3E4791"/>
      </bottom>
    </border>
    <border>
      <left style="thin">
        <color rgb="FFFFFFFF"/>
      </left>
      <right style="thin">
        <color rgb="FF000000"/>
      </right>
      <top style="thin">
        <color rgb="FFFFFFFF"/>
      </top>
      <bottom style="thin">
        <color rgb="FF3E4791"/>
      </bottom>
    </border>
    <border>
      <left style="thin">
        <color rgb="FFFFFFFF"/>
      </left>
      <right style="thin">
        <color rgb="FF3E4791"/>
      </right>
      <top style="thin">
        <color rgb="FFFFFFFF"/>
      </top>
      <bottom style="thin">
        <color rgb="FF3E4791"/>
      </bottom>
    </border>
    <border>
      <left style="thin">
        <color rgb="FF3E4791"/>
      </left>
      <right style="thin">
        <color rgb="FFD9D9D9"/>
      </right>
      <top style="thin">
        <color rgb="FFD9D9D9"/>
      </top>
      <bottom style="thin">
        <color rgb="FFD9D9D9"/>
      </bottom>
    </border>
    <border>
      <left style="thin">
        <color rgb="FFF9CB9C"/>
      </left>
      <right style="thin">
        <color rgb="FF3E4791"/>
      </right>
      <top style="thin">
        <color rgb="FFF9CB9C"/>
      </top>
      <bottom style="thin">
        <color rgb="FFF9CB9C"/>
      </bottom>
    </border>
    <border>
      <left style="thin">
        <color rgb="FF3E4791"/>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3E4791"/>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3E4791"/>
      </right>
      <top style="thin">
        <color rgb="FFFFFFFF"/>
      </top>
      <bottom style="thin">
        <color rgb="FFFFFFFF"/>
      </bottom>
    </border>
    <border>
      <left style="thin">
        <color rgb="FFF6F8F9"/>
      </left>
      <right style="thin">
        <color rgb="FFF6F8F9"/>
      </right>
      <top style="thin">
        <color rgb="FFF6F8F9"/>
      </top>
      <bottom style="thin">
        <color rgb="FF3E4791"/>
      </bottom>
    </border>
    <border>
      <left style="thin">
        <color rgb="FFD9D9D9"/>
      </left>
      <right style="thin">
        <color rgb="FF3E4791"/>
      </right>
      <top style="thin">
        <color rgb="FFD9D9D9"/>
      </top>
      <bottom style="thin">
        <color rgb="FF3E4791"/>
      </bottom>
    </border>
    <border>
      <left style="thin">
        <color rgb="FF3E4791"/>
      </left>
      <right style="thin">
        <color rgb="FF00FF00"/>
      </right>
      <top style="thin">
        <color rgb="FF00FF00"/>
      </top>
      <bottom style="thin">
        <color rgb="FF3E4791"/>
      </bottom>
    </border>
    <border>
      <left style="thin">
        <color rgb="FFB8FFB8"/>
      </left>
      <right style="thin">
        <color rgb="FF3E4791"/>
      </right>
      <top style="thin">
        <color rgb="FFB8FFB8"/>
      </top>
      <bottom style="thin">
        <color rgb="FF3E4791"/>
      </bottom>
    </border>
    <border>
      <left style="thin">
        <color rgb="FF3E4791"/>
      </left>
      <right style="thin">
        <color rgb="FFB8FFB8"/>
      </right>
      <top style="thin">
        <color rgb="FFB8FFB8"/>
      </top>
      <bottom style="thin">
        <color rgb="FFB8FFB8"/>
      </bottom>
    </border>
    <border>
      <left style="thin">
        <color rgb="FF3E4791"/>
      </left>
      <right style="thin">
        <color rgb="FFB8FFB8"/>
      </right>
      <top style="thin">
        <color rgb="FFB8FFB8"/>
      </top>
      <bottom style="thin">
        <color rgb="FF3E4791"/>
      </bottom>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2" fontId="3" numFmtId="0" xfId="0" applyFill="1" applyFont="1"/>
    <xf borderId="0" fillId="3" fontId="5" numFmtId="0" xfId="0" applyAlignment="1" applyFill="1" applyFont="1">
      <alignment readingOrder="0"/>
    </xf>
    <xf borderId="0" fillId="0" fontId="5" numFmtId="0" xfId="0" applyAlignment="1" applyFont="1">
      <alignment readingOrder="0"/>
    </xf>
    <xf borderId="0" fillId="4" fontId="3" numFmtId="0" xfId="0" applyAlignment="1" applyFill="1" applyFont="1">
      <alignment readingOrder="0"/>
    </xf>
    <xf borderId="0" fillId="5" fontId="3" numFmtId="0" xfId="0" applyAlignment="1" applyFill="1" applyFont="1">
      <alignment readingOrder="0"/>
    </xf>
    <xf borderId="0" fillId="6" fontId="3" numFmtId="0" xfId="0" applyFill="1" applyFont="1"/>
    <xf borderId="0" fillId="7" fontId="5" numFmtId="0" xfId="0" applyAlignment="1" applyFill="1" applyFont="1">
      <alignment readingOrder="0"/>
    </xf>
    <xf borderId="0" fillId="0" fontId="5" numFmtId="0" xfId="0" applyFont="1"/>
    <xf borderId="0" fillId="0" fontId="6" numFmtId="0" xfId="0" applyAlignment="1" applyFont="1">
      <alignment vertical="bottom"/>
    </xf>
    <xf borderId="0" fillId="4" fontId="3" numFmtId="0" xfId="0" applyFont="1"/>
    <xf borderId="1" fillId="0" fontId="5"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1" fillId="0" fontId="5" numFmtId="0" xfId="0" applyAlignment="1" applyBorder="1" applyFont="1">
      <alignment horizontal="left" readingOrder="0" shrinkToFit="0" vertical="center" wrapText="0"/>
    </xf>
    <xf borderId="3" fillId="0" fontId="7" numFmtId="0" xfId="0" applyAlignment="1" applyBorder="1" applyFont="1">
      <alignment horizontal="left" readingOrder="0" shrinkToFit="0" vertical="center" wrapText="0"/>
    </xf>
    <xf borderId="4" fillId="0" fontId="7" numFmtId="0" xfId="0" applyAlignment="1" applyBorder="1" applyFont="1">
      <alignment horizontal="left" readingOrder="0" shrinkToFit="0" vertical="center" wrapText="0"/>
    </xf>
    <xf borderId="2" fillId="7" fontId="8"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5" fillId="3" fontId="5" numFmtId="0" xfId="0" applyAlignment="1" applyBorder="1" applyFont="1">
      <alignment shrinkToFit="0" vertical="center" wrapText="0"/>
    </xf>
    <xf borderId="6" fillId="5" fontId="3" numFmtId="0" xfId="0" applyAlignment="1" applyBorder="1" applyFont="1">
      <alignment readingOrder="0" shrinkToFit="0" vertical="center" wrapText="0"/>
    </xf>
    <xf borderId="5" fillId="3" fontId="5" numFmtId="0" xfId="0" applyAlignment="1" applyBorder="1" applyFont="1">
      <alignment readingOrder="0" shrinkToFit="0" vertical="center" wrapText="0"/>
    </xf>
    <xf borderId="7" fillId="5" fontId="3" numFmtId="0" xfId="0" applyAlignment="1" applyBorder="1" applyFont="1">
      <alignment readingOrder="0" shrinkToFit="0" vertical="center" wrapText="0"/>
    </xf>
    <xf borderId="8" fillId="2" fontId="3" numFmtId="0" xfId="0" applyAlignment="1" applyBorder="1" applyFont="1">
      <alignment shrinkToFit="0" vertical="center" wrapText="0"/>
    </xf>
    <xf borderId="9" fillId="2" fontId="3" numFmtId="0" xfId="0" applyAlignment="1" applyBorder="1" applyFont="1">
      <alignment shrinkToFit="0" vertical="center" wrapText="0"/>
    </xf>
    <xf borderId="10" fillId="2" fontId="6" numFmtId="0" xfId="0" applyAlignment="1" applyBorder="1" applyFont="1">
      <alignment shrinkToFit="0" vertical="center" wrapText="0"/>
    </xf>
    <xf borderId="10" fillId="2" fontId="9" numFmtId="0" xfId="0" applyAlignment="1" applyBorder="1" applyFont="1">
      <alignment shrinkToFit="0" vertical="center" wrapText="0"/>
    </xf>
    <xf borderId="6" fillId="5" fontId="3" numFmtId="0" xfId="0" applyAlignment="1" applyBorder="1" applyFont="1">
      <alignment readingOrder="0" shrinkToFit="0" vertical="center" wrapText="0"/>
    </xf>
    <xf borderId="0" fillId="0" fontId="3" numFmtId="0" xfId="0" applyFont="1"/>
    <xf borderId="11" fillId="2" fontId="5" numFmtId="0" xfId="0" applyAlignment="1" applyBorder="1" applyFont="1">
      <alignment readingOrder="0" shrinkToFit="0" vertical="center" wrapText="0"/>
    </xf>
    <xf borderId="12" fillId="6" fontId="3" numFmtId="0" xfId="0" applyAlignment="1" applyBorder="1" applyFont="1">
      <alignment readingOrder="0" shrinkToFit="0" vertical="center" wrapText="0"/>
    </xf>
    <xf borderId="13" fillId="2" fontId="3" numFmtId="0" xfId="0" applyAlignment="1" applyBorder="1" applyFont="1">
      <alignment shrinkToFit="0" vertical="center" wrapText="0"/>
    </xf>
    <xf borderId="14" fillId="5" fontId="5" numFmtId="0" xfId="0" applyAlignment="1" applyBorder="1" applyFont="1">
      <alignment shrinkToFit="0" vertical="center" wrapText="0"/>
    </xf>
    <xf borderId="15" fillId="0" fontId="3" numFmtId="0" xfId="0" applyAlignment="1" applyBorder="1" applyFont="1">
      <alignment shrinkToFit="0" vertical="center" wrapText="0"/>
    </xf>
    <xf borderId="16" fillId="4" fontId="6" numFmtId="0" xfId="0" applyAlignment="1" applyBorder="1" applyFont="1">
      <alignment shrinkToFit="0" vertical="center" wrapText="0"/>
    </xf>
    <xf borderId="0" fillId="0" fontId="10" numFmtId="0" xfId="0" applyAlignment="1" applyFont="1">
      <alignment vertical="bottom"/>
    </xf>
    <xf borderId="0" fillId="4" fontId="11" numFmtId="0" xfId="0" applyAlignment="1" applyFont="1">
      <alignment vertical="bottom"/>
    </xf>
    <xf borderId="17" fillId="2" fontId="5" numFmtId="0" xfId="0" applyAlignment="1" applyBorder="1" applyFont="1">
      <alignment readingOrder="0" shrinkToFit="0" vertical="center" wrapText="0"/>
    </xf>
    <xf borderId="18" fillId="6" fontId="3" numFmtId="0" xfId="0" applyAlignment="1" applyBorder="1" applyFont="1">
      <alignment readingOrder="0" shrinkToFit="0" vertical="center" wrapText="0"/>
    </xf>
    <xf borderId="0" fillId="4" fontId="12" numFmtId="0" xfId="0" applyAlignment="1" applyFont="1">
      <alignment readingOrder="0"/>
    </xf>
    <xf borderId="11" fillId="2" fontId="5" numFmtId="0" xfId="0" applyAlignment="1" applyBorder="1" applyFont="1">
      <alignment readingOrder="0" shrinkToFit="0" vertical="center" wrapText="0"/>
    </xf>
    <xf borderId="0" fillId="0" fontId="3" numFmtId="0" xfId="0" applyFont="1"/>
    <xf borderId="0" fillId="0" fontId="3" numFmtId="0" xfId="0" applyAlignment="1" applyFont="1">
      <alignment readingOrder="0"/>
    </xf>
    <xf borderId="1"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0" xfId="0" applyAlignment="1" applyBorder="1" applyFont="1">
      <alignment horizontal="left" readingOrder="0" shrinkToFit="0" vertical="center" wrapText="0"/>
    </xf>
    <xf borderId="3" fillId="0" fontId="5" numFmtId="49" xfId="0" applyAlignment="1" applyBorder="1" applyFont="1" applyNumberFormat="1">
      <alignment horizontal="left" readingOrder="0" shrinkToFit="0" vertical="center" wrapText="0"/>
    </xf>
    <xf borderId="2" fillId="0" fontId="5" numFmtId="49" xfId="0" applyAlignment="1" applyBorder="1" applyFont="1" applyNumberFormat="1">
      <alignment horizontal="left" readingOrder="0" shrinkToFit="0" vertical="center" wrapText="0"/>
    </xf>
    <xf borderId="7" fillId="5" fontId="3" numFmtId="0" xfId="0" applyAlignment="1" applyBorder="1" applyFont="1">
      <alignment readingOrder="0" shrinkToFit="0" vertical="center" wrapText="0"/>
    </xf>
    <xf borderId="10" fillId="2" fontId="3" numFmtId="0" xfId="0" applyAlignment="1" applyBorder="1" applyFont="1">
      <alignment readingOrder="0" shrinkToFit="0" vertical="center" wrapText="0"/>
    </xf>
    <xf borderId="8" fillId="2" fontId="3" numFmtId="0" xfId="0" applyAlignment="1" applyBorder="1" applyFont="1">
      <alignment shrinkToFit="0" vertical="center" wrapText="0"/>
    </xf>
    <xf borderId="8" fillId="2" fontId="3" numFmtId="0" xfId="0" applyAlignment="1" applyBorder="1" applyFont="1">
      <alignment readingOrder="0" shrinkToFit="0" vertical="center" wrapText="0"/>
    </xf>
    <xf borderId="8" fillId="2" fontId="3" numFmtId="0" xfId="0" applyAlignment="1" applyBorder="1" applyFont="1">
      <alignment readingOrder="0" shrinkToFit="0" vertical="center" wrapText="0"/>
    </xf>
    <xf borderId="19" fillId="0" fontId="5" numFmtId="0" xfId="0" applyAlignment="1" applyBorder="1" applyFont="1">
      <alignment shrinkToFit="0" vertical="center" wrapText="0"/>
    </xf>
    <xf borderId="20" fillId="0" fontId="3" numFmtId="0" xfId="0" applyAlignment="1" applyBorder="1" applyFont="1">
      <alignment shrinkToFit="0" vertical="center" wrapText="0"/>
    </xf>
    <xf borderId="21" fillId="0" fontId="5" numFmtId="0" xfId="0" applyAlignment="1" applyBorder="1" applyFont="1">
      <alignment shrinkToFit="0" vertical="center" wrapText="0"/>
    </xf>
    <xf borderId="22" fillId="0" fontId="13" numFmtId="0" xfId="0" applyAlignment="1" applyBorder="1" applyFont="1">
      <alignment readingOrder="0" shrinkToFit="0" vertical="center" wrapText="1"/>
    </xf>
    <xf borderId="22" fillId="0" fontId="13" numFmtId="0" xfId="0" applyAlignment="1" applyBorder="1" applyFont="1">
      <alignment readingOrder="0" shrinkToFit="0" vertical="center" wrapText="1"/>
    </xf>
    <xf borderId="23" fillId="0" fontId="13" numFmtId="0" xfId="0" applyAlignment="1" applyBorder="1" applyFont="1">
      <alignment readingOrder="0" shrinkToFit="0" vertical="center" wrapText="1"/>
    </xf>
    <xf borderId="22" fillId="0" fontId="3" numFmtId="0" xfId="0" applyAlignment="1" applyBorder="1" applyFont="1">
      <alignment shrinkToFit="0" vertical="center" wrapText="0"/>
    </xf>
    <xf borderId="24" fillId="0" fontId="3" numFmtId="0" xfId="0" applyAlignment="1" applyBorder="1" applyFont="1">
      <alignment shrinkToFit="0" vertical="center" wrapText="0"/>
    </xf>
    <xf borderId="10" fillId="2" fontId="14" numFmtId="0" xfId="0" applyAlignment="1" applyBorder="1" applyFont="1">
      <alignment shrinkToFit="0" vertical="center" wrapText="0"/>
    </xf>
    <xf borderId="10" fillId="2" fontId="3" numFmtId="0" xfId="0" applyAlignment="1" applyBorder="1" applyFont="1">
      <alignment shrinkToFit="0" vertical="center" wrapText="0"/>
    </xf>
    <xf borderId="18" fillId="6" fontId="3" numFmtId="0" xfId="0" applyAlignment="1" applyBorder="1" applyFont="1">
      <alignment readingOrder="0" shrinkToFit="0" vertical="center" wrapText="0"/>
    </xf>
    <xf borderId="25" fillId="2" fontId="14" numFmtId="0" xfId="0" applyAlignment="1" applyBorder="1" applyFont="1">
      <alignment shrinkToFit="0" vertical="center" wrapText="0"/>
    </xf>
    <xf borderId="0" fillId="0" fontId="13" numFmtId="0" xfId="0" applyAlignment="1" applyFont="1">
      <alignment readingOrder="0" shrinkToFit="0" wrapText="0"/>
    </xf>
    <xf borderId="0" fillId="0" fontId="5" numFmtId="0" xfId="0" applyFont="1"/>
    <xf borderId="0" fillId="4" fontId="15" numFmtId="0" xfId="0" applyAlignment="1" applyFont="1">
      <alignment readingOrder="0"/>
    </xf>
    <xf borderId="0" fillId="7" fontId="7" numFmtId="0" xfId="0" applyAlignment="1" applyFont="1">
      <alignment readingOrder="0"/>
    </xf>
    <xf borderId="0" fillId="3" fontId="3" numFmtId="0" xfId="0" applyAlignment="1" applyFont="1">
      <alignment readingOrder="0"/>
    </xf>
    <xf borderId="0" fillId="0" fontId="16" numFmtId="0" xfId="0" applyAlignment="1" applyFont="1">
      <alignment horizontal="left" readingOrder="0"/>
    </xf>
    <xf borderId="18" fillId="6" fontId="3" numFmtId="0" xfId="0" applyAlignment="1" applyBorder="1" applyFont="1">
      <alignment shrinkToFit="0" vertical="center" wrapText="0"/>
    </xf>
    <xf borderId="0" fillId="0" fontId="17" numFmtId="0" xfId="0" applyAlignment="1" applyFont="1">
      <alignment horizontal="left" readingOrder="0"/>
    </xf>
    <xf borderId="12" fillId="6" fontId="3" numFmtId="0" xfId="0" applyAlignment="1" applyBorder="1" applyFont="1">
      <alignment shrinkToFit="0" vertical="center" wrapText="0"/>
    </xf>
    <xf borderId="1" fillId="0" fontId="3" numFmtId="0" xfId="0" applyAlignment="1" applyBorder="1" applyFont="1">
      <alignment horizontal="left" readingOrder="0" shrinkToFit="0" vertical="center" wrapText="0"/>
    </xf>
    <xf borderId="2" fillId="0" fontId="5" numFmtId="0" xfId="0" applyAlignment="1" applyBorder="1" applyFont="1">
      <alignment horizontal="left" readingOrder="0" shrinkToFit="0" vertical="center" wrapText="0"/>
    </xf>
    <xf borderId="0" fillId="8" fontId="18" numFmtId="0" xfId="0" applyAlignment="1" applyFill="1" applyFont="1">
      <alignment vertical="bottom"/>
    </xf>
    <xf borderId="0" fillId="9" fontId="18" numFmtId="0" xfId="0" applyAlignment="1" applyFill="1" applyFont="1">
      <alignment vertical="bottom"/>
    </xf>
    <xf borderId="0" fillId="10" fontId="18" numFmtId="0" xfId="0" applyAlignment="1" applyFill="1" applyFont="1">
      <alignment vertical="bottom"/>
    </xf>
    <xf borderId="0" fillId="11" fontId="18" numFmtId="0" xfId="0" applyAlignment="1" applyFill="1" applyFont="1">
      <alignment vertical="bottom"/>
    </xf>
    <xf borderId="6" fillId="5" fontId="3" numFmtId="0" xfId="0" applyAlignment="1" applyBorder="1" applyFont="1">
      <alignment shrinkToFit="0" vertical="center" wrapText="0"/>
    </xf>
    <xf borderId="7" fillId="5" fontId="3" numFmtId="0" xfId="0" applyAlignment="1" applyBorder="1" applyFont="1">
      <alignment shrinkToFit="0" vertical="center" wrapText="0"/>
    </xf>
    <xf borderId="26" fillId="3" fontId="5" numFmtId="0" xfId="0" applyAlignment="1" applyBorder="1" applyFont="1">
      <alignment readingOrder="0" shrinkToFit="0" vertical="center" wrapText="0"/>
    </xf>
    <xf borderId="14" fillId="5" fontId="3" numFmtId="0" xfId="0" applyAlignment="1" applyBorder="1" applyFont="1">
      <alignment shrinkToFit="0" vertical="center" wrapText="0"/>
    </xf>
    <xf borderId="25" fillId="2" fontId="3" numFmtId="0" xfId="0" applyAlignment="1" applyBorder="1" applyFont="1">
      <alignment shrinkToFit="0" vertical="center" wrapText="0"/>
    </xf>
    <xf borderId="27" fillId="5" fontId="3" numFmtId="0" xfId="0" applyAlignment="1" applyBorder="1" applyFont="1">
      <alignment shrinkToFit="0" vertical="center" wrapText="0"/>
    </xf>
    <xf borderId="0" fillId="11" fontId="18" numFmtId="0" xfId="0" applyAlignment="1" applyFont="1">
      <alignment vertical="bottom"/>
    </xf>
    <xf borderId="1" fillId="0" fontId="3" numFmtId="0" xfId="0" applyAlignment="1" applyBorder="1" applyFont="1">
      <alignment horizontal="left" readingOrder="0" shrinkToFit="0" vertical="center" wrapText="1"/>
    </xf>
    <xf borderId="3" fillId="0" fontId="3" numFmtId="0" xfId="0" applyAlignment="1" applyBorder="1" applyFont="1">
      <alignment horizontal="left" readingOrder="0" shrinkToFit="0" vertical="center" wrapText="1"/>
    </xf>
    <xf borderId="2" fillId="0" fontId="3" numFmtId="0" xfId="0" applyAlignment="1" applyBorder="1" applyFont="1">
      <alignment horizontal="left" readingOrder="0" shrinkToFit="0" vertical="center" wrapText="1"/>
    </xf>
    <xf borderId="17" fillId="2" fontId="3" numFmtId="0" xfId="0" applyAlignment="1" applyBorder="1" applyFont="1">
      <alignment shrinkToFit="0" vertical="center" wrapText="0"/>
    </xf>
    <xf borderId="10" fillId="2" fontId="3" numFmtId="0" xfId="0" applyAlignment="1" applyBorder="1" applyFont="1">
      <alignment shrinkToFit="0" vertical="center" wrapText="0"/>
    </xf>
    <xf borderId="0" fillId="2" fontId="3" numFmtId="0" xfId="0" applyAlignment="1" applyFont="1">
      <alignment readingOrder="0" shrinkToFit="0" wrapText="0"/>
    </xf>
    <xf borderId="28" fillId="5" fontId="3" numFmtId="0" xfId="0" applyAlignment="1" applyBorder="1" applyFont="1">
      <alignment shrinkToFit="0" vertical="center" wrapText="0"/>
    </xf>
    <xf borderId="28" fillId="5" fontId="3" numFmtId="0" xfId="0" applyAlignment="1" applyBorder="1" applyFont="1">
      <alignment readingOrder="0" shrinkToFit="0" vertical="center" wrapText="0"/>
    </xf>
    <xf borderId="29" fillId="5" fontId="3" numFmtId="0" xfId="0" applyAlignment="1" applyBorder="1" applyFont="1">
      <alignment readingOrder="0" shrinkToFit="0" vertical="center" wrapText="0"/>
    </xf>
    <xf borderId="0" fillId="2" fontId="3" numFmtId="0" xfId="0" applyAlignment="1" applyFont="1">
      <alignment readingOrder="0"/>
    </xf>
    <xf borderId="0" fillId="2" fontId="3" numFmtId="0" xfId="0" applyFont="1"/>
  </cellXfs>
  <cellStyles count="1">
    <cellStyle xfId="0" name="Normal" builtinId="0"/>
  </cellStyles>
  <dxfs count="5">
    <dxf>
      <font/>
      <fill>
        <patternFill patternType="solid">
          <fgColor rgb="FFD37676"/>
          <bgColor rgb="FFD37676"/>
        </patternFill>
      </fill>
      <border/>
    </dxf>
    <dxf>
      <font/>
      <fill>
        <patternFill patternType="none"/>
      </fill>
      <border/>
    </dxf>
    <dxf>
      <font/>
      <fill>
        <patternFill patternType="solid">
          <fgColor rgb="FF535FC1"/>
          <bgColor rgb="FF535FC1"/>
        </patternFill>
      </fill>
      <border/>
    </dxf>
    <dxf>
      <font/>
      <fill>
        <patternFill patternType="solid">
          <fgColor rgb="FFFFFFFF"/>
          <bgColor rgb="FFFFFFFF"/>
        </patternFill>
      </fill>
      <border/>
    </dxf>
    <dxf>
      <font/>
      <fill>
        <patternFill patternType="solid">
          <fgColor rgb="FFF6F8F9"/>
          <bgColor rgb="FFF6F8F9"/>
        </patternFill>
      </fill>
      <border/>
    </dxf>
  </dxfs>
  <tableStyles count="10">
    <tableStyle count="3" pivot="0" name="General-style">
      <tableStyleElement dxfId="2" type="headerRow"/>
      <tableStyleElement dxfId="3" type="firstRowStripe"/>
      <tableStyleElement dxfId="4" type="secondRowStripe"/>
    </tableStyle>
    <tableStyle count="3" pivot="0" name="General-style 2">
      <tableStyleElement dxfId="2" type="headerRow"/>
      <tableStyleElement dxfId="3" type="firstRowStripe"/>
      <tableStyleElement dxfId="4" type="secondRowStripe"/>
    </tableStyle>
    <tableStyle count="3" pivot="0" name="General-style 3">
      <tableStyleElement dxfId="2" type="headerRow"/>
      <tableStyleElement dxfId="3" type="firstRowStripe"/>
      <tableStyleElement dxfId="4" type="secondRowStripe"/>
    </tableStyle>
    <tableStyle count="3" pivot="0" name="Traits-style">
      <tableStyleElement dxfId="2" type="headerRow"/>
      <tableStyleElement dxfId="3" type="firstRowStripe"/>
      <tableStyleElement dxfId="4" type="secondRowStripe"/>
    </tableStyle>
    <tableStyle count="3" pivot="0" name="Visuals-style">
      <tableStyleElement dxfId="2" type="headerRow"/>
      <tableStyleElement dxfId="3" type="firstRowStripe"/>
      <tableStyleElement dxfId="4" type="secondRowStripe"/>
    </tableStyle>
    <tableStyle count="3" pivot="0" name="Visuals-style 2">
      <tableStyleElement dxfId="2" type="headerRow"/>
      <tableStyleElement dxfId="3" type="firstRowStripe"/>
      <tableStyleElement dxfId="4" type="secondRowStripe"/>
    </tableStyle>
    <tableStyle count="3" pivot="0" name="Visuals-style 3">
      <tableStyleElement dxfId="2" type="headerRow"/>
      <tableStyleElement dxfId="3" type="firstRowStripe"/>
      <tableStyleElement dxfId="4" type="secondRowStripe"/>
    </tableStyle>
    <tableStyle count="3" pivot="0" name="Obelisk Challenge-style">
      <tableStyleElement dxfId="2" type="headerRow"/>
      <tableStyleElement dxfId="3" type="firstRowStripe"/>
      <tableStyleElement dxfId="4" type="secondRowStripe"/>
    </tableStyle>
    <tableStyle count="3" pivot="0" name="Obelisk Challenge-style 2">
      <tableStyleElement dxfId="2" type="headerRow"/>
      <tableStyleElement dxfId="3" type="firstRowStripe"/>
      <tableStyleElement dxfId="4" type="secondRowStripe"/>
    </tableStyle>
    <tableStyle count="3" pivot="0" name="Singularity Deck-style">
      <tableStyleElement dxfId="2" type="headerRow"/>
      <tableStyleElement dxfId="3" type="firstRowStripe"/>
      <tableStyleElement dxfId="4"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2:B10" displayName="Basic_Info" name="Basic_Info" id="1">
  <tableColumns count="2">
    <tableColumn name="Field" id="1"/>
    <tableColumn name="Value" id="2"/>
  </tableColumns>
  <tableStyleInfo name="General-style" showColumnStripes="0" showFirstColumn="1" showLastColumn="1" showRowStripes="1"/>
</table>
</file>

<file path=xl/tables/table2.xml><?xml version="1.0" encoding="utf-8"?>
<table xmlns="http://schemas.openxmlformats.org/spreadsheetml/2006/main" ref="D2:H11" displayName="Starter_Cards" name="Starter_Cards" id="2">
  <tableColumns count="5">
    <tableColumn name="Field" id="1"/>
    <tableColumn name="Card Name" id="2"/>
    <tableColumn name="Copies" id="3"/>
    <tableColumn name="Card ID" id="4"/>
    <tableColumn name="Json" id="5"/>
  </tableColumns>
  <tableStyleInfo name="General-style 2" showColumnStripes="0" showFirstColumn="1" showLastColumn="1" showRowStripes="1"/>
</table>
</file>

<file path=xl/tables/table3.xml><?xml version="1.0" encoding="utf-8"?>
<table xmlns="http://schemas.openxmlformats.org/spreadsheetml/2006/main" ref="J2:K16" displayName="Stats" name="Stats" id="3">
  <tableColumns count="2">
    <tableColumn name="Field" id="1"/>
    <tableColumn name="Value" id="2"/>
  </tableColumns>
  <tableStyleInfo name="General-style 3" showColumnStripes="0" showFirstColumn="1" showLastColumn="1" showRowStripes="1"/>
</table>
</file>

<file path=xl/tables/table4.xml><?xml version="1.0" encoding="utf-8"?>
<table xmlns="http://schemas.openxmlformats.org/spreadsheetml/2006/main" ref="A2:F22" displayName="Trait_Info" name="Trait_Info" id="4">
  <tableColumns count="6">
    <tableColumn name="Field" id="1"/>
    <tableColumn name="Trait Name" id="2"/>
    <tableColumn name="Description" id="3"/>
    <tableColumn name="Trait Activation" id="4"/>
    <tableColumn name="Number of Activations" id="5"/>
    <tableColumn name="Enchantment ID" id="6"/>
  </tableColumns>
  <tableStyleInfo name="Traits-style" showColumnStripes="0" showFirstColumn="1" showLastColumn="1" showRowStripes="1"/>
</table>
</file>

<file path=xl/tables/table5.xml><?xml version="1.0" encoding="utf-8"?>
<table xmlns="http://schemas.openxmlformats.org/spreadsheetml/2006/main" ref="A2:B7" displayName="GameObject_Info" name="GameObject_Info" id="5">
  <tableColumns count="2">
    <tableColumn name="Field" id="1"/>
    <tableColumn name="Value" id="2"/>
  </tableColumns>
  <tableStyleInfo name="Visuals-style" showColumnStripes="0" showFirstColumn="1" showLastColumn="1" showRowStripes="1"/>
</table>
</file>

<file path=xl/tables/table6.xml><?xml version="1.0" encoding="utf-8"?>
<table xmlns="http://schemas.openxmlformats.org/spreadsheetml/2006/main" ref="D2:E6" displayName="Skin_Info" name="Skin_Info" id="6">
  <tableColumns count="2">
    <tableColumn name="Field" id="1"/>
    <tableColumn name="Value" id="2"/>
  </tableColumns>
  <tableStyleInfo name="Visuals-style 2" showColumnStripes="0" showFirstColumn="1" showLastColumn="1" showRowStripes="1"/>
</table>
</file>

<file path=xl/tables/table7.xml><?xml version="1.0" encoding="utf-8"?>
<table xmlns="http://schemas.openxmlformats.org/spreadsheetml/2006/main" ref="G2:H15" displayName="Cardback_Info" name="Cardback_Info" id="7">
  <tableColumns count="2">
    <tableColumn name="Field" id="1"/>
    <tableColumn name="Value" id="2"/>
  </tableColumns>
  <tableStyleInfo name="Visuals-style 3" showColumnStripes="0" showFirstColumn="1" showLastColumn="1" showRowStripes="1"/>
</table>
</file>

<file path=xl/tables/table8.xml><?xml version="1.0" encoding="utf-8"?>
<table xmlns="http://schemas.openxmlformats.org/spreadsheetml/2006/main" ref="A2:C7" displayName="Obelisk_Challenge_Starter_Pack" name="Obelisk_Challenge_Starter_Pack" id="8">
  <tableColumns count="3">
    <tableColumn name="Field" id="1"/>
    <tableColumn name="Card Name" id="2"/>
    <tableColumn name="Card ID" id="3"/>
  </tableColumns>
  <tableStyleInfo name="Obelisk Challenge-style" showColumnStripes="0" showFirstColumn="1" showLastColumn="1" showRowStripes="1"/>
</table>
</file>

<file path=xl/tables/table9.xml><?xml version="1.0" encoding="utf-8"?>
<table xmlns="http://schemas.openxmlformats.org/spreadsheetml/2006/main" ref="E2:F9" displayName="OC_Pack_Names" name="OC_Pack_Names" id="9">
  <tableColumns count="2">
    <tableColumn name="Field " id="1"/>
    <tableColumn name="Value" id="2"/>
  </tableColumns>
  <tableStyleInfo name="Obelisk Challenge-style 2" showColumnStripes="0" showFirstColumn="1" showLastColumn="1" showRowStripes="1"/>
</table>
</file>

<file path=xl/tables/table10.xml><?xml version="1.0" encoding="utf-8"?>
<table xmlns="http://schemas.openxmlformats.org/spreadsheetml/2006/main" ref="A1:C16" displayName="SingularityDeck" name="SingularityDeck" id="10">
  <tableColumns count="3">
    <tableColumn name="Card Name" id="1"/>
    <tableColumn name="Card Strings" id="2"/>
    <tableColumn name="Card Id" id="3"/>
  </tableColumns>
  <tableStyleInfo name="Singularity Deck-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891AD"/>
      </a:accent1>
      <a:accent2>
        <a:srgbClr val="004561"/>
      </a:accent2>
      <a:accent3>
        <a:srgbClr val="FF6F31"/>
      </a:accent3>
      <a:accent4>
        <a:srgbClr val="1C7685"/>
      </a:accent4>
      <a:accent5>
        <a:srgbClr val="0F45A8"/>
      </a:accent5>
      <a:accent6>
        <a:srgbClr val="4CDC8B"/>
      </a:accent6>
      <a:hlink>
        <a:srgbClr val="0097A7"/>
      </a:hlink>
      <a:folHlink>
        <a:srgbClr val="0097A7"/>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 Id="rId9" Type="http://schemas.openxmlformats.org/officeDocument/2006/relationships/table" Target="../tables/table3.xml"/><Relationship Id="rId7" Type="http://schemas.openxmlformats.org/officeDocument/2006/relationships/table" Target="../tables/table1.xml"/><Relationship Id="rId8"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3.xml"/><Relationship Id="rId3" Type="http://schemas.openxmlformats.org/officeDocument/2006/relationships/vmlDrawing" Target="../drawings/vmlDrawing2.vml"/><Relationship Id="rId5"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 Id="rId9" Type="http://schemas.openxmlformats.org/officeDocument/2006/relationships/table" Target="../tables/table7.xml"/><Relationship Id="rId7" Type="http://schemas.openxmlformats.org/officeDocument/2006/relationships/table" Target="../tables/table5.xml"/><Relationship Id="rId8"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 Id="rId6" Type="http://schemas.openxmlformats.org/officeDocument/2006/relationships/table" Target="../tables/table8.xml"/><Relationship Id="rId7" Type="http://schemas.openxmlformats.org/officeDocument/2006/relationships/table" Target="../tables/table9.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 Id="rId3"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row>
    <row r="2">
      <c r="A2" s="1" t="s">
        <v>1</v>
      </c>
    </row>
    <row r="3">
      <c r="A3" s="2" t="str">
        <f>hyperlink("https://code.secretsisters.gay/AtO_Custom","Step 3: Create any necessary/supplemental cards (Click link for Card Creator)")</f>
        <v>Step 3: Create any necessary/supplemental cards (Click link for Card Creator)</v>
      </c>
    </row>
    <row r="4">
      <c r="A4" s="1" t="s">
        <v>2</v>
      </c>
    </row>
    <row r="5">
      <c r="A5" s="1" t="s">
        <v>3</v>
      </c>
    </row>
    <row r="6">
      <c r="A6" s="1" t="s">
        <v>4</v>
      </c>
    </row>
    <row r="7">
      <c r="A7" s="3" t="s">
        <v>5</v>
      </c>
    </row>
    <row r="8">
      <c r="A8" s="4" t="s">
        <v>6</v>
      </c>
    </row>
    <row r="10">
      <c r="A10" s="5"/>
      <c r="B10" s="3" t="s">
        <v>7</v>
      </c>
    </row>
    <row r="12">
      <c r="A12" s="6"/>
      <c r="B12" s="7" t="s">
        <v>8</v>
      </c>
    </row>
    <row r="14">
      <c r="A14" s="8"/>
      <c r="B14" s="7" t="s">
        <v>9</v>
      </c>
    </row>
    <row r="16">
      <c r="A16" s="9"/>
      <c r="B16" s="7" t="s">
        <v>10</v>
      </c>
    </row>
    <row r="18">
      <c r="A18" s="10"/>
      <c r="B18" s="3" t="s">
        <v>11</v>
      </c>
    </row>
    <row r="20">
      <c r="A20" s="11"/>
      <c r="B20" s="3" t="s">
        <v>12</v>
      </c>
    </row>
  </sheetData>
  <conditionalFormatting sqref="A14">
    <cfRule type="containsBlanks" dxfId="0" priority="1">
      <formula>LEN(TRIM(A14))=0</formula>
    </cfRule>
  </conditionalFormatting>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0"/>
    <col customWidth="1" min="2" max="2" width="37.63"/>
    <col customWidth="1" min="3" max="3" width="5.75"/>
    <col customWidth="1" min="4" max="4" width="16.13"/>
    <col customWidth="1" min="5" max="5" width="17.13"/>
    <col customWidth="1" hidden="1" min="8" max="8" width="27.13"/>
    <col customWidth="1" min="9" max="9" width="7.5"/>
    <col customWidth="1" min="10" max="10" width="19.38"/>
    <col hidden="1" min="13" max="15" width="12.63"/>
  </cols>
  <sheetData>
    <row r="1">
      <c r="D1" s="12"/>
      <c r="H1" s="13"/>
      <c r="I1" s="14"/>
    </row>
    <row r="2">
      <c r="A2" s="15" t="s">
        <v>13</v>
      </c>
      <c r="B2" s="16" t="s">
        <v>14</v>
      </c>
      <c r="D2" s="17" t="s">
        <v>13</v>
      </c>
      <c r="E2" s="18" t="s">
        <v>15</v>
      </c>
      <c r="F2" s="18" t="s">
        <v>16</v>
      </c>
      <c r="G2" s="19" t="s">
        <v>17</v>
      </c>
      <c r="H2" s="20" t="s">
        <v>18</v>
      </c>
      <c r="I2" s="14"/>
      <c r="J2" s="17" t="s">
        <v>13</v>
      </c>
      <c r="K2" s="21" t="s">
        <v>14</v>
      </c>
      <c r="L2" s="12"/>
      <c r="M2" s="12"/>
      <c r="N2" s="12"/>
      <c r="O2" s="12"/>
      <c r="P2" s="12"/>
      <c r="Q2" s="12"/>
      <c r="R2" s="12"/>
      <c r="S2" s="12"/>
      <c r="T2" s="12"/>
      <c r="U2" s="12"/>
      <c r="V2" s="12"/>
      <c r="W2" s="12"/>
      <c r="X2" s="12"/>
      <c r="Y2" s="12"/>
      <c r="Z2" s="12"/>
      <c r="AA2" s="12"/>
    </row>
    <row r="3">
      <c r="A3" s="22" t="s">
        <v>19</v>
      </c>
      <c r="B3" s="23" t="s">
        <v>20</v>
      </c>
      <c r="D3" s="24" t="s">
        <v>21</v>
      </c>
      <c r="E3" s="25" t="s">
        <v>22</v>
      </c>
      <c r="F3" s="26"/>
      <c r="G3" s="27" t="str">
        <f>concat(SubclassID,lower(Substitute(SUBSTITUTE(E3," ",""),"'","")))</f>
        <v>afflictorcloakofshadows</v>
      </c>
      <c r="H3" s="28"/>
      <c r="I3" s="14"/>
      <c r="J3" s="24" t="s">
        <v>23</v>
      </c>
      <c r="K3" s="23">
        <v>11.0</v>
      </c>
    </row>
    <row r="4">
      <c r="A4" s="22" t="s">
        <v>24</v>
      </c>
      <c r="B4" s="23" t="s">
        <v>25</v>
      </c>
      <c r="D4" s="24" t="s">
        <v>26</v>
      </c>
      <c r="E4" s="25" t="s">
        <v>27</v>
      </c>
      <c r="F4" s="25">
        <v>3.0</v>
      </c>
      <c r="G4" s="27" t="str">
        <f t="shared" ref="G4:G9" si="1">lower(Substitute(SUBSTITUTE(E4," ",""),"'",""))</f>
        <v>poisondart</v>
      </c>
      <c r="H4" s="29" t="str">
        <f t="shared" ref="H4:H10" si="2">CONCATENATE($H$13,F4,$H$14,G4,$H$15)</f>
        <v>"{\n    \"UnitsInDeck\": 3,\n    \"Card\": \"poisondart\"\n}"</v>
      </c>
      <c r="I4" s="14"/>
      <c r="J4" s="24" t="s">
        <v>28</v>
      </c>
      <c r="K4" s="23">
        <v>61.0</v>
      </c>
    </row>
    <row r="5">
      <c r="A5" s="22" t="s">
        <v>29</v>
      </c>
      <c r="B5" s="30" t="s">
        <v>30</v>
      </c>
      <c r="D5" s="24" t="s">
        <v>31</v>
      </c>
      <c r="E5" s="25" t="s">
        <v>32</v>
      </c>
      <c r="F5" s="25">
        <v>3.0</v>
      </c>
      <c r="G5" s="27" t="str">
        <f t="shared" si="1"/>
        <v>poisonflask</v>
      </c>
      <c r="H5" s="29" t="str">
        <f t="shared" si="2"/>
        <v>"{\n    \"UnitsInDeck\": 3,\n    \"Card\": \"poisonflask\"\n}"</v>
      </c>
      <c r="I5" s="14"/>
      <c r="J5" s="24" t="s">
        <v>33</v>
      </c>
      <c r="K5" s="23" t="s">
        <v>34</v>
      </c>
    </row>
    <row r="6">
      <c r="A6" s="22" t="s">
        <v>35</v>
      </c>
      <c r="B6" s="30" t="s">
        <v>36</v>
      </c>
      <c r="D6" s="24" t="s">
        <v>37</v>
      </c>
      <c r="E6" s="25" t="s">
        <v>38</v>
      </c>
      <c r="F6" s="25">
        <v>3.0</v>
      </c>
      <c r="G6" s="27" t="str">
        <f t="shared" si="1"/>
        <v>bloodrain</v>
      </c>
      <c r="H6" s="29" t="str">
        <f t="shared" si="2"/>
        <v>"{\n    \"UnitsInDeck\": 3,\n    \"Card\": \"bloodrain\"\n}"</v>
      </c>
      <c r="I6" s="14"/>
      <c r="J6" s="24" t="s">
        <v>39</v>
      </c>
      <c r="K6" s="23">
        <v>10.0</v>
      </c>
      <c r="M6" s="31" t="str">
        <f>HpLevel</f>
        <v>[0,5,5,5,5]</v>
      </c>
      <c r="N6" s="31" t="str">
        <f>if(left(M6,1)="[",M6,CONCATENATE("[",M6))</f>
        <v>[0,5,5,5,5]</v>
      </c>
      <c r="O6" s="31" t="str">
        <f>if(right(N6,1)="]",N6,CONCATENATE(N6,"]"))</f>
        <v>[0,5,5,5,5]</v>
      </c>
    </row>
    <row r="7">
      <c r="A7" s="22" t="s">
        <v>40</v>
      </c>
      <c r="B7" s="30" t="b">
        <v>0</v>
      </c>
      <c r="D7" s="24" t="s">
        <v>41</v>
      </c>
      <c r="E7" s="25" t="s">
        <v>42</v>
      </c>
      <c r="F7" s="25">
        <v>3.0</v>
      </c>
      <c r="G7" s="27" t="str">
        <f t="shared" si="1"/>
        <v>flankingstrike</v>
      </c>
      <c r="H7" s="29" t="str">
        <f t="shared" si="2"/>
        <v>"{\n    \"UnitsInDeck\": 3,\n    \"Card\": \"flankingstrike\"\n}"</v>
      </c>
      <c r="I7" s="14"/>
      <c r="J7" s="24" t="s">
        <v>43</v>
      </c>
      <c r="K7" s="23">
        <v>10.0</v>
      </c>
    </row>
    <row r="8">
      <c r="A8" s="22" t="s">
        <v>44</v>
      </c>
      <c r="B8" s="23" t="s">
        <v>45</v>
      </c>
      <c r="D8" s="24" t="s">
        <v>46</v>
      </c>
      <c r="E8" s="25" t="s">
        <v>47</v>
      </c>
      <c r="F8" s="25">
        <v>1.0</v>
      </c>
      <c r="G8" s="27" t="str">
        <f t="shared" si="1"/>
        <v>bladestorm</v>
      </c>
      <c r="H8" s="29" t="str">
        <f t="shared" si="2"/>
        <v>"{\n    \"UnitsInDeck\": 1,\n    \"Card\": \"bladestorm\"\n}"</v>
      </c>
      <c r="I8" s="14"/>
      <c r="J8" s="24" t="s">
        <v>48</v>
      </c>
      <c r="K8" s="23">
        <v>0.0</v>
      </c>
    </row>
    <row r="9">
      <c r="A9" s="22" t="s">
        <v>49</v>
      </c>
      <c r="B9" s="23" t="s">
        <v>50</v>
      </c>
      <c r="D9" s="24" t="s">
        <v>51</v>
      </c>
      <c r="E9" s="25" t="s">
        <v>52</v>
      </c>
      <c r="F9" s="25">
        <v>1.0</v>
      </c>
      <c r="G9" s="27" t="str">
        <f t="shared" si="1"/>
        <v>bladedance</v>
      </c>
      <c r="H9" s="29" t="str">
        <f t="shared" si="2"/>
        <v>"{\n    \"UnitsInDeck\": 1,\n    \"Card\": \"bladedance\"\n}"</v>
      </c>
      <c r="I9" s="14"/>
      <c r="J9" s="24" t="s">
        <v>53</v>
      </c>
      <c r="K9" s="23">
        <v>0.0</v>
      </c>
    </row>
    <row r="10">
      <c r="A10" s="32" t="s">
        <v>54</v>
      </c>
      <c r="B10" s="33"/>
      <c r="D10" s="24" t="s">
        <v>55</v>
      </c>
      <c r="E10" s="25" t="s">
        <v>56</v>
      </c>
      <c r="F10" s="25">
        <v>1.0</v>
      </c>
      <c r="G10" s="27" t="str">
        <f>concat(SubclassID,lower(Substitute(SUBSTITUTE(E10," ",""),"'","")))</f>
        <v>afflictorfeastofabsolution</v>
      </c>
      <c r="H10" s="29" t="str">
        <f t="shared" si="2"/>
        <v>"{\n    \"UnitsInDeck\": 1,\n    \"Card\": \"afflictorfeastofabsolution\"\n}"</v>
      </c>
      <c r="I10" s="14"/>
      <c r="J10" s="24" t="s">
        <v>57</v>
      </c>
      <c r="K10" s="23">
        <v>0.0</v>
      </c>
    </row>
    <row r="11">
      <c r="A11" s="13"/>
      <c r="B11" s="13"/>
      <c r="D11" s="32" t="s">
        <v>58</v>
      </c>
      <c r="E11" s="34"/>
      <c r="F11" s="35">
        <f>sum(F4:F10)</f>
        <v>15</v>
      </c>
      <c r="G11" s="36"/>
      <c r="H11" s="37"/>
      <c r="I11" s="14"/>
      <c r="J11" s="24" t="s">
        <v>59</v>
      </c>
      <c r="K11" s="23">
        <v>0.0</v>
      </c>
    </row>
    <row r="12">
      <c r="A12" s="13"/>
      <c r="B12" s="38" t="str">
        <f>lower(SUBSTITUTE(B4," ",""))</f>
        <v>afflictor</v>
      </c>
      <c r="D12" s="3" t="s">
        <v>60</v>
      </c>
      <c r="H12" s="13"/>
      <c r="I12" s="14"/>
      <c r="J12" s="24" t="s">
        <v>61</v>
      </c>
      <c r="K12" s="23">
        <v>0.0</v>
      </c>
    </row>
    <row r="13">
      <c r="H13" s="39" t="s">
        <v>62</v>
      </c>
      <c r="I13" s="14"/>
      <c r="J13" s="24" t="s">
        <v>63</v>
      </c>
      <c r="K13" s="23">
        <v>10.0</v>
      </c>
    </row>
    <row r="14">
      <c r="H14" s="39" t="s">
        <v>64</v>
      </c>
      <c r="I14" s="14"/>
      <c r="J14" s="24" t="s">
        <v>65</v>
      </c>
      <c r="K14" s="23">
        <v>0.0</v>
      </c>
    </row>
    <row r="15">
      <c r="H15" s="39" t="s">
        <v>66</v>
      </c>
      <c r="I15" s="14"/>
      <c r="J15" s="40" t="s">
        <v>67</v>
      </c>
      <c r="K15" s="41">
        <v>1.0</v>
      </c>
    </row>
    <row r="16">
      <c r="G16" s="42"/>
      <c r="H16" s="13"/>
      <c r="I16" s="14"/>
      <c r="J16" s="43" t="s">
        <v>68</v>
      </c>
      <c r="K16" s="33">
        <v>3.0</v>
      </c>
    </row>
    <row r="17">
      <c r="H17" s="13"/>
      <c r="I17" s="14"/>
    </row>
    <row r="18">
      <c r="H18" s="13"/>
      <c r="I18" s="14"/>
    </row>
    <row r="19">
      <c r="H19" s="13"/>
      <c r="I19" s="14"/>
    </row>
    <row r="20">
      <c r="H20" s="13"/>
      <c r="I20" s="14"/>
    </row>
    <row r="21">
      <c r="H21" s="13"/>
      <c r="I21" s="14"/>
    </row>
    <row r="22">
      <c r="H22" s="13"/>
      <c r="I22" s="14"/>
    </row>
    <row r="23">
      <c r="A23" s="44"/>
      <c r="B23" s="44"/>
      <c r="H23" s="13"/>
      <c r="I23" s="14"/>
    </row>
    <row r="24">
      <c r="A24" s="44"/>
      <c r="B24" s="44"/>
      <c r="H24" s="13"/>
      <c r="I24" s="14"/>
    </row>
    <row r="25">
      <c r="A25" s="44"/>
      <c r="B25" s="44"/>
      <c r="H25" s="13"/>
      <c r="I25" s="14"/>
    </row>
    <row r="26">
      <c r="A26" s="44"/>
      <c r="B26" s="44"/>
      <c r="H26" s="13"/>
      <c r="I26" s="14"/>
    </row>
    <row r="27">
      <c r="A27" s="44"/>
      <c r="B27" s="44"/>
      <c r="H27" s="13"/>
      <c r="I27" s="14"/>
    </row>
    <row r="28">
      <c r="A28" s="44"/>
      <c r="B28" s="44"/>
      <c r="H28" s="13"/>
      <c r="I28" s="14"/>
    </row>
    <row r="29">
      <c r="A29" s="44"/>
      <c r="B29" s="44"/>
      <c r="H29" s="13"/>
      <c r="I29" s="14"/>
    </row>
    <row r="30">
      <c r="A30" s="44"/>
      <c r="B30" s="44"/>
      <c r="H30" s="13"/>
      <c r="I30" s="14"/>
    </row>
    <row r="31">
      <c r="A31" s="44"/>
      <c r="B31" s="44"/>
      <c r="H31" s="13"/>
      <c r="I31" s="14"/>
    </row>
    <row r="32">
      <c r="H32" s="13"/>
      <c r="I32" s="14"/>
    </row>
    <row r="33">
      <c r="H33" s="13"/>
      <c r="I33" s="14"/>
    </row>
    <row r="34">
      <c r="H34" s="13"/>
      <c r="I34" s="14"/>
    </row>
    <row r="35">
      <c r="H35" s="13"/>
      <c r="I35" s="14"/>
    </row>
    <row r="36">
      <c r="H36" s="13"/>
      <c r="I36" s="14"/>
    </row>
    <row r="37">
      <c r="H37" s="13"/>
      <c r="I37" s="14"/>
    </row>
    <row r="38">
      <c r="H38" s="13"/>
      <c r="I38" s="14"/>
    </row>
    <row r="39">
      <c r="H39" s="13"/>
      <c r="I39" s="14"/>
    </row>
    <row r="40">
      <c r="H40" s="13"/>
      <c r="I40" s="14"/>
    </row>
    <row r="41">
      <c r="H41" s="13"/>
      <c r="I41" s="14"/>
    </row>
    <row r="42">
      <c r="H42" s="13"/>
      <c r="I42" s="14"/>
    </row>
    <row r="43">
      <c r="H43" s="13"/>
      <c r="I43" s="14"/>
    </row>
    <row r="44">
      <c r="H44" s="13"/>
      <c r="I44" s="14"/>
    </row>
    <row r="45">
      <c r="H45" s="13"/>
      <c r="I45" s="14"/>
    </row>
    <row r="46">
      <c r="A46" s="12"/>
      <c r="H46" s="13"/>
      <c r="I46" s="14"/>
    </row>
    <row r="47">
      <c r="A47" s="12"/>
      <c r="H47" s="13"/>
      <c r="I47" s="14"/>
    </row>
    <row r="48">
      <c r="A48" s="12"/>
      <c r="H48" s="13"/>
      <c r="I48" s="14"/>
    </row>
    <row r="49">
      <c r="A49" s="12"/>
      <c r="H49" s="13"/>
      <c r="I49" s="14"/>
    </row>
    <row r="50">
      <c r="A50" s="12"/>
      <c r="H50" s="13"/>
      <c r="I50" s="14"/>
    </row>
    <row r="51">
      <c r="A51" s="12"/>
      <c r="H51" s="13"/>
      <c r="I51" s="14"/>
    </row>
    <row r="52">
      <c r="A52" s="12"/>
      <c r="H52" s="13"/>
      <c r="I52" s="14"/>
    </row>
    <row r="53">
      <c r="A53" s="12"/>
      <c r="H53" s="13"/>
      <c r="I53" s="14"/>
    </row>
    <row r="54">
      <c r="A54" s="12"/>
      <c r="H54" s="13"/>
      <c r="I54" s="14"/>
    </row>
    <row r="55">
      <c r="A55" s="12"/>
      <c r="H55" s="13"/>
      <c r="I55" s="14"/>
    </row>
    <row r="56">
      <c r="A56" s="12"/>
      <c r="H56" s="13"/>
      <c r="I56" s="14"/>
    </row>
    <row r="57">
      <c r="A57" s="12"/>
      <c r="H57" s="13"/>
      <c r="I57" s="14"/>
    </row>
    <row r="58">
      <c r="A58" s="12"/>
      <c r="H58" s="13"/>
      <c r="I58" s="14"/>
    </row>
    <row r="59">
      <c r="A59" s="12"/>
      <c r="H59" s="13"/>
      <c r="I59" s="14"/>
    </row>
    <row r="60">
      <c r="A60" s="12"/>
      <c r="H60" s="13"/>
      <c r="I60" s="14"/>
    </row>
    <row r="61">
      <c r="A61" s="12"/>
      <c r="H61" s="13"/>
      <c r="I61" s="14"/>
    </row>
    <row r="62">
      <c r="A62" s="12"/>
      <c r="H62" s="13"/>
      <c r="I62" s="14"/>
    </row>
    <row r="63">
      <c r="A63" s="12"/>
      <c r="H63" s="13"/>
      <c r="I63" s="14"/>
    </row>
    <row r="64">
      <c r="A64" s="12"/>
      <c r="H64" s="13"/>
      <c r="I64" s="14"/>
    </row>
    <row r="65">
      <c r="A65" s="12"/>
      <c r="H65" s="13"/>
      <c r="I65" s="14"/>
    </row>
    <row r="66">
      <c r="A66" s="12"/>
      <c r="H66" s="13"/>
      <c r="I66" s="14"/>
    </row>
    <row r="67">
      <c r="A67" s="12"/>
      <c r="H67" s="13"/>
      <c r="I67" s="14"/>
    </row>
    <row r="68">
      <c r="A68" s="12"/>
      <c r="H68" s="13"/>
      <c r="I68" s="14"/>
    </row>
    <row r="69">
      <c r="A69" s="12"/>
      <c r="H69" s="13"/>
      <c r="I69" s="14"/>
    </row>
    <row r="70">
      <c r="A70" s="12"/>
      <c r="H70" s="13"/>
      <c r="I70" s="14"/>
    </row>
    <row r="71">
      <c r="A71" s="12"/>
      <c r="H71" s="13"/>
      <c r="I71" s="14"/>
    </row>
    <row r="72">
      <c r="A72" s="12"/>
      <c r="H72" s="13"/>
      <c r="I72" s="14"/>
    </row>
    <row r="73">
      <c r="A73" s="12"/>
      <c r="H73" s="13"/>
      <c r="I73" s="14"/>
    </row>
    <row r="74">
      <c r="A74" s="12"/>
      <c r="H74" s="13"/>
      <c r="I74" s="14"/>
    </row>
    <row r="75">
      <c r="A75" s="12"/>
      <c r="H75" s="13"/>
      <c r="I75" s="14"/>
    </row>
    <row r="76">
      <c r="A76" s="12"/>
      <c r="H76" s="13"/>
      <c r="I76" s="14"/>
    </row>
    <row r="77">
      <c r="A77" s="12"/>
      <c r="H77" s="13"/>
      <c r="I77" s="14"/>
    </row>
    <row r="78">
      <c r="A78" s="12"/>
      <c r="H78" s="13"/>
      <c r="I78" s="14"/>
    </row>
    <row r="79">
      <c r="A79" s="12"/>
      <c r="H79" s="13"/>
      <c r="I79" s="14"/>
    </row>
    <row r="80">
      <c r="A80" s="12"/>
      <c r="H80" s="13"/>
      <c r="I80" s="14"/>
    </row>
    <row r="81">
      <c r="A81" s="12"/>
      <c r="H81" s="13"/>
      <c r="I81" s="14"/>
    </row>
    <row r="82">
      <c r="A82" s="12"/>
      <c r="H82" s="13"/>
      <c r="I82" s="14"/>
    </row>
    <row r="83">
      <c r="A83" s="12"/>
      <c r="H83" s="13"/>
      <c r="I83" s="14"/>
    </row>
    <row r="84">
      <c r="A84" s="12"/>
      <c r="H84" s="13"/>
      <c r="I84" s="14"/>
    </row>
    <row r="85">
      <c r="A85" s="12"/>
      <c r="H85" s="13"/>
      <c r="I85" s="14"/>
    </row>
    <row r="86">
      <c r="A86" s="12"/>
      <c r="H86" s="13"/>
      <c r="I86" s="14"/>
    </row>
    <row r="87">
      <c r="A87" s="12"/>
      <c r="H87" s="13"/>
      <c r="I87" s="14"/>
    </row>
    <row r="88">
      <c r="A88" s="12"/>
      <c r="H88" s="13"/>
      <c r="I88" s="14"/>
    </row>
    <row r="89">
      <c r="A89" s="12"/>
      <c r="H89" s="13"/>
      <c r="I89" s="14"/>
    </row>
    <row r="90">
      <c r="A90" s="12"/>
      <c r="H90" s="13"/>
      <c r="I90" s="14"/>
    </row>
    <row r="91">
      <c r="A91" s="12"/>
      <c r="H91" s="13"/>
      <c r="I91" s="14"/>
    </row>
    <row r="92">
      <c r="A92" s="12"/>
      <c r="H92" s="13"/>
      <c r="I92" s="14"/>
    </row>
    <row r="93">
      <c r="A93" s="12"/>
      <c r="H93" s="13"/>
      <c r="I93" s="14"/>
    </row>
    <row r="94">
      <c r="A94" s="12"/>
      <c r="H94" s="13"/>
      <c r="I94" s="14"/>
    </row>
    <row r="95">
      <c r="A95" s="12"/>
      <c r="H95" s="13"/>
      <c r="I95" s="14"/>
    </row>
    <row r="96">
      <c r="A96" s="12"/>
      <c r="H96" s="13"/>
      <c r="I96" s="14"/>
    </row>
    <row r="97">
      <c r="A97" s="12"/>
      <c r="H97" s="13"/>
      <c r="I97" s="14"/>
    </row>
    <row r="98">
      <c r="A98" s="12"/>
      <c r="H98" s="13"/>
      <c r="I98" s="14"/>
    </row>
    <row r="99">
      <c r="A99" s="12"/>
      <c r="H99" s="13"/>
      <c r="I99" s="14"/>
    </row>
    <row r="100">
      <c r="A100" s="12"/>
      <c r="H100" s="13"/>
      <c r="I100" s="14"/>
    </row>
    <row r="101">
      <c r="A101" s="12"/>
      <c r="H101" s="13"/>
      <c r="I101" s="14"/>
    </row>
    <row r="102">
      <c r="A102" s="12"/>
      <c r="H102" s="13"/>
      <c r="I102" s="14"/>
    </row>
    <row r="103">
      <c r="A103" s="12"/>
      <c r="H103" s="13"/>
      <c r="I103" s="14"/>
    </row>
    <row r="104">
      <c r="A104" s="12"/>
      <c r="H104" s="13"/>
      <c r="I104" s="14"/>
    </row>
    <row r="105">
      <c r="A105" s="12"/>
      <c r="H105" s="13"/>
      <c r="I105" s="14"/>
    </row>
    <row r="106">
      <c r="A106" s="12"/>
      <c r="H106" s="13"/>
      <c r="I106" s="14"/>
    </row>
    <row r="107">
      <c r="A107" s="12"/>
      <c r="H107" s="13"/>
      <c r="I107" s="14"/>
    </row>
    <row r="108">
      <c r="A108" s="12"/>
      <c r="H108" s="13"/>
      <c r="I108" s="14"/>
    </row>
    <row r="109">
      <c r="A109" s="12"/>
      <c r="H109" s="13"/>
      <c r="I109" s="14"/>
    </row>
    <row r="110">
      <c r="A110" s="12"/>
      <c r="H110" s="13"/>
      <c r="I110" s="14"/>
    </row>
    <row r="111">
      <c r="A111" s="12"/>
      <c r="H111" s="13"/>
      <c r="I111" s="14"/>
    </row>
    <row r="112">
      <c r="A112" s="12"/>
      <c r="H112" s="13"/>
      <c r="I112" s="14"/>
    </row>
    <row r="113">
      <c r="A113" s="12"/>
      <c r="H113" s="13"/>
      <c r="I113" s="14"/>
    </row>
    <row r="114">
      <c r="A114" s="12"/>
      <c r="H114" s="13"/>
      <c r="I114" s="14"/>
    </row>
    <row r="115">
      <c r="A115" s="12"/>
      <c r="H115" s="13"/>
      <c r="I115" s="14"/>
    </row>
    <row r="116">
      <c r="A116" s="12"/>
      <c r="H116" s="13"/>
      <c r="I116" s="14"/>
    </row>
    <row r="117">
      <c r="A117" s="12"/>
      <c r="H117" s="13"/>
      <c r="I117" s="14"/>
    </row>
    <row r="118">
      <c r="A118" s="12"/>
      <c r="H118" s="13"/>
      <c r="I118" s="14"/>
    </row>
    <row r="119">
      <c r="A119" s="12"/>
      <c r="H119" s="13"/>
      <c r="I119" s="14"/>
    </row>
    <row r="120">
      <c r="A120" s="12"/>
      <c r="H120" s="13"/>
      <c r="I120" s="14"/>
    </row>
    <row r="121">
      <c r="A121" s="12"/>
      <c r="H121" s="13"/>
      <c r="I121" s="14"/>
    </row>
    <row r="122">
      <c r="A122" s="12"/>
      <c r="H122" s="13"/>
      <c r="I122" s="14"/>
    </row>
    <row r="123">
      <c r="A123" s="12"/>
      <c r="H123" s="13"/>
      <c r="I123" s="14"/>
    </row>
    <row r="124">
      <c r="A124" s="12"/>
      <c r="H124" s="13"/>
      <c r="I124" s="14"/>
    </row>
    <row r="125">
      <c r="A125" s="12"/>
      <c r="H125" s="13"/>
      <c r="I125" s="14"/>
    </row>
    <row r="126">
      <c r="A126" s="12"/>
      <c r="H126" s="13"/>
      <c r="I126" s="14"/>
    </row>
    <row r="127">
      <c r="A127" s="12"/>
      <c r="H127" s="13"/>
      <c r="I127" s="14"/>
    </row>
    <row r="128">
      <c r="A128" s="12"/>
      <c r="H128" s="13"/>
      <c r="I128" s="14"/>
    </row>
    <row r="129">
      <c r="A129" s="12"/>
      <c r="H129" s="13"/>
      <c r="I129" s="14"/>
    </row>
    <row r="130">
      <c r="A130" s="12"/>
      <c r="H130" s="13"/>
      <c r="I130" s="14"/>
    </row>
    <row r="131">
      <c r="A131" s="12"/>
      <c r="H131" s="13"/>
      <c r="I131" s="14"/>
    </row>
    <row r="132">
      <c r="A132" s="12"/>
      <c r="H132" s="13"/>
      <c r="I132" s="14"/>
    </row>
    <row r="133">
      <c r="A133" s="12"/>
      <c r="H133" s="13"/>
      <c r="I133" s="14"/>
    </row>
    <row r="134">
      <c r="A134" s="12"/>
      <c r="H134" s="13"/>
      <c r="I134" s="14"/>
    </row>
    <row r="135">
      <c r="A135" s="12"/>
      <c r="H135" s="13"/>
      <c r="I135" s="14"/>
    </row>
    <row r="136">
      <c r="A136" s="12"/>
      <c r="H136" s="13"/>
      <c r="I136" s="14"/>
    </row>
    <row r="137">
      <c r="A137" s="12"/>
      <c r="H137" s="13"/>
      <c r="I137" s="14"/>
    </row>
    <row r="138">
      <c r="A138" s="12"/>
      <c r="H138" s="13"/>
      <c r="I138" s="14"/>
    </row>
    <row r="139">
      <c r="A139" s="12"/>
      <c r="H139" s="13"/>
      <c r="I139" s="14"/>
    </row>
    <row r="140">
      <c r="A140" s="12"/>
      <c r="H140" s="13"/>
      <c r="I140" s="14"/>
    </row>
    <row r="141">
      <c r="A141" s="12"/>
      <c r="H141" s="13"/>
      <c r="I141" s="14"/>
    </row>
    <row r="142">
      <c r="A142" s="12"/>
      <c r="H142" s="13"/>
      <c r="I142" s="14"/>
    </row>
    <row r="143">
      <c r="A143" s="12"/>
      <c r="H143" s="13"/>
      <c r="I143" s="14"/>
    </row>
    <row r="144">
      <c r="A144" s="12"/>
      <c r="H144" s="13"/>
      <c r="I144" s="14"/>
    </row>
    <row r="145">
      <c r="A145" s="12"/>
      <c r="H145" s="13"/>
      <c r="I145" s="14"/>
    </row>
    <row r="146">
      <c r="A146" s="12"/>
      <c r="H146" s="13"/>
      <c r="I146" s="14"/>
    </row>
    <row r="147">
      <c r="A147" s="12"/>
      <c r="H147" s="13"/>
      <c r="I147" s="14"/>
    </row>
    <row r="148">
      <c r="A148" s="12"/>
      <c r="H148" s="13"/>
      <c r="I148" s="14"/>
    </row>
    <row r="149">
      <c r="A149" s="12"/>
      <c r="H149" s="13"/>
      <c r="I149" s="14"/>
    </row>
    <row r="150">
      <c r="A150" s="12"/>
      <c r="H150" s="13"/>
      <c r="I150" s="14"/>
    </row>
    <row r="151">
      <c r="A151" s="12"/>
      <c r="H151" s="13"/>
      <c r="I151" s="14"/>
    </row>
    <row r="152">
      <c r="A152" s="12"/>
      <c r="H152" s="13"/>
      <c r="I152" s="14"/>
    </row>
    <row r="153">
      <c r="A153" s="12"/>
      <c r="H153" s="13"/>
      <c r="I153" s="14"/>
    </row>
    <row r="154">
      <c r="A154" s="12"/>
      <c r="H154" s="13"/>
      <c r="I154" s="14"/>
    </row>
    <row r="155">
      <c r="A155" s="12"/>
      <c r="H155" s="13"/>
      <c r="I155" s="14"/>
    </row>
    <row r="156">
      <c r="A156" s="12"/>
      <c r="H156" s="13"/>
      <c r="I156" s="14"/>
    </row>
    <row r="157">
      <c r="A157" s="12"/>
      <c r="H157" s="13"/>
      <c r="I157" s="14"/>
    </row>
    <row r="158">
      <c r="A158" s="12"/>
      <c r="H158" s="13"/>
      <c r="I158" s="14"/>
    </row>
    <row r="159">
      <c r="A159" s="12"/>
      <c r="H159" s="13"/>
      <c r="I159" s="14"/>
    </row>
    <row r="160">
      <c r="A160" s="12"/>
      <c r="H160" s="13"/>
      <c r="I160" s="14"/>
    </row>
    <row r="161">
      <c r="A161" s="12"/>
      <c r="H161" s="13"/>
      <c r="I161" s="14"/>
    </row>
    <row r="162">
      <c r="A162" s="12"/>
      <c r="H162" s="13"/>
      <c r="I162" s="14"/>
    </row>
    <row r="163">
      <c r="A163" s="12"/>
      <c r="H163" s="13"/>
      <c r="I163" s="14"/>
    </row>
    <row r="164">
      <c r="A164" s="12"/>
      <c r="H164" s="13"/>
      <c r="I164" s="14"/>
    </row>
    <row r="165">
      <c r="A165" s="12"/>
      <c r="H165" s="13"/>
      <c r="I165" s="14"/>
    </row>
    <row r="166">
      <c r="A166" s="12"/>
      <c r="H166" s="13"/>
      <c r="I166" s="14"/>
    </row>
    <row r="167">
      <c r="A167" s="12"/>
      <c r="H167" s="13"/>
      <c r="I167" s="14"/>
    </row>
    <row r="168">
      <c r="A168" s="12"/>
      <c r="H168" s="13"/>
      <c r="I168" s="14"/>
    </row>
    <row r="169">
      <c r="A169" s="12"/>
      <c r="H169" s="13"/>
      <c r="I169" s="14"/>
    </row>
    <row r="170">
      <c r="A170" s="12"/>
      <c r="H170" s="13"/>
      <c r="I170" s="14"/>
    </row>
    <row r="171">
      <c r="A171" s="12"/>
      <c r="H171" s="13"/>
      <c r="I171" s="14"/>
    </row>
    <row r="172">
      <c r="A172" s="12"/>
      <c r="H172" s="13"/>
      <c r="I172" s="14"/>
    </row>
    <row r="173">
      <c r="A173" s="12"/>
      <c r="H173" s="13"/>
      <c r="I173" s="14"/>
    </row>
    <row r="174">
      <c r="A174" s="12"/>
      <c r="H174" s="13"/>
      <c r="I174" s="14"/>
    </row>
    <row r="175">
      <c r="A175" s="12"/>
      <c r="H175" s="13"/>
      <c r="I175" s="14"/>
    </row>
    <row r="176">
      <c r="A176" s="12"/>
      <c r="H176" s="13"/>
      <c r="I176" s="14"/>
    </row>
    <row r="177">
      <c r="A177" s="12"/>
      <c r="H177" s="13"/>
      <c r="I177" s="14"/>
    </row>
    <row r="178">
      <c r="A178" s="12"/>
      <c r="H178" s="13"/>
      <c r="I178" s="14"/>
    </row>
    <row r="179">
      <c r="A179" s="12"/>
      <c r="H179" s="13"/>
      <c r="I179" s="14"/>
    </row>
    <row r="180">
      <c r="A180" s="12"/>
      <c r="H180" s="13"/>
      <c r="I180" s="14"/>
    </row>
    <row r="181">
      <c r="A181" s="12"/>
      <c r="H181" s="13"/>
      <c r="I181" s="14"/>
    </row>
    <row r="182">
      <c r="A182" s="12"/>
      <c r="H182" s="13"/>
      <c r="I182" s="14"/>
    </row>
    <row r="183">
      <c r="A183" s="12"/>
      <c r="H183" s="13"/>
      <c r="I183" s="14"/>
    </row>
    <row r="184">
      <c r="A184" s="12"/>
      <c r="H184" s="13"/>
      <c r="I184" s="14"/>
    </row>
    <row r="185">
      <c r="A185" s="12"/>
      <c r="H185" s="13"/>
      <c r="I185" s="14"/>
    </row>
    <row r="186">
      <c r="A186" s="12"/>
      <c r="H186" s="13"/>
      <c r="I186" s="14"/>
    </row>
    <row r="187">
      <c r="A187" s="12"/>
      <c r="H187" s="13"/>
      <c r="I187" s="14"/>
    </row>
    <row r="188">
      <c r="A188" s="12"/>
      <c r="H188" s="13"/>
      <c r="I188" s="14"/>
    </row>
    <row r="189">
      <c r="A189" s="12"/>
      <c r="H189" s="13"/>
      <c r="I189" s="14"/>
    </row>
    <row r="190">
      <c r="A190" s="12"/>
      <c r="H190" s="13"/>
      <c r="I190" s="14"/>
    </row>
    <row r="191">
      <c r="A191" s="12"/>
      <c r="H191" s="13"/>
      <c r="I191" s="14"/>
    </row>
    <row r="192">
      <c r="A192" s="12"/>
      <c r="H192" s="13"/>
      <c r="I192" s="14"/>
    </row>
    <row r="193">
      <c r="A193" s="12"/>
      <c r="H193" s="13"/>
      <c r="I193" s="14"/>
    </row>
    <row r="194">
      <c r="A194" s="12"/>
      <c r="H194" s="13"/>
      <c r="I194" s="14"/>
    </row>
    <row r="195">
      <c r="A195" s="12"/>
      <c r="H195" s="13"/>
      <c r="I195" s="14"/>
    </row>
    <row r="196">
      <c r="A196" s="12"/>
      <c r="H196" s="13"/>
      <c r="I196" s="14"/>
    </row>
    <row r="197">
      <c r="A197" s="12"/>
      <c r="H197" s="13"/>
      <c r="I197" s="14"/>
    </row>
    <row r="198">
      <c r="A198" s="12"/>
      <c r="H198" s="13"/>
      <c r="I198" s="14"/>
    </row>
    <row r="199">
      <c r="A199" s="12"/>
      <c r="H199" s="13"/>
      <c r="I199" s="14"/>
    </row>
    <row r="200">
      <c r="A200" s="12"/>
      <c r="H200" s="13"/>
      <c r="I200" s="14"/>
    </row>
    <row r="201">
      <c r="A201" s="12"/>
      <c r="H201" s="13"/>
      <c r="I201" s="14"/>
    </row>
    <row r="202">
      <c r="A202" s="12"/>
      <c r="H202" s="13"/>
      <c r="I202" s="14"/>
    </row>
    <row r="203">
      <c r="A203" s="12"/>
      <c r="H203" s="13"/>
      <c r="I203" s="14"/>
    </row>
    <row r="204">
      <c r="A204" s="12"/>
      <c r="H204" s="13"/>
      <c r="I204" s="14"/>
    </row>
    <row r="205">
      <c r="A205" s="12"/>
      <c r="H205" s="13"/>
      <c r="I205" s="14"/>
    </row>
    <row r="206">
      <c r="A206" s="12"/>
      <c r="H206" s="13"/>
      <c r="I206" s="14"/>
    </row>
    <row r="207">
      <c r="A207" s="12"/>
      <c r="H207" s="13"/>
      <c r="I207" s="14"/>
    </row>
    <row r="208">
      <c r="A208" s="12"/>
      <c r="H208" s="13"/>
      <c r="I208" s="14"/>
    </row>
    <row r="209">
      <c r="A209" s="12"/>
      <c r="H209" s="13"/>
      <c r="I209" s="14"/>
    </row>
    <row r="210">
      <c r="A210" s="12"/>
      <c r="H210" s="13"/>
      <c r="I210" s="14"/>
    </row>
    <row r="211">
      <c r="A211" s="12"/>
      <c r="H211" s="13"/>
      <c r="I211" s="14"/>
    </row>
    <row r="212">
      <c r="A212" s="12"/>
      <c r="H212" s="13"/>
      <c r="I212" s="14"/>
    </row>
    <row r="213">
      <c r="A213" s="12"/>
      <c r="H213" s="13"/>
      <c r="I213" s="14"/>
    </row>
    <row r="214">
      <c r="A214" s="12"/>
      <c r="H214" s="13"/>
      <c r="I214" s="14"/>
    </row>
    <row r="215">
      <c r="A215" s="12"/>
      <c r="H215" s="13"/>
      <c r="I215" s="14"/>
    </row>
    <row r="216">
      <c r="A216" s="12"/>
      <c r="H216" s="13"/>
      <c r="I216" s="14"/>
    </row>
    <row r="217">
      <c r="A217" s="12"/>
      <c r="H217" s="13"/>
      <c r="I217" s="14"/>
    </row>
    <row r="218">
      <c r="A218" s="12"/>
      <c r="H218" s="13"/>
      <c r="I218" s="14"/>
    </row>
    <row r="219">
      <c r="A219" s="12"/>
      <c r="H219" s="13"/>
      <c r="I219" s="14"/>
    </row>
    <row r="220">
      <c r="A220" s="12"/>
      <c r="H220" s="13"/>
      <c r="I220" s="14"/>
    </row>
    <row r="221">
      <c r="A221" s="12"/>
      <c r="H221" s="13"/>
      <c r="I221" s="14"/>
    </row>
    <row r="222">
      <c r="A222" s="12"/>
      <c r="H222" s="13"/>
      <c r="I222" s="14"/>
    </row>
    <row r="223">
      <c r="A223" s="12"/>
      <c r="H223" s="13"/>
      <c r="I223" s="14"/>
    </row>
    <row r="224">
      <c r="A224" s="12"/>
      <c r="H224" s="13"/>
      <c r="I224" s="14"/>
    </row>
    <row r="225">
      <c r="A225" s="12"/>
      <c r="H225" s="13"/>
      <c r="I225" s="14"/>
    </row>
    <row r="226">
      <c r="A226" s="12"/>
      <c r="H226" s="13"/>
      <c r="I226" s="14"/>
    </row>
    <row r="227">
      <c r="A227" s="12"/>
      <c r="H227" s="13"/>
      <c r="I227" s="14"/>
    </row>
    <row r="228">
      <c r="A228" s="12"/>
      <c r="H228" s="13"/>
      <c r="I228" s="14"/>
    </row>
    <row r="229">
      <c r="A229" s="12"/>
      <c r="H229" s="13"/>
      <c r="I229" s="14"/>
    </row>
    <row r="230">
      <c r="A230" s="12"/>
      <c r="H230" s="13"/>
      <c r="I230" s="14"/>
    </row>
    <row r="231">
      <c r="A231" s="12"/>
      <c r="H231" s="13"/>
      <c r="I231" s="14"/>
    </row>
    <row r="232">
      <c r="A232" s="12"/>
      <c r="H232" s="13"/>
      <c r="I232" s="14"/>
    </row>
    <row r="233">
      <c r="A233" s="12"/>
      <c r="H233" s="13"/>
      <c r="I233" s="14"/>
    </row>
    <row r="234">
      <c r="A234" s="12"/>
      <c r="H234" s="13"/>
      <c r="I234" s="14"/>
    </row>
    <row r="235">
      <c r="A235" s="12"/>
      <c r="H235" s="13"/>
      <c r="I235" s="14"/>
    </row>
    <row r="236">
      <c r="A236" s="12"/>
      <c r="H236" s="13"/>
      <c r="I236" s="14"/>
    </row>
    <row r="237">
      <c r="A237" s="12"/>
      <c r="H237" s="13"/>
      <c r="I237" s="14"/>
    </row>
    <row r="238">
      <c r="A238" s="12"/>
      <c r="H238" s="13"/>
      <c r="I238" s="14"/>
    </row>
    <row r="239">
      <c r="A239" s="12"/>
      <c r="H239" s="13"/>
      <c r="I239" s="14"/>
    </row>
    <row r="240">
      <c r="A240" s="12"/>
      <c r="H240" s="13"/>
      <c r="I240" s="14"/>
    </row>
    <row r="241">
      <c r="A241" s="12"/>
      <c r="H241" s="13"/>
      <c r="I241" s="14"/>
    </row>
    <row r="242">
      <c r="A242" s="12"/>
      <c r="H242" s="13"/>
      <c r="I242" s="14"/>
    </row>
    <row r="243">
      <c r="A243" s="12"/>
      <c r="H243" s="13"/>
      <c r="I243" s="14"/>
    </row>
    <row r="244">
      <c r="A244" s="12"/>
      <c r="H244" s="13"/>
      <c r="I244" s="14"/>
    </row>
    <row r="245">
      <c r="A245" s="12"/>
      <c r="H245" s="13"/>
      <c r="I245" s="14"/>
    </row>
    <row r="246">
      <c r="A246" s="12"/>
      <c r="H246" s="13"/>
      <c r="I246" s="14"/>
    </row>
    <row r="247">
      <c r="A247" s="12"/>
      <c r="H247" s="13"/>
      <c r="I247" s="14"/>
    </row>
    <row r="248">
      <c r="A248" s="12"/>
      <c r="H248" s="13"/>
      <c r="I248" s="14"/>
    </row>
    <row r="249">
      <c r="A249" s="12"/>
      <c r="H249" s="13"/>
      <c r="I249" s="14"/>
    </row>
    <row r="250">
      <c r="A250" s="12"/>
      <c r="H250" s="13"/>
      <c r="I250" s="14"/>
    </row>
    <row r="251">
      <c r="A251" s="12"/>
      <c r="H251" s="13"/>
      <c r="I251" s="14"/>
    </row>
    <row r="252">
      <c r="A252" s="12"/>
      <c r="H252" s="13"/>
      <c r="I252" s="14"/>
    </row>
    <row r="253">
      <c r="A253" s="12"/>
      <c r="H253" s="13"/>
      <c r="I253" s="14"/>
    </row>
    <row r="254">
      <c r="A254" s="12"/>
      <c r="H254" s="13"/>
      <c r="I254" s="14"/>
    </row>
    <row r="255">
      <c r="A255" s="12"/>
      <c r="H255" s="13"/>
      <c r="I255" s="14"/>
    </row>
    <row r="256">
      <c r="A256" s="12"/>
      <c r="H256" s="13"/>
      <c r="I256" s="14"/>
    </row>
    <row r="257">
      <c r="A257" s="12"/>
      <c r="H257" s="13"/>
      <c r="I257" s="14"/>
    </row>
    <row r="258">
      <c r="A258" s="12"/>
      <c r="H258" s="13"/>
      <c r="I258" s="14"/>
    </row>
    <row r="259">
      <c r="A259" s="12"/>
      <c r="H259" s="13"/>
      <c r="I259" s="14"/>
    </row>
    <row r="260">
      <c r="A260" s="12"/>
      <c r="H260" s="13"/>
      <c r="I260" s="14"/>
    </row>
    <row r="261">
      <c r="A261" s="12"/>
      <c r="H261" s="13"/>
      <c r="I261" s="14"/>
    </row>
    <row r="262">
      <c r="A262" s="12"/>
      <c r="H262" s="13"/>
      <c r="I262" s="14"/>
    </row>
    <row r="263">
      <c r="A263" s="12"/>
      <c r="H263" s="13"/>
      <c r="I263" s="14"/>
    </row>
    <row r="264">
      <c r="A264" s="12"/>
      <c r="H264" s="13"/>
      <c r="I264" s="14"/>
    </row>
    <row r="265">
      <c r="A265" s="12"/>
      <c r="H265" s="13"/>
      <c r="I265" s="14"/>
    </row>
    <row r="266">
      <c r="A266" s="12"/>
      <c r="H266" s="13"/>
      <c r="I266" s="14"/>
    </row>
    <row r="267">
      <c r="A267" s="12"/>
      <c r="H267" s="13"/>
      <c r="I267" s="14"/>
    </row>
    <row r="268">
      <c r="A268" s="12"/>
      <c r="H268" s="13"/>
      <c r="I268" s="14"/>
    </row>
    <row r="269">
      <c r="A269" s="12"/>
      <c r="H269" s="13"/>
      <c r="I269" s="14"/>
    </row>
    <row r="270">
      <c r="A270" s="12"/>
      <c r="H270" s="13"/>
      <c r="I270" s="14"/>
    </row>
    <row r="271">
      <c r="A271" s="12"/>
      <c r="H271" s="13"/>
      <c r="I271" s="14"/>
    </row>
    <row r="272">
      <c r="A272" s="12"/>
      <c r="H272" s="13"/>
      <c r="I272" s="14"/>
    </row>
    <row r="273">
      <c r="A273" s="12"/>
      <c r="H273" s="13"/>
      <c r="I273" s="14"/>
    </row>
    <row r="274">
      <c r="A274" s="12"/>
      <c r="H274" s="13"/>
      <c r="I274" s="14"/>
    </row>
    <row r="275">
      <c r="A275" s="12"/>
      <c r="H275" s="13"/>
      <c r="I275" s="14"/>
    </row>
    <row r="276">
      <c r="A276" s="12"/>
      <c r="H276" s="13"/>
      <c r="I276" s="14"/>
    </row>
    <row r="277">
      <c r="A277" s="12"/>
      <c r="H277" s="13"/>
      <c r="I277" s="14"/>
    </row>
    <row r="278">
      <c r="A278" s="12"/>
      <c r="H278" s="13"/>
      <c r="I278" s="14"/>
    </row>
    <row r="279">
      <c r="A279" s="12"/>
      <c r="H279" s="13"/>
      <c r="I279" s="14"/>
    </row>
    <row r="280">
      <c r="A280" s="12"/>
      <c r="H280" s="13"/>
      <c r="I280" s="14"/>
    </row>
    <row r="281">
      <c r="A281" s="12"/>
      <c r="H281" s="13"/>
      <c r="I281" s="14"/>
    </row>
    <row r="282">
      <c r="A282" s="12"/>
      <c r="H282" s="13"/>
      <c r="I282" s="14"/>
    </row>
    <row r="283">
      <c r="A283" s="12"/>
      <c r="H283" s="13"/>
      <c r="I283" s="14"/>
    </row>
    <row r="284">
      <c r="A284" s="12"/>
      <c r="H284" s="13"/>
      <c r="I284" s="14"/>
    </row>
    <row r="285">
      <c r="A285" s="12"/>
      <c r="H285" s="13"/>
      <c r="I285" s="14"/>
    </row>
    <row r="286">
      <c r="A286" s="12"/>
      <c r="H286" s="13"/>
      <c r="I286" s="14"/>
    </row>
    <row r="287">
      <c r="A287" s="12"/>
      <c r="H287" s="13"/>
      <c r="I287" s="14"/>
    </row>
    <row r="288">
      <c r="A288" s="12"/>
      <c r="H288" s="13"/>
      <c r="I288" s="14"/>
    </row>
    <row r="289">
      <c r="A289" s="12"/>
      <c r="H289" s="13"/>
      <c r="I289" s="14"/>
    </row>
    <row r="290">
      <c r="A290" s="12"/>
      <c r="H290" s="13"/>
      <c r="I290" s="14"/>
    </row>
    <row r="291">
      <c r="A291" s="12"/>
      <c r="H291" s="13"/>
      <c r="I291" s="14"/>
    </row>
    <row r="292">
      <c r="A292" s="12"/>
      <c r="H292" s="13"/>
      <c r="I292" s="14"/>
    </row>
    <row r="293">
      <c r="A293" s="12"/>
      <c r="H293" s="13"/>
      <c r="I293" s="14"/>
    </row>
    <row r="294">
      <c r="A294" s="12"/>
      <c r="H294" s="13"/>
      <c r="I294" s="14"/>
    </row>
    <row r="295">
      <c r="A295" s="12"/>
      <c r="H295" s="13"/>
      <c r="I295" s="14"/>
    </row>
    <row r="296">
      <c r="A296" s="12"/>
      <c r="H296" s="13"/>
      <c r="I296" s="14"/>
    </row>
    <row r="297">
      <c r="A297" s="12"/>
      <c r="H297" s="13"/>
      <c r="I297" s="14"/>
    </row>
    <row r="298">
      <c r="A298" s="12"/>
      <c r="H298" s="13"/>
      <c r="I298" s="14"/>
    </row>
    <row r="299">
      <c r="A299" s="12"/>
      <c r="H299" s="13"/>
      <c r="I299" s="14"/>
    </row>
    <row r="300">
      <c r="A300" s="12"/>
      <c r="H300" s="13"/>
      <c r="I300" s="14"/>
    </row>
    <row r="301">
      <c r="A301" s="12"/>
      <c r="H301" s="13"/>
      <c r="I301" s="14"/>
    </row>
    <row r="302">
      <c r="A302" s="12"/>
      <c r="H302" s="13"/>
      <c r="I302" s="14"/>
    </row>
    <row r="303">
      <c r="A303" s="12"/>
      <c r="H303" s="13"/>
      <c r="I303" s="14"/>
    </row>
    <row r="304">
      <c r="A304" s="12"/>
      <c r="H304" s="13"/>
      <c r="I304" s="14"/>
    </row>
    <row r="305">
      <c r="A305" s="12"/>
      <c r="H305" s="13"/>
      <c r="I305" s="14"/>
    </row>
    <row r="306">
      <c r="A306" s="12"/>
      <c r="H306" s="13"/>
      <c r="I306" s="14"/>
    </row>
    <row r="307">
      <c r="A307" s="12"/>
      <c r="H307" s="13"/>
      <c r="I307" s="14"/>
    </row>
    <row r="308">
      <c r="A308" s="12"/>
      <c r="H308" s="13"/>
      <c r="I308" s="14"/>
    </row>
    <row r="309">
      <c r="A309" s="12"/>
      <c r="H309" s="13"/>
      <c r="I309" s="14"/>
    </row>
    <row r="310">
      <c r="A310" s="12"/>
      <c r="H310" s="13"/>
      <c r="I310" s="14"/>
    </row>
    <row r="311">
      <c r="A311" s="12"/>
      <c r="H311" s="13"/>
      <c r="I311" s="14"/>
    </row>
    <row r="312">
      <c r="A312" s="12"/>
      <c r="H312" s="13"/>
      <c r="I312" s="14"/>
    </row>
    <row r="313">
      <c r="A313" s="12"/>
      <c r="H313" s="13"/>
      <c r="I313" s="14"/>
    </row>
    <row r="314">
      <c r="A314" s="12"/>
      <c r="H314" s="13"/>
      <c r="I314" s="14"/>
    </row>
    <row r="315">
      <c r="A315" s="12"/>
      <c r="H315" s="13"/>
      <c r="I315" s="14"/>
    </row>
    <row r="316">
      <c r="A316" s="12"/>
      <c r="H316" s="13"/>
      <c r="I316" s="14"/>
    </row>
    <row r="317">
      <c r="A317" s="12"/>
      <c r="H317" s="13"/>
      <c r="I317" s="14"/>
    </row>
    <row r="318">
      <c r="A318" s="12"/>
      <c r="H318" s="13"/>
      <c r="I318" s="14"/>
    </row>
    <row r="319">
      <c r="A319" s="12"/>
      <c r="H319" s="13"/>
      <c r="I319" s="14"/>
    </row>
    <row r="320">
      <c r="A320" s="12"/>
      <c r="H320" s="13"/>
      <c r="I320" s="14"/>
    </row>
    <row r="321">
      <c r="A321" s="12"/>
      <c r="H321" s="13"/>
      <c r="I321" s="14"/>
    </row>
    <row r="322">
      <c r="A322" s="12"/>
      <c r="H322" s="13"/>
      <c r="I322" s="14"/>
    </row>
    <row r="323">
      <c r="A323" s="12"/>
      <c r="H323" s="13"/>
      <c r="I323" s="14"/>
    </row>
    <row r="324">
      <c r="A324" s="12"/>
      <c r="H324" s="13"/>
      <c r="I324" s="14"/>
    </row>
    <row r="325">
      <c r="A325" s="12"/>
      <c r="H325" s="13"/>
      <c r="I325" s="14"/>
    </row>
    <row r="326">
      <c r="A326" s="12"/>
      <c r="H326" s="13"/>
      <c r="I326" s="14"/>
    </row>
    <row r="327">
      <c r="A327" s="12"/>
      <c r="H327" s="13"/>
      <c r="I327" s="14"/>
    </row>
    <row r="328">
      <c r="A328" s="12"/>
      <c r="H328" s="13"/>
      <c r="I328" s="14"/>
    </row>
    <row r="329">
      <c r="A329" s="12"/>
      <c r="H329" s="13"/>
      <c r="I329" s="14"/>
    </row>
    <row r="330">
      <c r="A330" s="12"/>
      <c r="H330" s="13"/>
      <c r="I330" s="14"/>
    </row>
    <row r="331">
      <c r="A331" s="12"/>
      <c r="H331" s="13"/>
      <c r="I331" s="14"/>
    </row>
    <row r="332">
      <c r="A332" s="12"/>
      <c r="H332" s="13"/>
      <c r="I332" s="14"/>
    </row>
    <row r="333">
      <c r="A333" s="12"/>
      <c r="H333" s="13"/>
      <c r="I333" s="14"/>
    </row>
    <row r="334">
      <c r="A334" s="12"/>
      <c r="H334" s="13"/>
      <c r="I334" s="14"/>
    </row>
    <row r="335">
      <c r="A335" s="12"/>
      <c r="H335" s="13"/>
      <c r="I335" s="14"/>
    </row>
    <row r="336">
      <c r="A336" s="12"/>
      <c r="H336" s="13"/>
      <c r="I336" s="14"/>
    </row>
    <row r="337">
      <c r="A337" s="12"/>
      <c r="H337" s="13"/>
      <c r="I337" s="14"/>
    </row>
    <row r="338">
      <c r="A338" s="12"/>
      <c r="H338" s="13"/>
      <c r="I338" s="14"/>
    </row>
    <row r="339">
      <c r="A339" s="12"/>
      <c r="H339" s="13"/>
      <c r="I339" s="14"/>
    </row>
    <row r="340">
      <c r="A340" s="12"/>
      <c r="H340" s="13"/>
      <c r="I340" s="14"/>
    </row>
    <row r="341">
      <c r="A341" s="12"/>
      <c r="H341" s="13"/>
      <c r="I341" s="14"/>
    </row>
    <row r="342">
      <c r="A342" s="12"/>
      <c r="H342" s="13"/>
      <c r="I342" s="14"/>
    </row>
    <row r="343">
      <c r="A343" s="12"/>
      <c r="H343" s="13"/>
      <c r="I343" s="14"/>
    </row>
    <row r="344">
      <c r="A344" s="12"/>
      <c r="H344" s="13"/>
      <c r="I344" s="14"/>
    </row>
    <row r="345">
      <c r="A345" s="12"/>
      <c r="H345" s="13"/>
      <c r="I345" s="14"/>
    </row>
    <row r="346">
      <c r="A346" s="12"/>
      <c r="H346" s="13"/>
      <c r="I346" s="14"/>
    </row>
    <row r="347">
      <c r="A347" s="12"/>
      <c r="H347" s="13"/>
      <c r="I347" s="14"/>
    </row>
    <row r="348">
      <c r="A348" s="12"/>
      <c r="H348" s="13"/>
      <c r="I348" s="14"/>
    </row>
    <row r="349">
      <c r="A349" s="12"/>
      <c r="H349" s="13"/>
      <c r="I349" s="14"/>
    </row>
    <row r="350">
      <c r="A350" s="12"/>
      <c r="H350" s="13"/>
      <c r="I350" s="14"/>
    </row>
    <row r="351">
      <c r="A351" s="12"/>
      <c r="H351" s="13"/>
      <c r="I351" s="14"/>
    </row>
    <row r="352">
      <c r="A352" s="12"/>
      <c r="H352" s="13"/>
      <c r="I352" s="14"/>
    </row>
    <row r="353">
      <c r="A353" s="12"/>
      <c r="H353" s="13"/>
      <c r="I353" s="14"/>
    </row>
    <row r="354">
      <c r="A354" s="12"/>
      <c r="H354" s="13"/>
      <c r="I354" s="14"/>
    </row>
    <row r="355">
      <c r="A355" s="12"/>
      <c r="H355" s="13"/>
      <c r="I355" s="14"/>
    </row>
    <row r="356">
      <c r="A356" s="12"/>
      <c r="H356" s="13"/>
      <c r="I356" s="14"/>
    </row>
    <row r="357">
      <c r="A357" s="12"/>
      <c r="H357" s="13"/>
      <c r="I357" s="14"/>
    </row>
    <row r="358">
      <c r="A358" s="12"/>
      <c r="H358" s="13"/>
      <c r="I358" s="14"/>
    </row>
    <row r="359">
      <c r="A359" s="12"/>
      <c r="H359" s="13"/>
      <c r="I359" s="14"/>
    </row>
    <row r="360">
      <c r="A360" s="12"/>
      <c r="H360" s="13"/>
      <c r="I360" s="14"/>
    </row>
    <row r="361">
      <c r="A361" s="12"/>
      <c r="H361" s="13"/>
      <c r="I361" s="14"/>
    </row>
    <row r="362">
      <c r="A362" s="12"/>
      <c r="H362" s="13"/>
      <c r="I362" s="14"/>
    </row>
    <row r="363">
      <c r="A363" s="12"/>
      <c r="H363" s="13"/>
      <c r="I363" s="14"/>
    </row>
    <row r="364">
      <c r="A364" s="12"/>
      <c r="H364" s="13"/>
      <c r="I364" s="14"/>
    </row>
    <row r="365">
      <c r="A365" s="12"/>
      <c r="H365" s="13"/>
      <c r="I365" s="14"/>
    </row>
    <row r="366">
      <c r="A366" s="12"/>
      <c r="H366" s="13"/>
      <c r="I366" s="14"/>
    </row>
    <row r="367">
      <c r="A367" s="12"/>
      <c r="H367" s="13"/>
      <c r="I367" s="14"/>
    </row>
    <row r="368">
      <c r="A368" s="12"/>
      <c r="H368" s="13"/>
      <c r="I368" s="14"/>
    </row>
    <row r="369">
      <c r="A369" s="12"/>
      <c r="H369" s="13"/>
      <c r="I369" s="14"/>
    </row>
    <row r="370">
      <c r="A370" s="12"/>
      <c r="H370" s="13"/>
      <c r="I370" s="14"/>
    </row>
    <row r="371">
      <c r="A371" s="12"/>
      <c r="H371" s="13"/>
      <c r="I371" s="14"/>
    </row>
    <row r="372">
      <c r="A372" s="12"/>
      <c r="H372" s="13"/>
      <c r="I372" s="14"/>
    </row>
    <row r="373">
      <c r="A373" s="12"/>
      <c r="H373" s="13"/>
      <c r="I373" s="14"/>
    </row>
    <row r="374">
      <c r="A374" s="12"/>
      <c r="H374" s="13"/>
      <c r="I374" s="14"/>
    </row>
    <row r="375">
      <c r="A375" s="12"/>
      <c r="H375" s="13"/>
      <c r="I375" s="14"/>
    </row>
    <row r="376">
      <c r="A376" s="12"/>
      <c r="H376" s="13"/>
      <c r="I376" s="14"/>
    </row>
    <row r="377">
      <c r="A377" s="12"/>
      <c r="H377" s="13"/>
      <c r="I377" s="14"/>
    </row>
    <row r="378">
      <c r="A378" s="12"/>
      <c r="H378" s="13"/>
      <c r="I378" s="14"/>
    </row>
    <row r="379">
      <c r="A379" s="12"/>
      <c r="H379" s="13"/>
      <c r="I379" s="14"/>
    </row>
    <row r="380">
      <c r="A380" s="12"/>
      <c r="H380" s="13"/>
      <c r="I380" s="14"/>
    </row>
    <row r="381">
      <c r="A381" s="12"/>
      <c r="H381" s="13"/>
      <c r="I381" s="14"/>
    </row>
    <row r="382">
      <c r="A382" s="12"/>
      <c r="H382" s="13"/>
      <c r="I382" s="14"/>
    </row>
    <row r="383">
      <c r="A383" s="12"/>
      <c r="H383" s="13"/>
      <c r="I383" s="14"/>
    </row>
    <row r="384">
      <c r="A384" s="12"/>
      <c r="H384" s="13"/>
      <c r="I384" s="14"/>
    </row>
    <row r="385">
      <c r="A385" s="12"/>
      <c r="H385" s="13"/>
      <c r="I385" s="14"/>
    </row>
    <row r="386">
      <c r="A386" s="12"/>
      <c r="H386" s="13"/>
      <c r="I386" s="14"/>
    </row>
    <row r="387">
      <c r="A387" s="12"/>
      <c r="H387" s="13"/>
      <c r="I387" s="14"/>
    </row>
    <row r="388">
      <c r="A388" s="12"/>
      <c r="H388" s="13"/>
      <c r="I388" s="14"/>
    </row>
    <row r="389">
      <c r="A389" s="12"/>
      <c r="H389" s="13"/>
      <c r="I389" s="14"/>
    </row>
    <row r="390">
      <c r="A390" s="12"/>
      <c r="H390" s="13"/>
      <c r="I390" s="14"/>
    </row>
    <row r="391">
      <c r="A391" s="12"/>
      <c r="H391" s="13"/>
      <c r="I391" s="14"/>
    </row>
    <row r="392">
      <c r="A392" s="12"/>
      <c r="H392" s="13"/>
      <c r="I392" s="14"/>
    </row>
    <row r="393">
      <c r="A393" s="12"/>
      <c r="H393" s="13"/>
      <c r="I393" s="14"/>
    </row>
    <row r="394">
      <c r="A394" s="12"/>
      <c r="H394" s="13"/>
      <c r="I394" s="14"/>
    </row>
    <row r="395">
      <c r="A395" s="12"/>
      <c r="H395" s="13"/>
      <c r="I395" s="14"/>
    </row>
    <row r="396">
      <c r="A396" s="12"/>
      <c r="H396" s="13"/>
      <c r="I396" s="14"/>
    </row>
    <row r="397">
      <c r="A397" s="12"/>
      <c r="H397" s="13"/>
      <c r="I397" s="14"/>
    </row>
    <row r="398">
      <c r="A398" s="12"/>
      <c r="H398" s="13"/>
      <c r="I398" s="14"/>
    </row>
    <row r="399">
      <c r="A399" s="12"/>
      <c r="H399" s="13"/>
      <c r="I399" s="14"/>
    </row>
    <row r="400">
      <c r="A400" s="12"/>
      <c r="H400" s="13"/>
      <c r="I400" s="14"/>
    </row>
    <row r="401">
      <c r="A401" s="12"/>
      <c r="H401" s="13"/>
      <c r="I401" s="14"/>
    </row>
    <row r="402">
      <c r="A402" s="12"/>
      <c r="H402" s="13"/>
      <c r="I402" s="14"/>
    </row>
    <row r="403">
      <c r="A403" s="12"/>
      <c r="H403" s="13"/>
      <c r="I403" s="14"/>
    </row>
    <row r="404">
      <c r="A404" s="12"/>
      <c r="H404" s="13"/>
      <c r="I404" s="14"/>
    </row>
    <row r="405">
      <c r="A405" s="12"/>
      <c r="H405" s="13"/>
      <c r="I405" s="14"/>
    </row>
    <row r="406">
      <c r="A406" s="12"/>
      <c r="H406" s="13"/>
      <c r="I406" s="14"/>
    </row>
    <row r="407">
      <c r="A407" s="12"/>
      <c r="H407" s="13"/>
      <c r="I407" s="14"/>
    </row>
    <row r="408">
      <c r="A408" s="12"/>
      <c r="H408" s="13"/>
      <c r="I408" s="14"/>
    </row>
    <row r="409">
      <c r="A409" s="12"/>
      <c r="H409" s="13"/>
      <c r="I409" s="14"/>
    </row>
    <row r="410">
      <c r="A410" s="12"/>
      <c r="H410" s="13"/>
      <c r="I410" s="14"/>
    </row>
    <row r="411">
      <c r="A411" s="12"/>
      <c r="H411" s="13"/>
      <c r="I411" s="14"/>
    </row>
    <row r="412">
      <c r="A412" s="12"/>
      <c r="H412" s="13"/>
      <c r="I412" s="14"/>
    </row>
    <row r="413">
      <c r="A413" s="12"/>
      <c r="H413" s="13"/>
      <c r="I413" s="14"/>
    </row>
    <row r="414">
      <c r="A414" s="12"/>
      <c r="H414" s="13"/>
      <c r="I414" s="14"/>
    </row>
    <row r="415">
      <c r="A415" s="12"/>
      <c r="H415" s="13"/>
      <c r="I415" s="14"/>
    </row>
    <row r="416">
      <c r="A416" s="12"/>
      <c r="H416" s="13"/>
      <c r="I416" s="14"/>
    </row>
    <row r="417">
      <c r="A417" s="12"/>
      <c r="H417" s="13"/>
      <c r="I417" s="14"/>
    </row>
    <row r="418">
      <c r="A418" s="12"/>
      <c r="H418" s="13"/>
      <c r="I418" s="14"/>
    </row>
    <row r="419">
      <c r="A419" s="12"/>
      <c r="H419" s="13"/>
      <c r="I419" s="14"/>
    </row>
    <row r="420">
      <c r="A420" s="12"/>
      <c r="H420" s="13"/>
      <c r="I420" s="14"/>
    </row>
    <row r="421">
      <c r="A421" s="12"/>
      <c r="H421" s="13"/>
      <c r="I421" s="14"/>
    </row>
    <row r="422">
      <c r="A422" s="12"/>
      <c r="H422" s="13"/>
      <c r="I422" s="14"/>
    </row>
    <row r="423">
      <c r="A423" s="12"/>
      <c r="H423" s="13"/>
      <c r="I423" s="14"/>
    </row>
    <row r="424">
      <c r="A424" s="12"/>
      <c r="H424" s="13"/>
      <c r="I424" s="14"/>
    </row>
    <row r="425">
      <c r="A425" s="12"/>
      <c r="H425" s="13"/>
      <c r="I425" s="14"/>
    </row>
    <row r="426">
      <c r="A426" s="12"/>
      <c r="H426" s="13"/>
      <c r="I426" s="14"/>
    </row>
    <row r="427">
      <c r="A427" s="12"/>
      <c r="H427" s="13"/>
      <c r="I427" s="14"/>
    </row>
    <row r="428">
      <c r="A428" s="12"/>
      <c r="H428" s="13"/>
      <c r="I428" s="14"/>
    </row>
    <row r="429">
      <c r="A429" s="12"/>
      <c r="H429" s="13"/>
      <c r="I429" s="14"/>
    </row>
    <row r="430">
      <c r="A430" s="12"/>
      <c r="H430" s="13"/>
      <c r="I430" s="14"/>
    </row>
    <row r="431">
      <c r="A431" s="12"/>
      <c r="H431" s="13"/>
      <c r="I431" s="14"/>
    </row>
    <row r="432">
      <c r="A432" s="12"/>
      <c r="H432" s="13"/>
      <c r="I432" s="14"/>
    </row>
    <row r="433">
      <c r="A433" s="12"/>
      <c r="H433" s="13"/>
      <c r="I433" s="14"/>
    </row>
    <row r="434">
      <c r="A434" s="12"/>
      <c r="H434" s="13"/>
      <c r="I434" s="14"/>
    </row>
    <row r="435">
      <c r="A435" s="12"/>
      <c r="H435" s="13"/>
      <c r="I435" s="14"/>
    </row>
    <row r="436">
      <c r="A436" s="12"/>
      <c r="H436" s="13"/>
      <c r="I436" s="14"/>
    </row>
    <row r="437">
      <c r="A437" s="12"/>
      <c r="H437" s="13"/>
      <c r="I437" s="14"/>
    </row>
    <row r="438">
      <c r="A438" s="12"/>
      <c r="H438" s="13"/>
      <c r="I438" s="14"/>
    </row>
    <row r="439">
      <c r="A439" s="12"/>
      <c r="H439" s="13"/>
      <c r="I439" s="14"/>
    </row>
    <row r="440">
      <c r="A440" s="12"/>
      <c r="H440" s="13"/>
      <c r="I440" s="14"/>
    </row>
    <row r="441">
      <c r="A441" s="12"/>
      <c r="H441" s="13"/>
      <c r="I441" s="14"/>
    </row>
    <row r="442">
      <c r="A442" s="12"/>
      <c r="H442" s="13"/>
      <c r="I442" s="14"/>
    </row>
    <row r="443">
      <c r="A443" s="12"/>
      <c r="H443" s="13"/>
      <c r="I443" s="14"/>
    </row>
    <row r="444">
      <c r="A444" s="12"/>
      <c r="H444" s="13"/>
      <c r="I444" s="14"/>
    </row>
    <row r="445">
      <c r="A445" s="12"/>
      <c r="H445" s="13"/>
      <c r="I445" s="14"/>
    </row>
    <row r="446">
      <c r="A446" s="12"/>
      <c r="H446" s="13"/>
      <c r="I446" s="14"/>
    </row>
    <row r="447">
      <c r="A447" s="12"/>
      <c r="H447" s="13"/>
      <c r="I447" s="14"/>
    </row>
    <row r="448">
      <c r="A448" s="12"/>
      <c r="H448" s="13"/>
      <c r="I448" s="14"/>
    </row>
    <row r="449">
      <c r="A449" s="12"/>
      <c r="H449" s="13"/>
      <c r="I449" s="14"/>
    </row>
    <row r="450">
      <c r="A450" s="12"/>
      <c r="H450" s="13"/>
      <c r="I450" s="14"/>
    </row>
    <row r="451">
      <c r="A451" s="12"/>
      <c r="H451" s="13"/>
      <c r="I451" s="14"/>
    </row>
    <row r="452">
      <c r="A452" s="12"/>
      <c r="H452" s="13"/>
      <c r="I452" s="14"/>
    </row>
    <row r="453">
      <c r="A453" s="12"/>
      <c r="H453" s="13"/>
      <c r="I453" s="14"/>
    </row>
    <row r="454">
      <c r="A454" s="12"/>
      <c r="H454" s="13"/>
      <c r="I454" s="14"/>
    </row>
    <row r="455">
      <c r="A455" s="12"/>
      <c r="H455" s="13"/>
      <c r="I455" s="14"/>
    </row>
    <row r="456">
      <c r="A456" s="12"/>
      <c r="H456" s="13"/>
      <c r="I456" s="14"/>
    </row>
    <row r="457">
      <c r="A457" s="12"/>
      <c r="H457" s="13"/>
      <c r="I457" s="14"/>
    </row>
    <row r="458">
      <c r="A458" s="12"/>
      <c r="H458" s="13"/>
      <c r="I458" s="14"/>
    </row>
    <row r="459">
      <c r="A459" s="12"/>
      <c r="H459" s="13"/>
      <c r="I459" s="14"/>
    </row>
    <row r="460">
      <c r="A460" s="12"/>
      <c r="H460" s="13"/>
      <c r="I460" s="14"/>
    </row>
    <row r="461">
      <c r="A461" s="12"/>
      <c r="H461" s="13"/>
      <c r="I461" s="14"/>
    </row>
    <row r="462">
      <c r="A462" s="12"/>
      <c r="H462" s="13"/>
      <c r="I462" s="14"/>
    </row>
    <row r="463">
      <c r="A463" s="12"/>
      <c r="H463" s="13"/>
      <c r="I463" s="14"/>
    </row>
    <row r="464">
      <c r="A464" s="12"/>
      <c r="H464" s="13"/>
      <c r="I464" s="14"/>
    </row>
    <row r="465">
      <c r="A465" s="12"/>
      <c r="H465" s="13"/>
      <c r="I465" s="14"/>
    </row>
    <row r="466">
      <c r="A466" s="12"/>
      <c r="H466" s="13"/>
      <c r="I466" s="14"/>
    </row>
    <row r="467">
      <c r="A467" s="12"/>
      <c r="H467" s="13"/>
      <c r="I467" s="14"/>
    </row>
    <row r="468">
      <c r="A468" s="12"/>
      <c r="H468" s="13"/>
      <c r="I468" s="14"/>
    </row>
    <row r="469">
      <c r="A469" s="12"/>
      <c r="H469" s="13"/>
      <c r="I469" s="14"/>
    </row>
    <row r="470">
      <c r="A470" s="12"/>
      <c r="H470" s="13"/>
      <c r="I470" s="14"/>
    </row>
    <row r="471">
      <c r="A471" s="12"/>
      <c r="H471" s="13"/>
      <c r="I471" s="14"/>
    </row>
    <row r="472">
      <c r="A472" s="12"/>
      <c r="H472" s="13"/>
      <c r="I472" s="14"/>
    </row>
    <row r="473">
      <c r="A473" s="12"/>
      <c r="H473" s="13"/>
      <c r="I473" s="14"/>
    </row>
    <row r="474">
      <c r="A474" s="12"/>
      <c r="H474" s="13"/>
      <c r="I474" s="14"/>
    </row>
    <row r="475">
      <c r="A475" s="12"/>
      <c r="H475" s="13"/>
      <c r="I475" s="14"/>
    </row>
    <row r="476">
      <c r="A476" s="12"/>
      <c r="H476" s="13"/>
      <c r="I476" s="14"/>
    </row>
    <row r="477">
      <c r="A477" s="12"/>
      <c r="H477" s="13"/>
      <c r="I477" s="14"/>
    </row>
    <row r="478">
      <c r="A478" s="12"/>
      <c r="H478" s="13"/>
      <c r="I478" s="14"/>
    </row>
    <row r="479">
      <c r="A479" s="12"/>
      <c r="H479" s="13"/>
      <c r="I479" s="14"/>
    </row>
    <row r="480">
      <c r="A480" s="12"/>
      <c r="H480" s="13"/>
      <c r="I480" s="14"/>
    </row>
    <row r="481">
      <c r="A481" s="12"/>
      <c r="H481" s="13"/>
      <c r="I481" s="14"/>
    </row>
    <row r="482">
      <c r="A482" s="12"/>
      <c r="H482" s="13"/>
      <c r="I482" s="14"/>
    </row>
    <row r="483">
      <c r="A483" s="12"/>
      <c r="H483" s="13"/>
      <c r="I483" s="14"/>
    </row>
    <row r="484">
      <c r="A484" s="12"/>
      <c r="H484" s="13"/>
      <c r="I484" s="14"/>
    </row>
    <row r="485">
      <c r="A485" s="12"/>
      <c r="H485" s="13"/>
      <c r="I485" s="14"/>
    </row>
    <row r="486">
      <c r="A486" s="12"/>
      <c r="H486" s="13"/>
      <c r="I486" s="14"/>
    </row>
    <row r="487">
      <c r="A487" s="12"/>
      <c r="H487" s="13"/>
      <c r="I487" s="14"/>
    </row>
    <row r="488">
      <c r="A488" s="12"/>
      <c r="H488" s="13"/>
      <c r="I488" s="14"/>
    </row>
    <row r="489">
      <c r="A489" s="12"/>
      <c r="H489" s="13"/>
      <c r="I489" s="14"/>
    </row>
    <row r="490">
      <c r="A490" s="12"/>
      <c r="H490" s="13"/>
      <c r="I490" s="14"/>
    </row>
    <row r="491">
      <c r="A491" s="12"/>
      <c r="H491" s="13"/>
      <c r="I491" s="14"/>
    </row>
    <row r="492">
      <c r="A492" s="12"/>
      <c r="H492" s="13"/>
      <c r="I492" s="14"/>
    </row>
    <row r="493">
      <c r="A493" s="12"/>
      <c r="H493" s="13"/>
      <c r="I493" s="14"/>
    </row>
    <row r="494">
      <c r="A494" s="12"/>
      <c r="H494" s="13"/>
      <c r="I494" s="14"/>
    </row>
    <row r="495">
      <c r="A495" s="12"/>
      <c r="H495" s="13"/>
      <c r="I495" s="14"/>
    </row>
    <row r="496">
      <c r="A496" s="12"/>
      <c r="H496" s="13"/>
      <c r="I496" s="14"/>
    </row>
    <row r="497">
      <c r="A497" s="12"/>
      <c r="H497" s="13"/>
      <c r="I497" s="14"/>
    </row>
    <row r="498">
      <c r="A498" s="12"/>
      <c r="H498" s="13"/>
      <c r="I498" s="14"/>
    </row>
    <row r="499">
      <c r="A499" s="12"/>
      <c r="H499" s="13"/>
      <c r="I499" s="14"/>
    </row>
    <row r="500">
      <c r="A500" s="12"/>
      <c r="H500" s="13"/>
      <c r="I500" s="14"/>
    </row>
    <row r="501">
      <c r="A501" s="12"/>
      <c r="H501" s="13"/>
      <c r="I501" s="14"/>
    </row>
    <row r="502">
      <c r="A502" s="12"/>
      <c r="H502" s="13"/>
      <c r="I502" s="14"/>
    </row>
    <row r="503">
      <c r="A503" s="12"/>
      <c r="H503" s="13"/>
      <c r="I503" s="14"/>
    </row>
    <row r="504">
      <c r="A504" s="12"/>
      <c r="H504" s="13"/>
      <c r="I504" s="14"/>
    </row>
    <row r="505">
      <c r="A505" s="12"/>
      <c r="H505" s="13"/>
      <c r="I505" s="14"/>
    </row>
    <row r="506">
      <c r="A506" s="12"/>
      <c r="H506" s="13"/>
      <c r="I506" s="14"/>
    </row>
    <row r="507">
      <c r="A507" s="12"/>
      <c r="H507" s="13"/>
      <c r="I507" s="14"/>
    </row>
    <row r="508">
      <c r="A508" s="12"/>
      <c r="H508" s="13"/>
      <c r="I508" s="14"/>
    </row>
    <row r="509">
      <c r="A509" s="12"/>
      <c r="H509" s="13"/>
      <c r="I509" s="14"/>
    </row>
    <row r="510">
      <c r="A510" s="12"/>
      <c r="H510" s="13"/>
      <c r="I510" s="14"/>
    </row>
    <row r="511">
      <c r="A511" s="12"/>
      <c r="H511" s="13"/>
      <c r="I511" s="14"/>
    </row>
    <row r="512">
      <c r="A512" s="12"/>
      <c r="H512" s="13"/>
      <c r="I512" s="14"/>
    </row>
    <row r="513">
      <c r="A513" s="12"/>
      <c r="H513" s="13"/>
      <c r="I513" s="14"/>
    </row>
    <row r="514">
      <c r="A514" s="12"/>
      <c r="H514" s="13"/>
      <c r="I514" s="14"/>
    </row>
    <row r="515">
      <c r="A515" s="12"/>
      <c r="H515" s="13"/>
      <c r="I515" s="14"/>
    </row>
    <row r="516">
      <c r="A516" s="12"/>
      <c r="H516" s="13"/>
      <c r="I516" s="14"/>
    </row>
    <row r="517">
      <c r="A517" s="12"/>
      <c r="H517" s="13"/>
      <c r="I517" s="14"/>
    </row>
    <row r="518">
      <c r="A518" s="12"/>
      <c r="H518" s="13"/>
      <c r="I518" s="14"/>
    </row>
    <row r="519">
      <c r="A519" s="12"/>
      <c r="H519" s="13"/>
      <c r="I519" s="14"/>
    </row>
    <row r="520">
      <c r="A520" s="12"/>
      <c r="H520" s="13"/>
      <c r="I520" s="14"/>
    </row>
    <row r="521">
      <c r="A521" s="12"/>
      <c r="H521" s="13"/>
      <c r="I521" s="14"/>
    </row>
    <row r="522">
      <c r="A522" s="12"/>
      <c r="H522" s="13"/>
      <c r="I522" s="14"/>
    </row>
    <row r="523">
      <c r="A523" s="12"/>
      <c r="H523" s="13"/>
      <c r="I523" s="14"/>
    </row>
    <row r="524">
      <c r="A524" s="12"/>
      <c r="H524" s="13"/>
      <c r="I524" s="14"/>
    </row>
    <row r="525">
      <c r="A525" s="12"/>
      <c r="H525" s="13"/>
      <c r="I525" s="14"/>
    </row>
    <row r="526">
      <c r="A526" s="12"/>
      <c r="H526" s="13"/>
      <c r="I526" s="14"/>
    </row>
    <row r="527">
      <c r="A527" s="12"/>
      <c r="H527" s="13"/>
      <c r="I527" s="14"/>
    </row>
    <row r="528">
      <c r="A528" s="12"/>
      <c r="H528" s="13"/>
      <c r="I528" s="14"/>
    </row>
    <row r="529">
      <c r="A529" s="12"/>
      <c r="H529" s="13"/>
      <c r="I529" s="14"/>
    </row>
    <row r="530">
      <c r="A530" s="12"/>
      <c r="H530" s="13"/>
      <c r="I530" s="14"/>
    </row>
    <row r="531">
      <c r="A531" s="12"/>
      <c r="H531" s="13"/>
      <c r="I531" s="14"/>
    </row>
    <row r="532">
      <c r="A532" s="12"/>
      <c r="H532" s="13"/>
      <c r="I532" s="14"/>
    </row>
    <row r="533">
      <c r="A533" s="12"/>
      <c r="H533" s="13"/>
      <c r="I533" s="14"/>
    </row>
    <row r="534">
      <c r="A534" s="12"/>
      <c r="H534" s="13"/>
      <c r="I534" s="14"/>
    </row>
    <row r="535">
      <c r="A535" s="12"/>
      <c r="H535" s="13"/>
      <c r="I535" s="14"/>
    </row>
    <row r="536">
      <c r="A536" s="12"/>
      <c r="H536" s="13"/>
      <c r="I536" s="14"/>
    </row>
    <row r="537">
      <c r="A537" s="12"/>
      <c r="H537" s="13"/>
      <c r="I537" s="14"/>
    </row>
    <row r="538">
      <c r="A538" s="12"/>
      <c r="H538" s="13"/>
      <c r="I538" s="14"/>
    </row>
    <row r="539">
      <c r="A539" s="12"/>
      <c r="H539" s="13"/>
      <c r="I539" s="14"/>
    </row>
    <row r="540">
      <c r="A540" s="12"/>
      <c r="H540" s="13"/>
      <c r="I540" s="14"/>
    </row>
    <row r="541">
      <c r="A541" s="12"/>
      <c r="H541" s="13"/>
      <c r="I541" s="14"/>
    </row>
    <row r="542">
      <c r="A542" s="12"/>
      <c r="H542" s="13"/>
      <c r="I542" s="14"/>
    </row>
    <row r="543">
      <c r="A543" s="12"/>
      <c r="H543" s="13"/>
      <c r="I543" s="14"/>
    </row>
    <row r="544">
      <c r="A544" s="12"/>
      <c r="H544" s="13"/>
      <c r="I544" s="14"/>
    </row>
    <row r="545">
      <c r="A545" s="12"/>
      <c r="H545" s="13"/>
      <c r="I545" s="14"/>
    </row>
    <row r="546">
      <c r="A546" s="12"/>
      <c r="H546" s="13"/>
      <c r="I546" s="14"/>
    </row>
    <row r="547">
      <c r="A547" s="12"/>
      <c r="H547" s="13"/>
      <c r="I547" s="14"/>
    </row>
    <row r="548">
      <c r="A548" s="12"/>
      <c r="H548" s="13"/>
      <c r="I548" s="14"/>
    </row>
    <row r="549">
      <c r="A549" s="12"/>
      <c r="H549" s="13"/>
      <c r="I549" s="14"/>
    </row>
    <row r="550">
      <c r="A550" s="12"/>
      <c r="H550" s="13"/>
      <c r="I550" s="14"/>
    </row>
    <row r="551">
      <c r="A551" s="12"/>
      <c r="H551" s="13"/>
      <c r="I551" s="14"/>
    </row>
    <row r="552">
      <c r="A552" s="12"/>
      <c r="H552" s="13"/>
      <c r="I552" s="14"/>
    </row>
    <row r="553">
      <c r="A553" s="12"/>
      <c r="H553" s="13"/>
      <c r="I553" s="14"/>
    </row>
    <row r="554">
      <c r="A554" s="12"/>
      <c r="H554" s="13"/>
      <c r="I554" s="14"/>
    </row>
    <row r="555">
      <c r="A555" s="12"/>
      <c r="H555" s="13"/>
      <c r="I555" s="14"/>
    </row>
    <row r="556">
      <c r="A556" s="12"/>
      <c r="H556" s="13"/>
      <c r="I556" s="14"/>
    </row>
    <row r="557">
      <c r="A557" s="12"/>
      <c r="H557" s="13"/>
      <c r="I557" s="14"/>
    </row>
    <row r="558">
      <c r="A558" s="12"/>
      <c r="H558" s="13"/>
      <c r="I558" s="14"/>
    </row>
    <row r="559">
      <c r="A559" s="12"/>
      <c r="H559" s="13"/>
      <c r="I559" s="14"/>
    </row>
    <row r="560">
      <c r="A560" s="12"/>
      <c r="H560" s="13"/>
      <c r="I560" s="14"/>
    </row>
    <row r="561">
      <c r="A561" s="12"/>
      <c r="H561" s="13"/>
      <c r="I561" s="14"/>
    </row>
    <row r="562">
      <c r="A562" s="12"/>
      <c r="H562" s="13"/>
      <c r="I562" s="14"/>
    </row>
    <row r="563">
      <c r="A563" s="12"/>
      <c r="H563" s="13"/>
      <c r="I563" s="14"/>
    </row>
    <row r="564">
      <c r="A564" s="12"/>
      <c r="H564" s="13"/>
      <c r="I564" s="14"/>
    </row>
    <row r="565">
      <c r="A565" s="12"/>
      <c r="H565" s="13"/>
      <c r="I565" s="14"/>
    </row>
    <row r="566">
      <c r="A566" s="12"/>
      <c r="H566" s="13"/>
      <c r="I566" s="14"/>
    </row>
    <row r="567">
      <c r="A567" s="12"/>
      <c r="H567" s="13"/>
      <c r="I567" s="14"/>
    </row>
    <row r="568">
      <c r="A568" s="12"/>
      <c r="H568" s="13"/>
      <c r="I568" s="14"/>
    </row>
    <row r="569">
      <c r="A569" s="12"/>
      <c r="H569" s="13"/>
      <c r="I569" s="14"/>
    </row>
    <row r="570">
      <c r="A570" s="12"/>
      <c r="H570" s="13"/>
      <c r="I570" s="14"/>
    </row>
    <row r="571">
      <c r="A571" s="12"/>
      <c r="H571" s="13"/>
      <c r="I571" s="14"/>
    </row>
    <row r="572">
      <c r="A572" s="12"/>
      <c r="H572" s="13"/>
      <c r="I572" s="14"/>
    </row>
    <row r="573">
      <c r="A573" s="12"/>
      <c r="H573" s="13"/>
      <c r="I573" s="14"/>
    </row>
    <row r="574">
      <c r="A574" s="12"/>
      <c r="H574" s="13"/>
      <c r="I574" s="14"/>
    </row>
    <row r="575">
      <c r="A575" s="12"/>
      <c r="H575" s="13"/>
      <c r="I575" s="14"/>
    </row>
    <row r="576">
      <c r="A576" s="12"/>
      <c r="H576" s="13"/>
      <c r="I576" s="14"/>
    </row>
    <row r="577">
      <c r="A577" s="12"/>
      <c r="H577" s="13"/>
      <c r="I577" s="14"/>
    </row>
    <row r="578">
      <c r="A578" s="12"/>
      <c r="H578" s="13"/>
      <c r="I578" s="14"/>
    </row>
    <row r="579">
      <c r="A579" s="12"/>
      <c r="H579" s="13"/>
      <c r="I579" s="14"/>
    </row>
    <row r="580">
      <c r="A580" s="12"/>
      <c r="H580" s="13"/>
      <c r="I580" s="14"/>
    </row>
    <row r="581">
      <c r="A581" s="12"/>
      <c r="H581" s="13"/>
      <c r="I581" s="14"/>
    </row>
    <row r="582">
      <c r="A582" s="12"/>
      <c r="H582" s="13"/>
      <c r="I582" s="14"/>
    </row>
    <row r="583">
      <c r="A583" s="12"/>
      <c r="H583" s="13"/>
      <c r="I583" s="14"/>
    </row>
    <row r="584">
      <c r="A584" s="12"/>
      <c r="H584" s="13"/>
      <c r="I584" s="14"/>
    </row>
    <row r="585">
      <c r="A585" s="12"/>
      <c r="H585" s="13"/>
      <c r="I585" s="14"/>
    </row>
    <row r="586">
      <c r="A586" s="12"/>
      <c r="H586" s="13"/>
      <c r="I586" s="14"/>
    </row>
    <row r="587">
      <c r="A587" s="12"/>
      <c r="H587" s="13"/>
      <c r="I587" s="14"/>
    </row>
    <row r="588">
      <c r="A588" s="12"/>
      <c r="H588" s="13"/>
      <c r="I588" s="14"/>
    </row>
    <row r="589">
      <c r="A589" s="12"/>
      <c r="H589" s="13"/>
      <c r="I589" s="14"/>
    </row>
    <row r="590">
      <c r="A590" s="12"/>
      <c r="H590" s="13"/>
      <c r="I590" s="14"/>
    </row>
    <row r="591">
      <c r="A591" s="12"/>
      <c r="H591" s="13"/>
      <c r="I591" s="14"/>
    </row>
    <row r="592">
      <c r="A592" s="12"/>
      <c r="H592" s="13"/>
      <c r="I592" s="14"/>
    </row>
    <row r="593">
      <c r="A593" s="12"/>
      <c r="H593" s="13"/>
      <c r="I593" s="14"/>
    </row>
    <row r="594">
      <c r="A594" s="12"/>
      <c r="H594" s="13"/>
      <c r="I594" s="14"/>
    </row>
    <row r="595">
      <c r="A595" s="12"/>
      <c r="H595" s="13"/>
      <c r="I595" s="14"/>
    </row>
    <row r="596">
      <c r="A596" s="12"/>
      <c r="H596" s="13"/>
      <c r="I596" s="14"/>
    </row>
    <row r="597">
      <c r="A597" s="12"/>
      <c r="H597" s="13"/>
      <c r="I597" s="14"/>
    </row>
    <row r="598">
      <c r="A598" s="12"/>
      <c r="H598" s="13"/>
      <c r="I598" s="14"/>
    </row>
    <row r="599">
      <c r="A599" s="12"/>
      <c r="H599" s="13"/>
      <c r="I599" s="14"/>
    </row>
    <row r="600">
      <c r="A600" s="12"/>
      <c r="H600" s="13"/>
      <c r="I600" s="14"/>
    </row>
    <row r="601">
      <c r="A601" s="12"/>
      <c r="H601" s="13"/>
      <c r="I601" s="14"/>
    </row>
    <row r="602">
      <c r="A602" s="12"/>
      <c r="H602" s="13"/>
      <c r="I602" s="14"/>
    </row>
    <row r="603">
      <c r="A603" s="12"/>
      <c r="H603" s="13"/>
      <c r="I603" s="14"/>
    </row>
    <row r="604">
      <c r="A604" s="12"/>
      <c r="H604" s="13"/>
      <c r="I604" s="14"/>
    </row>
    <row r="605">
      <c r="A605" s="12"/>
      <c r="H605" s="13"/>
      <c r="I605" s="14"/>
    </row>
    <row r="606">
      <c r="A606" s="12"/>
      <c r="H606" s="13"/>
      <c r="I606" s="14"/>
    </row>
    <row r="607">
      <c r="A607" s="12"/>
      <c r="H607" s="13"/>
      <c r="I607" s="14"/>
    </row>
    <row r="608">
      <c r="A608" s="12"/>
      <c r="H608" s="13"/>
      <c r="I608" s="14"/>
    </row>
    <row r="609">
      <c r="A609" s="12"/>
      <c r="H609" s="13"/>
      <c r="I609" s="14"/>
    </row>
    <row r="610">
      <c r="A610" s="12"/>
      <c r="H610" s="13"/>
      <c r="I610" s="14"/>
    </row>
    <row r="611">
      <c r="A611" s="12"/>
      <c r="H611" s="13"/>
      <c r="I611" s="14"/>
    </row>
    <row r="612">
      <c r="A612" s="12"/>
      <c r="H612" s="13"/>
      <c r="I612" s="14"/>
    </row>
    <row r="613">
      <c r="A613" s="12"/>
      <c r="H613" s="13"/>
      <c r="I613" s="14"/>
    </row>
    <row r="614">
      <c r="A614" s="12"/>
      <c r="H614" s="13"/>
      <c r="I614" s="14"/>
    </row>
    <row r="615">
      <c r="A615" s="12"/>
      <c r="H615" s="13"/>
      <c r="I615" s="14"/>
    </row>
    <row r="616">
      <c r="A616" s="12"/>
      <c r="H616" s="13"/>
      <c r="I616" s="14"/>
    </row>
    <row r="617">
      <c r="A617" s="12"/>
      <c r="H617" s="13"/>
      <c r="I617" s="14"/>
    </row>
    <row r="618">
      <c r="A618" s="12"/>
      <c r="H618" s="13"/>
      <c r="I618" s="14"/>
    </row>
    <row r="619">
      <c r="A619" s="12"/>
      <c r="H619" s="13"/>
      <c r="I619" s="14"/>
    </row>
    <row r="620">
      <c r="A620" s="12"/>
      <c r="H620" s="13"/>
      <c r="I620" s="14"/>
    </row>
    <row r="621">
      <c r="A621" s="12"/>
      <c r="H621" s="13"/>
      <c r="I621" s="14"/>
    </row>
    <row r="622">
      <c r="A622" s="12"/>
      <c r="H622" s="13"/>
      <c r="I622" s="14"/>
    </row>
    <row r="623">
      <c r="A623" s="12"/>
      <c r="H623" s="13"/>
      <c r="I623" s="14"/>
    </row>
    <row r="624">
      <c r="A624" s="12"/>
      <c r="H624" s="13"/>
      <c r="I624" s="14"/>
    </row>
    <row r="625">
      <c r="A625" s="12"/>
      <c r="H625" s="13"/>
      <c r="I625" s="14"/>
    </row>
    <row r="626">
      <c r="A626" s="12"/>
      <c r="H626" s="13"/>
      <c r="I626" s="14"/>
    </row>
    <row r="627">
      <c r="A627" s="12"/>
      <c r="H627" s="13"/>
      <c r="I627" s="14"/>
    </row>
    <row r="628">
      <c r="A628" s="12"/>
      <c r="H628" s="13"/>
      <c r="I628" s="14"/>
    </row>
    <row r="629">
      <c r="A629" s="12"/>
      <c r="H629" s="13"/>
      <c r="I629" s="14"/>
    </row>
    <row r="630">
      <c r="A630" s="12"/>
      <c r="H630" s="13"/>
      <c r="I630" s="14"/>
    </row>
    <row r="631">
      <c r="A631" s="12"/>
      <c r="H631" s="13"/>
      <c r="I631" s="14"/>
    </row>
    <row r="632">
      <c r="A632" s="12"/>
      <c r="H632" s="13"/>
      <c r="I632" s="14"/>
    </row>
    <row r="633">
      <c r="A633" s="12"/>
      <c r="H633" s="13"/>
      <c r="I633" s="14"/>
    </row>
    <row r="634">
      <c r="A634" s="12"/>
      <c r="H634" s="13"/>
      <c r="I634" s="14"/>
    </row>
    <row r="635">
      <c r="A635" s="12"/>
      <c r="H635" s="13"/>
      <c r="I635" s="14"/>
    </row>
    <row r="636">
      <c r="A636" s="12"/>
      <c r="H636" s="13"/>
      <c r="I636" s="14"/>
    </row>
    <row r="637">
      <c r="A637" s="12"/>
      <c r="H637" s="13"/>
      <c r="I637" s="14"/>
    </row>
    <row r="638">
      <c r="A638" s="12"/>
      <c r="H638" s="13"/>
      <c r="I638" s="14"/>
    </row>
    <row r="639">
      <c r="A639" s="12"/>
      <c r="H639" s="13"/>
      <c r="I639" s="14"/>
    </row>
    <row r="640">
      <c r="A640" s="12"/>
      <c r="H640" s="13"/>
      <c r="I640" s="14"/>
    </row>
    <row r="641">
      <c r="A641" s="12"/>
      <c r="H641" s="13"/>
      <c r="I641" s="14"/>
    </row>
    <row r="642">
      <c r="A642" s="12"/>
      <c r="H642" s="13"/>
      <c r="I642" s="14"/>
    </row>
    <row r="643">
      <c r="A643" s="12"/>
      <c r="H643" s="13"/>
      <c r="I643" s="14"/>
    </row>
    <row r="644">
      <c r="A644" s="12"/>
      <c r="H644" s="13"/>
      <c r="I644" s="14"/>
    </row>
    <row r="645">
      <c r="A645" s="12"/>
      <c r="H645" s="13"/>
      <c r="I645" s="14"/>
    </row>
    <row r="646">
      <c r="A646" s="12"/>
      <c r="H646" s="13"/>
      <c r="I646" s="14"/>
    </row>
    <row r="647">
      <c r="A647" s="12"/>
      <c r="H647" s="13"/>
      <c r="I647" s="14"/>
    </row>
    <row r="648">
      <c r="A648" s="12"/>
      <c r="H648" s="13"/>
      <c r="I648" s="14"/>
    </row>
    <row r="649">
      <c r="A649" s="12"/>
      <c r="H649" s="13"/>
      <c r="I649" s="14"/>
    </row>
    <row r="650">
      <c r="A650" s="12"/>
      <c r="H650" s="13"/>
      <c r="I650" s="14"/>
    </row>
    <row r="651">
      <c r="A651" s="12"/>
      <c r="H651" s="13"/>
      <c r="I651" s="14"/>
    </row>
    <row r="652">
      <c r="A652" s="12"/>
      <c r="H652" s="13"/>
      <c r="I652" s="14"/>
    </row>
    <row r="653">
      <c r="A653" s="12"/>
      <c r="H653" s="13"/>
      <c r="I653" s="14"/>
    </row>
    <row r="654">
      <c r="A654" s="12"/>
      <c r="H654" s="13"/>
      <c r="I654" s="14"/>
    </row>
    <row r="655">
      <c r="A655" s="12"/>
      <c r="H655" s="13"/>
      <c r="I655" s="14"/>
    </row>
    <row r="656">
      <c r="A656" s="12"/>
      <c r="H656" s="13"/>
      <c r="I656" s="14"/>
    </row>
    <row r="657">
      <c r="A657" s="12"/>
      <c r="H657" s="13"/>
      <c r="I657" s="14"/>
    </row>
    <row r="658">
      <c r="A658" s="12"/>
      <c r="H658" s="13"/>
      <c r="I658" s="14"/>
    </row>
    <row r="659">
      <c r="A659" s="12"/>
      <c r="H659" s="13"/>
      <c r="I659" s="14"/>
    </row>
    <row r="660">
      <c r="A660" s="12"/>
      <c r="H660" s="13"/>
      <c r="I660" s="14"/>
    </row>
    <row r="661">
      <c r="A661" s="12"/>
      <c r="H661" s="13"/>
      <c r="I661" s="14"/>
    </row>
    <row r="662">
      <c r="A662" s="12"/>
      <c r="H662" s="13"/>
      <c r="I662" s="14"/>
    </row>
    <row r="663">
      <c r="A663" s="12"/>
      <c r="H663" s="13"/>
      <c r="I663" s="14"/>
    </row>
    <row r="664">
      <c r="A664" s="12"/>
      <c r="H664" s="13"/>
      <c r="I664" s="14"/>
    </row>
    <row r="665">
      <c r="A665" s="12"/>
      <c r="H665" s="13"/>
      <c r="I665" s="14"/>
    </row>
    <row r="666">
      <c r="A666" s="12"/>
      <c r="H666" s="13"/>
      <c r="I666" s="14"/>
    </row>
    <row r="667">
      <c r="A667" s="12"/>
      <c r="H667" s="13"/>
      <c r="I667" s="14"/>
    </row>
    <row r="668">
      <c r="A668" s="12"/>
      <c r="H668" s="13"/>
      <c r="I668" s="14"/>
    </row>
    <row r="669">
      <c r="A669" s="12"/>
      <c r="H669" s="13"/>
      <c r="I669" s="14"/>
    </row>
    <row r="670">
      <c r="A670" s="12"/>
      <c r="H670" s="13"/>
      <c r="I670" s="14"/>
    </row>
    <row r="671">
      <c r="A671" s="12"/>
      <c r="H671" s="13"/>
      <c r="I671" s="14"/>
    </row>
    <row r="672">
      <c r="A672" s="12"/>
      <c r="H672" s="13"/>
      <c r="I672" s="14"/>
    </row>
    <row r="673">
      <c r="A673" s="12"/>
      <c r="H673" s="13"/>
      <c r="I673" s="14"/>
    </row>
    <row r="674">
      <c r="A674" s="12"/>
      <c r="H674" s="13"/>
      <c r="I674" s="14"/>
    </row>
    <row r="675">
      <c r="A675" s="12"/>
      <c r="H675" s="13"/>
      <c r="I675" s="14"/>
    </row>
    <row r="676">
      <c r="A676" s="12"/>
      <c r="H676" s="13"/>
      <c r="I676" s="14"/>
    </row>
    <row r="677">
      <c r="A677" s="12"/>
      <c r="H677" s="13"/>
      <c r="I677" s="14"/>
    </row>
    <row r="678">
      <c r="A678" s="12"/>
      <c r="H678" s="13"/>
      <c r="I678" s="14"/>
    </row>
    <row r="679">
      <c r="A679" s="12"/>
      <c r="H679" s="13"/>
      <c r="I679" s="14"/>
    </row>
    <row r="680">
      <c r="A680" s="12"/>
      <c r="H680" s="13"/>
      <c r="I680" s="14"/>
    </row>
    <row r="681">
      <c r="A681" s="12"/>
      <c r="H681" s="13"/>
      <c r="I681" s="14"/>
    </row>
    <row r="682">
      <c r="A682" s="12"/>
      <c r="H682" s="13"/>
      <c r="I682" s="14"/>
    </row>
    <row r="683">
      <c r="A683" s="12"/>
      <c r="H683" s="13"/>
      <c r="I683" s="14"/>
    </row>
    <row r="684">
      <c r="A684" s="12"/>
      <c r="H684" s="13"/>
      <c r="I684" s="14"/>
    </row>
    <row r="685">
      <c r="A685" s="12"/>
      <c r="H685" s="13"/>
      <c r="I685" s="14"/>
    </row>
    <row r="686">
      <c r="A686" s="12"/>
      <c r="H686" s="13"/>
      <c r="I686" s="14"/>
    </row>
    <row r="687">
      <c r="A687" s="12"/>
      <c r="H687" s="13"/>
      <c r="I687" s="14"/>
    </row>
    <row r="688">
      <c r="A688" s="12"/>
      <c r="H688" s="13"/>
      <c r="I688" s="14"/>
    </row>
    <row r="689">
      <c r="A689" s="12"/>
      <c r="H689" s="13"/>
      <c r="I689" s="14"/>
    </row>
    <row r="690">
      <c r="A690" s="12"/>
      <c r="H690" s="13"/>
      <c r="I690" s="14"/>
    </row>
    <row r="691">
      <c r="A691" s="12"/>
      <c r="H691" s="13"/>
      <c r="I691" s="14"/>
    </row>
    <row r="692">
      <c r="A692" s="12"/>
      <c r="H692" s="13"/>
      <c r="I692" s="14"/>
    </row>
    <row r="693">
      <c r="A693" s="12"/>
      <c r="H693" s="13"/>
      <c r="I693" s="14"/>
    </row>
    <row r="694">
      <c r="A694" s="12"/>
      <c r="H694" s="13"/>
      <c r="I694" s="14"/>
    </row>
    <row r="695">
      <c r="A695" s="12"/>
      <c r="H695" s="13"/>
      <c r="I695" s="14"/>
    </row>
    <row r="696">
      <c r="A696" s="12"/>
      <c r="H696" s="13"/>
      <c r="I696" s="14"/>
    </row>
    <row r="697">
      <c r="A697" s="12"/>
      <c r="H697" s="13"/>
      <c r="I697" s="14"/>
    </row>
    <row r="698">
      <c r="A698" s="12"/>
      <c r="H698" s="13"/>
      <c r="I698" s="14"/>
    </row>
    <row r="699">
      <c r="A699" s="12"/>
      <c r="H699" s="13"/>
      <c r="I699" s="14"/>
    </row>
    <row r="700">
      <c r="A700" s="12"/>
      <c r="H700" s="13"/>
      <c r="I700" s="14"/>
    </row>
    <row r="701">
      <c r="A701" s="12"/>
      <c r="H701" s="13"/>
      <c r="I701" s="14"/>
    </row>
    <row r="702">
      <c r="A702" s="12"/>
      <c r="H702" s="13"/>
      <c r="I702" s="14"/>
    </row>
    <row r="703">
      <c r="A703" s="12"/>
      <c r="H703" s="13"/>
      <c r="I703" s="14"/>
    </row>
    <row r="704">
      <c r="A704" s="12"/>
      <c r="H704" s="13"/>
      <c r="I704" s="14"/>
    </row>
    <row r="705">
      <c r="A705" s="12"/>
      <c r="H705" s="13"/>
      <c r="I705" s="14"/>
    </row>
    <row r="706">
      <c r="A706" s="12"/>
      <c r="H706" s="13"/>
      <c r="I706" s="14"/>
    </row>
    <row r="707">
      <c r="A707" s="12"/>
      <c r="H707" s="13"/>
      <c r="I707" s="14"/>
    </row>
    <row r="708">
      <c r="A708" s="12"/>
      <c r="H708" s="13"/>
      <c r="I708" s="14"/>
    </row>
    <row r="709">
      <c r="A709" s="12"/>
      <c r="H709" s="13"/>
      <c r="I709" s="14"/>
    </row>
    <row r="710">
      <c r="A710" s="12"/>
      <c r="H710" s="13"/>
      <c r="I710" s="14"/>
    </row>
    <row r="711">
      <c r="A711" s="12"/>
      <c r="H711" s="13"/>
      <c r="I711" s="14"/>
    </row>
    <row r="712">
      <c r="A712" s="12"/>
      <c r="H712" s="13"/>
      <c r="I712" s="14"/>
    </row>
    <row r="713">
      <c r="A713" s="12"/>
      <c r="H713" s="13"/>
      <c r="I713" s="14"/>
    </row>
    <row r="714">
      <c r="A714" s="12"/>
      <c r="H714" s="13"/>
      <c r="I714" s="14"/>
    </row>
    <row r="715">
      <c r="A715" s="12"/>
      <c r="H715" s="13"/>
      <c r="I715" s="14"/>
    </row>
    <row r="716">
      <c r="A716" s="12"/>
      <c r="H716" s="13"/>
      <c r="I716" s="14"/>
    </row>
    <row r="717">
      <c r="A717" s="12"/>
      <c r="H717" s="13"/>
      <c r="I717" s="14"/>
    </row>
    <row r="718">
      <c r="A718" s="12"/>
      <c r="H718" s="13"/>
      <c r="I718" s="14"/>
    </row>
    <row r="719">
      <c r="A719" s="12"/>
      <c r="H719" s="13"/>
      <c r="I719" s="14"/>
    </row>
    <row r="720">
      <c r="A720" s="12"/>
      <c r="H720" s="13"/>
      <c r="I720" s="14"/>
    </row>
    <row r="721">
      <c r="A721" s="12"/>
      <c r="H721" s="13"/>
      <c r="I721" s="14"/>
    </row>
    <row r="722">
      <c r="A722" s="12"/>
      <c r="H722" s="13"/>
      <c r="I722" s="14"/>
    </row>
    <row r="723">
      <c r="A723" s="12"/>
      <c r="H723" s="13"/>
      <c r="I723" s="14"/>
    </row>
    <row r="724">
      <c r="A724" s="12"/>
      <c r="H724" s="13"/>
      <c r="I724" s="14"/>
    </row>
    <row r="725">
      <c r="A725" s="12"/>
      <c r="H725" s="13"/>
      <c r="I725" s="14"/>
    </row>
    <row r="726">
      <c r="A726" s="12"/>
      <c r="H726" s="13"/>
      <c r="I726" s="14"/>
    </row>
    <row r="727">
      <c r="A727" s="12"/>
      <c r="H727" s="13"/>
      <c r="I727" s="14"/>
    </row>
    <row r="728">
      <c r="A728" s="12"/>
      <c r="H728" s="13"/>
      <c r="I728" s="14"/>
    </row>
    <row r="729">
      <c r="A729" s="12"/>
      <c r="H729" s="13"/>
      <c r="I729" s="14"/>
    </row>
    <row r="730">
      <c r="A730" s="12"/>
      <c r="H730" s="13"/>
      <c r="I730" s="14"/>
    </row>
    <row r="731">
      <c r="A731" s="12"/>
      <c r="H731" s="13"/>
      <c r="I731" s="14"/>
    </row>
    <row r="732">
      <c r="A732" s="12"/>
      <c r="H732" s="13"/>
      <c r="I732" s="14"/>
    </row>
    <row r="733">
      <c r="A733" s="12"/>
      <c r="H733" s="13"/>
      <c r="I733" s="14"/>
    </row>
    <row r="734">
      <c r="A734" s="12"/>
      <c r="H734" s="13"/>
      <c r="I734" s="14"/>
    </row>
    <row r="735">
      <c r="A735" s="12"/>
      <c r="H735" s="13"/>
      <c r="I735" s="14"/>
    </row>
    <row r="736">
      <c r="A736" s="12"/>
      <c r="H736" s="13"/>
      <c r="I736" s="14"/>
    </row>
    <row r="737">
      <c r="A737" s="12"/>
      <c r="H737" s="13"/>
      <c r="I737" s="14"/>
    </row>
    <row r="738">
      <c r="A738" s="12"/>
      <c r="H738" s="13"/>
      <c r="I738" s="14"/>
    </row>
    <row r="739">
      <c r="A739" s="12"/>
      <c r="H739" s="13"/>
      <c r="I739" s="14"/>
    </row>
    <row r="740">
      <c r="A740" s="12"/>
      <c r="H740" s="13"/>
      <c r="I740" s="14"/>
    </row>
    <row r="741">
      <c r="A741" s="12"/>
      <c r="H741" s="13"/>
      <c r="I741" s="14"/>
    </row>
    <row r="742">
      <c r="A742" s="12"/>
      <c r="H742" s="13"/>
      <c r="I742" s="14"/>
    </row>
    <row r="743">
      <c r="A743" s="12"/>
      <c r="H743" s="13"/>
      <c r="I743" s="14"/>
    </row>
    <row r="744">
      <c r="A744" s="12"/>
      <c r="H744" s="13"/>
      <c r="I744" s="14"/>
    </row>
    <row r="745">
      <c r="A745" s="12"/>
      <c r="H745" s="13"/>
      <c r="I745" s="14"/>
    </row>
    <row r="746">
      <c r="A746" s="12"/>
      <c r="H746" s="13"/>
      <c r="I746" s="14"/>
    </row>
    <row r="747">
      <c r="A747" s="12"/>
      <c r="H747" s="13"/>
      <c r="I747" s="14"/>
    </row>
    <row r="748">
      <c r="A748" s="12"/>
      <c r="H748" s="13"/>
      <c r="I748" s="14"/>
    </row>
    <row r="749">
      <c r="A749" s="12"/>
      <c r="H749" s="13"/>
      <c r="I749" s="14"/>
    </row>
    <row r="750">
      <c r="A750" s="12"/>
      <c r="H750" s="13"/>
      <c r="I750" s="14"/>
    </row>
    <row r="751">
      <c r="A751" s="12"/>
      <c r="H751" s="13"/>
      <c r="I751" s="14"/>
    </row>
    <row r="752">
      <c r="A752" s="12"/>
      <c r="H752" s="13"/>
      <c r="I752" s="14"/>
    </row>
    <row r="753">
      <c r="A753" s="12"/>
      <c r="H753" s="13"/>
      <c r="I753" s="14"/>
    </row>
    <row r="754">
      <c r="A754" s="12"/>
      <c r="H754" s="13"/>
      <c r="I754" s="14"/>
    </row>
    <row r="755">
      <c r="A755" s="12"/>
      <c r="H755" s="13"/>
      <c r="I755" s="14"/>
    </row>
    <row r="756">
      <c r="A756" s="12"/>
      <c r="H756" s="13"/>
      <c r="I756" s="14"/>
    </row>
    <row r="757">
      <c r="A757" s="12"/>
      <c r="H757" s="13"/>
      <c r="I757" s="14"/>
    </row>
    <row r="758">
      <c r="A758" s="12"/>
      <c r="H758" s="13"/>
      <c r="I758" s="14"/>
    </row>
    <row r="759">
      <c r="A759" s="12"/>
      <c r="H759" s="13"/>
      <c r="I759" s="14"/>
    </row>
    <row r="760">
      <c r="A760" s="12"/>
      <c r="H760" s="13"/>
      <c r="I760" s="14"/>
    </row>
    <row r="761">
      <c r="A761" s="12"/>
      <c r="H761" s="13"/>
      <c r="I761" s="14"/>
    </row>
    <row r="762">
      <c r="A762" s="12"/>
      <c r="H762" s="13"/>
      <c r="I762" s="14"/>
    </row>
    <row r="763">
      <c r="A763" s="12"/>
      <c r="H763" s="13"/>
      <c r="I763" s="14"/>
    </row>
    <row r="764">
      <c r="A764" s="12"/>
      <c r="H764" s="13"/>
      <c r="I764" s="14"/>
    </row>
    <row r="765">
      <c r="A765" s="12"/>
      <c r="H765" s="13"/>
      <c r="I765" s="14"/>
    </row>
    <row r="766">
      <c r="A766" s="12"/>
      <c r="H766" s="13"/>
      <c r="I766" s="14"/>
    </row>
    <row r="767">
      <c r="A767" s="12"/>
      <c r="H767" s="13"/>
      <c r="I767" s="14"/>
    </row>
    <row r="768">
      <c r="A768" s="12"/>
      <c r="H768" s="13"/>
      <c r="I768" s="14"/>
    </row>
    <row r="769">
      <c r="A769" s="12"/>
      <c r="H769" s="13"/>
      <c r="I769" s="14"/>
    </row>
    <row r="770">
      <c r="A770" s="12"/>
      <c r="H770" s="13"/>
      <c r="I770" s="14"/>
    </row>
    <row r="771">
      <c r="A771" s="12"/>
      <c r="H771" s="13"/>
      <c r="I771" s="14"/>
    </row>
    <row r="772">
      <c r="A772" s="12"/>
      <c r="H772" s="13"/>
      <c r="I772" s="14"/>
    </row>
    <row r="773">
      <c r="A773" s="12"/>
      <c r="H773" s="13"/>
      <c r="I773" s="14"/>
    </row>
    <row r="774">
      <c r="A774" s="12"/>
      <c r="H774" s="13"/>
      <c r="I774" s="14"/>
    </row>
    <row r="775">
      <c r="A775" s="12"/>
      <c r="H775" s="13"/>
      <c r="I775" s="14"/>
    </row>
    <row r="776">
      <c r="A776" s="12"/>
      <c r="H776" s="13"/>
      <c r="I776" s="14"/>
    </row>
    <row r="777">
      <c r="A777" s="12"/>
      <c r="H777" s="13"/>
      <c r="I777" s="14"/>
    </row>
    <row r="778">
      <c r="A778" s="12"/>
      <c r="H778" s="13"/>
      <c r="I778" s="14"/>
    </row>
    <row r="779">
      <c r="A779" s="12"/>
      <c r="H779" s="13"/>
      <c r="I779" s="14"/>
    </row>
    <row r="780">
      <c r="A780" s="12"/>
      <c r="H780" s="13"/>
      <c r="I780" s="14"/>
    </row>
    <row r="781">
      <c r="A781" s="12"/>
      <c r="H781" s="13"/>
      <c r="I781" s="14"/>
    </row>
    <row r="782">
      <c r="A782" s="12"/>
      <c r="H782" s="13"/>
      <c r="I782" s="14"/>
    </row>
    <row r="783">
      <c r="A783" s="12"/>
      <c r="H783" s="13"/>
      <c r="I783" s="14"/>
    </row>
    <row r="784">
      <c r="A784" s="12"/>
      <c r="H784" s="13"/>
      <c r="I784" s="14"/>
    </row>
    <row r="785">
      <c r="A785" s="12"/>
      <c r="H785" s="13"/>
      <c r="I785" s="14"/>
    </row>
    <row r="786">
      <c r="A786" s="12"/>
      <c r="H786" s="13"/>
      <c r="I786" s="14"/>
    </row>
    <row r="787">
      <c r="A787" s="12"/>
      <c r="H787" s="13"/>
      <c r="I787" s="14"/>
    </row>
    <row r="788">
      <c r="A788" s="12"/>
      <c r="H788" s="13"/>
      <c r="I788" s="14"/>
    </row>
    <row r="789">
      <c r="A789" s="12"/>
      <c r="H789" s="13"/>
      <c r="I789" s="14"/>
    </row>
    <row r="790">
      <c r="A790" s="12"/>
      <c r="H790" s="13"/>
      <c r="I790" s="14"/>
    </row>
    <row r="791">
      <c r="A791" s="12"/>
      <c r="H791" s="13"/>
      <c r="I791" s="14"/>
    </row>
    <row r="792">
      <c r="A792" s="12"/>
      <c r="H792" s="13"/>
      <c r="I792" s="14"/>
    </row>
    <row r="793">
      <c r="A793" s="12"/>
      <c r="H793" s="13"/>
      <c r="I793" s="14"/>
    </row>
    <row r="794">
      <c r="A794" s="12"/>
      <c r="H794" s="13"/>
      <c r="I794" s="14"/>
    </row>
    <row r="795">
      <c r="A795" s="12"/>
      <c r="H795" s="13"/>
      <c r="I795" s="14"/>
    </row>
    <row r="796">
      <c r="A796" s="12"/>
      <c r="H796" s="13"/>
      <c r="I796" s="14"/>
    </row>
    <row r="797">
      <c r="A797" s="12"/>
      <c r="H797" s="13"/>
      <c r="I797" s="14"/>
    </row>
    <row r="798">
      <c r="A798" s="12"/>
      <c r="H798" s="13"/>
      <c r="I798" s="14"/>
    </row>
    <row r="799">
      <c r="A799" s="12"/>
      <c r="H799" s="13"/>
      <c r="I799" s="14"/>
    </row>
    <row r="800">
      <c r="A800" s="12"/>
      <c r="H800" s="13"/>
      <c r="I800" s="14"/>
    </row>
    <row r="801">
      <c r="A801" s="12"/>
      <c r="H801" s="13"/>
      <c r="I801" s="14"/>
    </row>
    <row r="802">
      <c r="A802" s="12"/>
      <c r="H802" s="13"/>
      <c r="I802" s="14"/>
    </row>
    <row r="803">
      <c r="A803" s="12"/>
      <c r="H803" s="13"/>
      <c r="I803" s="14"/>
    </row>
    <row r="804">
      <c r="A804" s="12"/>
      <c r="H804" s="13"/>
      <c r="I804" s="14"/>
    </row>
    <row r="805">
      <c r="A805" s="12"/>
      <c r="H805" s="13"/>
      <c r="I805" s="14"/>
    </row>
    <row r="806">
      <c r="A806" s="12"/>
      <c r="H806" s="13"/>
      <c r="I806" s="14"/>
    </row>
    <row r="807">
      <c r="A807" s="12"/>
      <c r="H807" s="13"/>
      <c r="I807" s="14"/>
    </row>
    <row r="808">
      <c r="A808" s="12"/>
      <c r="H808" s="13"/>
      <c r="I808" s="14"/>
    </row>
    <row r="809">
      <c r="A809" s="12"/>
      <c r="H809" s="13"/>
      <c r="I809" s="14"/>
    </row>
    <row r="810">
      <c r="A810" s="12"/>
      <c r="H810" s="13"/>
      <c r="I810" s="14"/>
    </row>
    <row r="811">
      <c r="A811" s="12"/>
      <c r="H811" s="13"/>
      <c r="I811" s="14"/>
    </row>
    <row r="812">
      <c r="A812" s="12"/>
      <c r="H812" s="13"/>
      <c r="I812" s="14"/>
    </row>
    <row r="813">
      <c r="A813" s="12"/>
      <c r="H813" s="13"/>
      <c r="I813" s="14"/>
    </row>
    <row r="814">
      <c r="A814" s="12"/>
      <c r="H814" s="13"/>
      <c r="I814" s="14"/>
    </row>
    <row r="815">
      <c r="A815" s="12"/>
      <c r="H815" s="13"/>
      <c r="I815" s="14"/>
    </row>
    <row r="816">
      <c r="A816" s="12"/>
      <c r="H816" s="13"/>
      <c r="I816" s="14"/>
    </row>
    <row r="817">
      <c r="A817" s="12"/>
      <c r="H817" s="13"/>
      <c r="I817" s="14"/>
    </row>
    <row r="818">
      <c r="A818" s="12"/>
      <c r="H818" s="13"/>
      <c r="I818" s="14"/>
    </row>
    <row r="819">
      <c r="A819" s="12"/>
      <c r="H819" s="13"/>
      <c r="I819" s="14"/>
    </row>
    <row r="820">
      <c r="A820" s="12"/>
      <c r="H820" s="13"/>
      <c r="I820" s="14"/>
    </row>
    <row r="821">
      <c r="A821" s="12"/>
      <c r="H821" s="13"/>
      <c r="I821" s="14"/>
    </row>
    <row r="822">
      <c r="A822" s="12"/>
      <c r="H822" s="13"/>
      <c r="I822" s="14"/>
    </row>
    <row r="823">
      <c r="A823" s="12"/>
      <c r="H823" s="13"/>
      <c r="I823" s="14"/>
    </row>
    <row r="824">
      <c r="A824" s="12"/>
      <c r="H824" s="13"/>
      <c r="I824" s="14"/>
    </row>
    <row r="825">
      <c r="A825" s="12"/>
      <c r="H825" s="13"/>
      <c r="I825" s="14"/>
    </row>
    <row r="826">
      <c r="A826" s="12"/>
      <c r="H826" s="13"/>
      <c r="I826" s="14"/>
    </row>
    <row r="827">
      <c r="A827" s="12"/>
      <c r="H827" s="13"/>
      <c r="I827" s="14"/>
    </row>
    <row r="828">
      <c r="A828" s="12"/>
      <c r="H828" s="13"/>
      <c r="I828" s="14"/>
    </row>
    <row r="829">
      <c r="A829" s="12"/>
      <c r="H829" s="13"/>
      <c r="I829" s="14"/>
    </row>
    <row r="830">
      <c r="A830" s="12"/>
      <c r="H830" s="13"/>
      <c r="I830" s="14"/>
    </row>
    <row r="831">
      <c r="A831" s="12"/>
      <c r="H831" s="13"/>
      <c r="I831" s="14"/>
    </row>
    <row r="832">
      <c r="A832" s="12"/>
      <c r="H832" s="13"/>
      <c r="I832" s="14"/>
    </row>
    <row r="833">
      <c r="A833" s="12"/>
      <c r="H833" s="13"/>
      <c r="I833" s="14"/>
    </row>
    <row r="834">
      <c r="A834" s="12"/>
      <c r="H834" s="13"/>
      <c r="I834" s="14"/>
    </row>
    <row r="835">
      <c r="A835" s="12"/>
      <c r="H835" s="13"/>
      <c r="I835" s="14"/>
    </row>
    <row r="836">
      <c r="A836" s="12"/>
      <c r="H836" s="13"/>
      <c r="I836" s="14"/>
    </row>
    <row r="837">
      <c r="A837" s="12"/>
      <c r="H837" s="13"/>
      <c r="I837" s="14"/>
    </row>
    <row r="838">
      <c r="A838" s="12"/>
      <c r="H838" s="13"/>
      <c r="I838" s="14"/>
    </row>
    <row r="839">
      <c r="A839" s="12"/>
      <c r="H839" s="13"/>
      <c r="I839" s="14"/>
    </row>
    <row r="840">
      <c r="A840" s="12"/>
      <c r="H840" s="13"/>
      <c r="I840" s="14"/>
    </row>
    <row r="841">
      <c r="A841" s="12"/>
      <c r="H841" s="13"/>
      <c r="I841" s="14"/>
    </row>
    <row r="842">
      <c r="A842" s="12"/>
      <c r="H842" s="13"/>
      <c r="I842" s="14"/>
    </row>
    <row r="843">
      <c r="A843" s="12"/>
      <c r="H843" s="13"/>
      <c r="I843" s="14"/>
    </row>
    <row r="844">
      <c r="A844" s="12"/>
      <c r="H844" s="13"/>
      <c r="I844" s="14"/>
    </row>
    <row r="845">
      <c r="A845" s="12"/>
      <c r="H845" s="13"/>
      <c r="I845" s="14"/>
    </row>
    <row r="846">
      <c r="A846" s="12"/>
      <c r="H846" s="13"/>
      <c r="I846" s="14"/>
    </row>
    <row r="847">
      <c r="A847" s="12"/>
      <c r="H847" s="13"/>
      <c r="I847" s="14"/>
    </row>
    <row r="848">
      <c r="A848" s="12"/>
      <c r="H848" s="13"/>
      <c r="I848" s="14"/>
    </row>
    <row r="849">
      <c r="A849" s="12"/>
      <c r="H849" s="13"/>
      <c r="I849" s="14"/>
    </row>
    <row r="850">
      <c r="A850" s="12"/>
      <c r="H850" s="13"/>
      <c r="I850" s="14"/>
    </row>
    <row r="851">
      <c r="A851" s="12"/>
      <c r="H851" s="13"/>
      <c r="I851" s="14"/>
    </row>
    <row r="852">
      <c r="A852" s="12"/>
      <c r="H852" s="13"/>
      <c r="I852" s="14"/>
    </row>
    <row r="853">
      <c r="A853" s="12"/>
      <c r="H853" s="13"/>
      <c r="I853" s="14"/>
    </row>
    <row r="854">
      <c r="A854" s="12"/>
      <c r="H854" s="13"/>
      <c r="I854" s="14"/>
    </row>
    <row r="855">
      <c r="A855" s="12"/>
      <c r="H855" s="13"/>
      <c r="I855" s="14"/>
    </row>
    <row r="856">
      <c r="A856" s="12"/>
      <c r="H856" s="13"/>
      <c r="I856" s="14"/>
    </row>
    <row r="857">
      <c r="A857" s="12"/>
      <c r="H857" s="13"/>
      <c r="I857" s="14"/>
    </row>
    <row r="858">
      <c r="A858" s="12"/>
      <c r="H858" s="13"/>
      <c r="I858" s="14"/>
    </row>
    <row r="859">
      <c r="A859" s="12"/>
      <c r="H859" s="13"/>
      <c r="I859" s="14"/>
    </row>
    <row r="860">
      <c r="A860" s="12"/>
      <c r="H860" s="13"/>
      <c r="I860" s="14"/>
    </row>
    <row r="861">
      <c r="A861" s="12"/>
      <c r="H861" s="13"/>
      <c r="I861" s="14"/>
    </row>
    <row r="862">
      <c r="A862" s="12"/>
      <c r="H862" s="13"/>
      <c r="I862" s="14"/>
    </row>
    <row r="863">
      <c r="A863" s="12"/>
      <c r="H863" s="13"/>
      <c r="I863" s="14"/>
    </row>
    <row r="864">
      <c r="A864" s="12"/>
      <c r="H864" s="13"/>
      <c r="I864" s="14"/>
    </row>
    <row r="865">
      <c r="A865" s="12"/>
      <c r="H865" s="13"/>
      <c r="I865" s="14"/>
    </row>
    <row r="866">
      <c r="A866" s="12"/>
      <c r="H866" s="13"/>
      <c r="I866" s="14"/>
    </row>
    <row r="867">
      <c r="A867" s="12"/>
      <c r="H867" s="13"/>
      <c r="I867" s="14"/>
    </row>
    <row r="868">
      <c r="A868" s="12"/>
      <c r="H868" s="13"/>
      <c r="I868" s="14"/>
    </row>
    <row r="869">
      <c r="A869" s="12"/>
      <c r="H869" s="13"/>
      <c r="I869" s="14"/>
    </row>
    <row r="870">
      <c r="A870" s="12"/>
      <c r="H870" s="13"/>
      <c r="I870" s="14"/>
    </row>
    <row r="871">
      <c r="A871" s="12"/>
      <c r="H871" s="13"/>
      <c r="I871" s="14"/>
    </row>
    <row r="872">
      <c r="A872" s="12"/>
      <c r="H872" s="13"/>
      <c r="I872" s="14"/>
    </row>
    <row r="873">
      <c r="A873" s="12"/>
      <c r="H873" s="13"/>
      <c r="I873" s="14"/>
    </row>
    <row r="874">
      <c r="A874" s="12"/>
      <c r="H874" s="13"/>
      <c r="I874" s="14"/>
    </row>
    <row r="875">
      <c r="A875" s="12"/>
      <c r="H875" s="13"/>
      <c r="I875" s="14"/>
    </row>
    <row r="876">
      <c r="A876" s="12"/>
      <c r="H876" s="13"/>
      <c r="I876" s="14"/>
    </row>
    <row r="877">
      <c r="A877" s="12"/>
      <c r="H877" s="13"/>
      <c r="I877" s="14"/>
    </row>
    <row r="878">
      <c r="A878" s="12"/>
      <c r="H878" s="13"/>
      <c r="I878" s="14"/>
    </row>
    <row r="879">
      <c r="A879" s="12"/>
      <c r="H879" s="13"/>
      <c r="I879" s="14"/>
    </row>
    <row r="880">
      <c r="A880" s="12"/>
      <c r="H880" s="13"/>
      <c r="I880" s="14"/>
    </row>
    <row r="881">
      <c r="A881" s="12"/>
      <c r="H881" s="13"/>
      <c r="I881" s="14"/>
    </row>
    <row r="882">
      <c r="A882" s="12"/>
      <c r="H882" s="13"/>
      <c r="I882" s="14"/>
    </row>
    <row r="883">
      <c r="A883" s="12"/>
      <c r="H883" s="13"/>
      <c r="I883" s="14"/>
    </row>
    <row r="884">
      <c r="A884" s="12"/>
      <c r="H884" s="13"/>
      <c r="I884" s="14"/>
    </row>
    <row r="885">
      <c r="A885" s="12"/>
      <c r="H885" s="13"/>
      <c r="I885" s="14"/>
    </row>
    <row r="886">
      <c r="A886" s="12"/>
      <c r="H886" s="13"/>
      <c r="I886" s="14"/>
    </row>
    <row r="887">
      <c r="A887" s="12"/>
      <c r="H887" s="13"/>
      <c r="I887" s="14"/>
    </row>
    <row r="888">
      <c r="A888" s="12"/>
      <c r="H888" s="13"/>
      <c r="I888" s="14"/>
    </row>
    <row r="889">
      <c r="A889" s="12"/>
      <c r="H889" s="13"/>
      <c r="I889" s="14"/>
    </row>
    <row r="890">
      <c r="A890" s="12"/>
      <c r="H890" s="13"/>
      <c r="I890" s="14"/>
    </row>
    <row r="891">
      <c r="A891" s="12"/>
      <c r="H891" s="13"/>
      <c r="I891" s="14"/>
    </row>
    <row r="892">
      <c r="A892" s="12"/>
      <c r="H892" s="13"/>
      <c r="I892" s="14"/>
    </row>
    <row r="893">
      <c r="A893" s="12"/>
      <c r="H893" s="13"/>
      <c r="I893" s="14"/>
    </row>
    <row r="894">
      <c r="A894" s="12"/>
      <c r="H894" s="13"/>
      <c r="I894" s="14"/>
    </row>
    <row r="895">
      <c r="A895" s="12"/>
      <c r="H895" s="13"/>
      <c r="I895" s="14"/>
    </row>
    <row r="896">
      <c r="A896" s="12"/>
      <c r="H896" s="13"/>
      <c r="I896" s="14"/>
    </row>
    <row r="897">
      <c r="A897" s="12"/>
      <c r="H897" s="13"/>
      <c r="I897" s="14"/>
    </row>
    <row r="898">
      <c r="A898" s="12"/>
      <c r="H898" s="13"/>
      <c r="I898" s="14"/>
    </row>
    <row r="899">
      <c r="A899" s="12"/>
      <c r="H899" s="13"/>
      <c r="I899" s="14"/>
    </row>
    <row r="900">
      <c r="A900" s="12"/>
      <c r="H900" s="13"/>
      <c r="I900" s="14"/>
    </row>
    <row r="901">
      <c r="A901" s="12"/>
      <c r="H901" s="13"/>
      <c r="I901" s="14"/>
    </row>
    <row r="902">
      <c r="A902" s="12"/>
      <c r="H902" s="13"/>
      <c r="I902" s="14"/>
    </row>
    <row r="903">
      <c r="A903" s="12"/>
      <c r="H903" s="13"/>
      <c r="I903" s="14"/>
    </row>
    <row r="904">
      <c r="A904" s="12"/>
      <c r="H904" s="13"/>
      <c r="I904" s="14"/>
    </row>
    <row r="905">
      <c r="A905" s="12"/>
      <c r="H905" s="13"/>
      <c r="I905" s="14"/>
    </row>
    <row r="906">
      <c r="A906" s="12"/>
      <c r="H906" s="13"/>
      <c r="I906" s="14"/>
    </row>
    <row r="907">
      <c r="A907" s="12"/>
      <c r="H907" s="13"/>
      <c r="I907" s="14"/>
    </row>
    <row r="908">
      <c r="A908" s="12"/>
      <c r="H908" s="13"/>
      <c r="I908" s="14"/>
    </row>
    <row r="909">
      <c r="A909" s="12"/>
      <c r="H909" s="13"/>
      <c r="I909" s="14"/>
    </row>
    <row r="910">
      <c r="A910" s="12"/>
      <c r="H910" s="13"/>
      <c r="I910" s="14"/>
    </row>
    <row r="911">
      <c r="A911" s="12"/>
      <c r="H911" s="13"/>
      <c r="I911" s="14"/>
    </row>
    <row r="912">
      <c r="A912" s="12"/>
      <c r="H912" s="13"/>
      <c r="I912" s="14"/>
    </row>
    <row r="913">
      <c r="A913" s="12"/>
      <c r="H913" s="13"/>
      <c r="I913" s="14"/>
    </row>
    <row r="914">
      <c r="A914" s="12"/>
      <c r="H914" s="13"/>
      <c r="I914" s="14"/>
    </row>
    <row r="915">
      <c r="A915" s="12"/>
      <c r="H915" s="13"/>
      <c r="I915" s="14"/>
    </row>
    <row r="916">
      <c r="A916" s="12"/>
      <c r="H916" s="13"/>
      <c r="I916" s="14"/>
    </row>
    <row r="917">
      <c r="A917" s="12"/>
      <c r="H917" s="13"/>
      <c r="I917" s="14"/>
    </row>
    <row r="918">
      <c r="A918" s="12"/>
      <c r="H918" s="13"/>
      <c r="I918" s="14"/>
    </row>
    <row r="919">
      <c r="A919" s="12"/>
      <c r="H919" s="13"/>
      <c r="I919" s="14"/>
    </row>
    <row r="920">
      <c r="A920" s="12"/>
      <c r="H920" s="13"/>
      <c r="I920" s="14"/>
    </row>
    <row r="921">
      <c r="A921" s="12"/>
      <c r="H921" s="13"/>
      <c r="I921" s="14"/>
    </row>
    <row r="922">
      <c r="A922" s="12"/>
      <c r="H922" s="13"/>
      <c r="I922" s="14"/>
    </row>
    <row r="923">
      <c r="A923" s="12"/>
      <c r="H923" s="13"/>
      <c r="I923" s="14"/>
    </row>
    <row r="924">
      <c r="A924" s="12"/>
      <c r="H924" s="13"/>
      <c r="I924" s="14"/>
    </row>
    <row r="925">
      <c r="A925" s="12"/>
      <c r="H925" s="13"/>
      <c r="I925" s="14"/>
    </row>
    <row r="926">
      <c r="A926" s="12"/>
      <c r="H926" s="13"/>
      <c r="I926" s="14"/>
    </row>
    <row r="927">
      <c r="A927" s="12"/>
      <c r="H927" s="13"/>
      <c r="I927" s="14"/>
    </row>
    <row r="928">
      <c r="A928" s="12"/>
      <c r="H928" s="13"/>
      <c r="I928" s="14"/>
    </row>
    <row r="929">
      <c r="A929" s="12"/>
      <c r="H929" s="13"/>
      <c r="I929" s="14"/>
    </row>
    <row r="930">
      <c r="A930" s="12"/>
      <c r="H930" s="13"/>
      <c r="I930" s="14"/>
    </row>
    <row r="931">
      <c r="A931" s="12"/>
      <c r="H931" s="13"/>
      <c r="I931" s="14"/>
    </row>
    <row r="932">
      <c r="A932" s="12"/>
      <c r="H932" s="13"/>
      <c r="I932" s="14"/>
    </row>
    <row r="933">
      <c r="A933" s="12"/>
      <c r="H933" s="13"/>
      <c r="I933" s="14"/>
    </row>
    <row r="934">
      <c r="A934" s="12"/>
      <c r="H934" s="13"/>
      <c r="I934" s="14"/>
    </row>
    <row r="935">
      <c r="A935" s="12"/>
      <c r="H935" s="13"/>
      <c r="I935" s="14"/>
    </row>
    <row r="936">
      <c r="A936" s="12"/>
      <c r="H936" s="13"/>
      <c r="I936" s="14"/>
    </row>
    <row r="937">
      <c r="A937" s="12"/>
      <c r="H937" s="13"/>
      <c r="I937" s="14"/>
    </row>
    <row r="938">
      <c r="A938" s="12"/>
      <c r="H938" s="13"/>
      <c r="I938" s="14"/>
    </row>
    <row r="939">
      <c r="A939" s="12"/>
      <c r="H939" s="13"/>
      <c r="I939" s="14"/>
    </row>
    <row r="940">
      <c r="A940" s="12"/>
      <c r="H940" s="13"/>
      <c r="I940" s="14"/>
    </row>
    <row r="941">
      <c r="A941" s="12"/>
      <c r="H941" s="13"/>
      <c r="I941" s="14"/>
    </row>
    <row r="942">
      <c r="A942" s="12"/>
      <c r="H942" s="13"/>
      <c r="I942" s="14"/>
    </row>
    <row r="943">
      <c r="A943" s="12"/>
      <c r="H943" s="13"/>
      <c r="I943" s="14"/>
    </row>
    <row r="944">
      <c r="A944" s="12"/>
      <c r="H944" s="13"/>
      <c r="I944" s="14"/>
    </row>
    <row r="945">
      <c r="A945" s="12"/>
      <c r="H945" s="13"/>
      <c r="I945" s="14"/>
    </row>
    <row r="946">
      <c r="A946" s="12"/>
      <c r="H946" s="13"/>
      <c r="I946" s="14"/>
    </row>
    <row r="947">
      <c r="A947" s="12"/>
      <c r="H947" s="13"/>
      <c r="I947" s="14"/>
    </row>
    <row r="948">
      <c r="A948" s="12"/>
      <c r="H948" s="13"/>
      <c r="I948" s="14"/>
    </row>
    <row r="949">
      <c r="A949" s="12"/>
      <c r="H949" s="13"/>
      <c r="I949" s="14"/>
    </row>
    <row r="950">
      <c r="A950" s="12"/>
      <c r="H950" s="13"/>
      <c r="I950" s="14"/>
    </row>
    <row r="951">
      <c r="A951" s="12"/>
      <c r="H951" s="13"/>
      <c r="I951" s="14"/>
    </row>
    <row r="952">
      <c r="A952" s="12"/>
      <c r="H952" s="13"/>
      <c r="I952" s="14"/>
    </row>
    <row r="953">
      <c r="A953" s="12"/>
      <c r="H953" s="13"/>
      <c r="I953" s="14"/>
    </row>
    <row r="954">
      <c r="A954" s="12"/>
      <c r="H954" s="13"/>
      <c r="I954" s="14"/>
    </row>
    <row r="955">
      <c r="A955" s="12"/>
      <c r="H955" s="13"/>
      <c r="I955" s="14"/>
    </row>
    <row r="956">
      <c r="A956" s="12"/>
      <c r="H956" s="13"/>
      <c r="I956" s="14"/>
    </row>
    <row r="957">
      <c r="A957" s="12"/>
      <c r="H957" s="13"/>
      <c r="I957" s="14"/>
    </row>
    <row r="958">
      <c r="A958" s="12"/>
      <c r="H958" s="13"/>
      <c r="I958" s="14"/>
    </row>
    <row r="959">
      <c r="A959" s="12"/>
      <c r="H959" s="13"/>
      <c r="I959" s="14"/>
    </row>
    <row r="960">
      <c r="A960" s="12"/>
      <c r="H960" s="13"/>
      <c r="I960" s="14"/>
    </row>
    <row r="961">
      <c r="A961" s="12"/>
      <c r="H961" s="13"/>
      <c r="I961" s="14"/>
    </row>
    <row r="962">
      <c r="A962" s="12"/>
      <c r="H962" s="13"/>
      <c r="I962" s="14"/>
    </row>
    <row r="963">
      <c r="A963" s="12"/>
      <c r="H963" s="13"/>
      <c r="I963" s="14"/>
    </row>
    <row r="964">
      <c r="A964" s="12"/>
      <c r="H964" s="13"/>
      <c r="I964" s="14"/>
    </row>
    <row r="965">
      <c r="A965" s="12"/>
      <c r="H965" s="13"/>
      <c r="I965" s="14"/>
    </row>
    <row r="966">
      <c r="A966" s="12"/>
      <c r="H966" s="13"/>
      <c r="I966" s="14"/>
    </row>
    <row r="967">
      <c r="A967" s="12"/>
      <c r="H967" s="13"/>
      <c r="I967" s="14"/>
    </row>
    <row r="968">
      <c r="A968" s="12"/>
      <c r="H968" s="13"/>
      <c r="I968" s="14"/>
    </row>
    <row r="969">
      <c r="A969" s="12"/>
      <c r="H969" s="13"/>
      <c r="I969" s="14"/>
    </row>
    <row r="970">
      <c r="A970" s="12"/>
      <c r="H970" s="13"/>
      <c r="I970" s="14"/>
    </row>
    <row r="971">
      <c r="A971" s="12"/>
      <c r="H971" s="13"/>
      <c r="I971" s="14"/>
    </row>
    <row r="972">
      <c r="A972" s="12"/>
      <c r="H972" s="13"/>
      <c r="I972" s="14"/>
    </row>
    <row r="973">
      <c r="A973" s="12"/>
      <c r="H973" s="13"/>
      <c r="I973" s="14"/>
    </row>
    <row r="974">
      <c r="A974" s="12"/>
      <c r="H974" s="13"/>
      <c r="I974" s="14"/>
    </row>
    <row r="975">
      <c r="A975" s="12"/>
      <c r="H975" s="13"/>
      <c r="I975" s="14"/>
    </row>
    <row r="976">
      <c r="A976" s="12"/>
      <c r="H976" s="13"/>
      <c r="I976" s="14"/>
    </row>
    <row r="977">
      <c r="A977" s="12"/>
      <c r="H977" s="13"/>
      <c r="I977" s="14"/>
    </row>
    <row r="978">
      <c r="A978" s="12"/>
      <c r="H978" s="13"/>
      <c r="I978" s="14"/>
    </row>
    <row r="979">
      <c r="A979" s="12"/>
      <c r="H979" s="13"/>
      <c r="I979" s="14"/>
    </row>
    <row r="980">
      <c r="A980" s="12"/>
      <c r="H980" s="13"/>
      <c r="I980" s="14"/>
    </row>
    <row r="981">
      <c r="A981" s="12"/>
      <c r="H981" s="13"/>
      <c r="I981" s="14"/>
    </row>
    <row r="982">
      <c r="A982" s="12"/>
      <c r="H982" s="13"/>
      <c r="I982" s="14"/>
    </row>
    <row r="983">
      <c r="A983" s="12"/>
      <c r="H983" s="13"/>
      <c r="I983" s="14"/>
    </row>
    <row r="984">
      <c r="A984" s="12"/>
      <c r="H984" s="13"/>
      <c r="I984" s="14"/>
    </row>
    <row r="985">
      <c r="A985" s="12"/>
      <c r="H985" s="13"/>
      <c r="I985" s="14"/>
    </row>
    <row r="986">
      <c r="A986" s="12"/>
      <c r="H986" s="13"/>
      <c r="I986" s="14"/>
    </row>
    <row r="987">
      <c r="A987" s="12"/>
      <c r="H987" s="13"/>
      <c r="I987" s="14"/>
    </row>
    <row r="988">
      <c r="A988" s="12"/>
      <c r="H988" s="13"/>
      <c r="I988" s="14"/>
    </row>
    <row r="989">
      <c r="A989" s="12"/>
      <c r="H989" s="13"/>
      <c r="I989" s="14"/>
    </row>
    <row r="990">
      <c r="A990" s="12"/>
      <c r="H990" s="13"/>
      <c r="I990" s="14"/>
    </row>
    <row r="991">
      <c r="A991" s="12"/>
      <c r="H991" s="13"/>
      <c r="I991" s="14"/>
    </row>
    <row r="992">
      <c r="A992" s="12"/>
      <c r="H992" s="13"/>
      <c r="I992" s="14"/>
    </row>
    <row r="993">
      <c r="A993" s="12"/>
      <c r="H993" s="13"/>
      <c r="I993" s="14"/>
    </row>
    <row r="994">
      <c r="A994" s="12"/>
      <c r="H994" s="13"/>
      <c r="I994" s="14"/>
    </row>
    <row r="995">
      <c r="A995" s="12"/>
      <c r="H995" s="13"/>
      <c r="I995" s="14"/>
    </row>
    <row r="996">
      <c r="A996" s="12"/>
      <c r="H996" s="13"/>
      <c r="I996" s="14"/>
    </row>
    <row r="997">
      <c r="A997" s="12"/>
      <c r="H997" s="13"/>
      <c r="I997" s="14"/>
    </row>
    <row r="998">
      <c r="A998" s="12"/>
      <c r="H998" s="13"/>
      <c r="I998" s="14"/>
    </row>
    <row r="999">
      <c r="A999" s="12"/>
      <c r="H999" s="13"/>
      <c r="I999" s="14"/>
    </row>
  </sheetData>
  <conditionalFormatting sqref="B3:B10 D3:E10 I3:K14 F4:F10">
    <cfRule type="beginsWith" dxfId="0" priority="1" operator="beginsWith" text="&lt;">
      <formula>LEFT((B3),LEN("&lt;"))=("&lt;")</formula>
    </cfRule>
  </conditionalFormatting>
  <conditionalFormatting sqref="B3:B9 D3:E10 K3:K14 F4:F10">
    <cfRule type="containsBlanks" dxfId="0" priority="2">
      <formula>LEN(TRIM(B3))=0</formula>
    </cfRule>
  </conditionalFormatting>
  <conditionalFormatting sqref="F11">
    <cfRule type="cellIs" dxfId="0" priority="3" operator="lessThan">
      <formula>15</formula>
    </cfRule>
  </conditionalFormatting>
  <dataValidations>
    <dataValidation type="list" allowBlank="1" showErrorMessage="1" sqref="B6">
      <formula1>"Warrior,Mage,Scout,Healer,None"</formula1>
    </dataValidation>
    <dataValidation type="list" allowBlank="1" showErrorMessage="1" sqref="B7">
      <formula1>"TRUE,FALSE"</formula1>
    </dataValidation>
    <dataValidation type="list" allowBlank="1" showErrorMessage="1" sqref="B5">
      <formula1>"Warrior,Mage,Scout,Healer"</formula1>
    </dataValidation>
  </dataValidations>
  <drawing r:id="rId2"/>
  <legacyDrawing r:id="rId3"/>
  <tableParts count="3">
    <tablePart r:id="rId7"/>
    <tablePart r:id="rId8"/>
    <tablePart r:id="rId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0"/>
    <col customWidth="1" min="2" max="2" width="18.0"/>
    <col customWidth="1" min="3" max="3" width="58.13"/>
    <col customWidth="1" min="6" max="6" width="46.0"/>
    <col hidden="1" min="7" max="7" width="12.63"/>
  </cols>
  <sheetData>
    <row r="1">
      <c r="A1" s="45"/>
      <c r="B1" s="7"/>
      <c r="C1" s="7"/>
      <c r="F1" s="7"/>
      <c r="G1" s="13"/>
    </row>
    <row r="2">
      <c r="A2" s="46" t="s">
        <v>13</v>
      </c>
      <c r="B2" s="47" t="s">
        <v>69</v>
      </c>
      <c r="C2" s="47" t="s">
        <v>44</v>
      </c>
      <c r="D2" s="48" t="s">
        <v>70</v>
      </c>
      <c r="E2" s="49" t="s">
        <v>71</v>
      </c>
      <c r="F2" s="50" t="s">
        <v>72</v>
      </c>
      <c r="G2" s="13"/>
      <c r="I2" s="13"/>
    </row>
    <row r="3">
      <c r="A3" s="24" t="s">
        <v>73</v>
      </c>
      <c r="B3" s="25" t="s">
        <v>74</v>
      </c>
      <c r="C3" s="25" t="s">
        <v>75</v>
      </c>
      <c r="D3" s="51" t="s">
        <v>76</v>
      </c>
      <c r="E3" s="25">
        <v>0.0</v>
      </c>
      <c r="F3" s="52"/>
      <c r="G3" s="13" t="s">
        <v>77</v>
      </c>
      <c r="I3" s="13"/>
    </row>
    <row r="4">
      <c r="A4" s="24" t="s">
        <v>78</v>
      </c>
      <c r="B4" s="25" t="s">
        <v>79</v>
      </c>
      <c r="C4" s="53"/>
      <c r="D4" s="54" t="s">
        <v>80</v>
      </c>
      <c r="E4" s="55">
        <f t="shared" ref="E4:E5" si="1">if(EQ(D4,"None"),0,"&lt;0&gt;")</f>
        <v>0</v>
      </c>
      <c r="F4" s="52" t="str">
        <f>concatenate(SubclassID,lower(SUBSTITUTE(B4," ","")))</f>
        <v>afflictorsanguinehorror</v>
      </c>
      <c r="G4" s="13" t="s">
        <v>81</v>
      </c>
      <c r="I4" s="13"/>
    </row>
    <row r="5">
      <c r="A5" s="24" t="s">
        <v>82</v>
      </c>
      <c r="B5" s="25" t="s">
        <v>83</v>
      </c>
      <c r="C5" s="53"/>
      <c r="D5" s="54" t="s">
        <v>80</v>
      </c>
      <c r="E5" s="55">
        <f t="shared" si="1"/>
        <v>0</v>
      </c>
      <c r="F5" s="52" t="str">
        <f>concatenate(SubclassID,lower(SUBSTITUTE(B5," ","")))</f>
        <v>afflictorshadowofthehegemon</v>
      </c>
      <c r="G5" s="13" t="s">
        <v>84</v>
      </c>
      <c r="I5" s="13"/>
    </row>
    <row r="6">
      <c r="A6" s="24" t="s">
        <v>85</v>
      </c>
      <c r="B6" s="25" t="s">
        <v>86</v>
      </c>
      <c r="C6" s="25" t="s">
        <v>87</v>
      </c>
      <c r="D6" s="51" t="s">
        <v>80</v>
      </c>
      <c r="E6" s="25">
        <v>0.0</v>
      </c>
      <c r="F6" s="52"/>
      <c r="G6" s="13" t="s">
        <v>88</v>
      </c>
      <c r="I6" s="13"/>
    </row>
    <row r="7">
      <c r="A7" s="24" t="s">
        <v>89</v>
      </c>
      <c r="B7" s="25" t="s">
        <v>90</v>
      </c>
      <c r="C7" s="25" t="s">
        <v>91</v>
      </c>
      <c r="D7" s="51" t="s">
        <v>92</v>
      </c>
      <c r="E7" s="25">
        <v>8.0</v>
      </c>
      <c r="F7" s="52"/>
      <c r="G7" s="13" t="s">
        <v>93</v>
      </c>
      <c r="I7" s="13"/>
    </row>
    <row r="8">
      <c r="A8" s="24" t="s">
        <v>94</v>
      </c>
      <c r="B8" s="25" t="s">
        <v>95</v>
      </c>
      <c r="C8" s="53"/>
      <c r="D8" s="54" t="s">
        <v>80</v>
      </c>
      <c r="E8" s="55">
        <f t="shared" ref="E8:E9" si="2">if(EQ(D8,"None"),0,"&lt;0&gt;")</f>
        <v>0</v>
      </c>
      <c r="F8" s="52" t="str">
        <f>concatenate(SubclassID,lower(SUBSTITUTE(B8," ","")))</f>
        <v>afflictorinexorabledoom</v>
      </c>
      <c r="G8" s="13" t="s">
        <v>96</v>
      </c>
      <c r="I8" s="13"/>
    </row>
    <row r="9">
      <c r="A9" s="24" t="s">
        <v>97</v>
      </c>
      <c r="B9" s="25" t="s">
        <v>98</v>
      </c>
      <c r="C9" s="53"/>
      <c r="D9" s="54" t="s">
        <v>80</v>
      </c>
      <c r="E9" s="55">
        <f t="shared" si="2"/>
        <v>0</v>
      </c>
      <c r="F9" s="52" t="str">
        <f>concatenate(SubclassID,lower(SUBSTITUTE(B9," ","")))</f>
        <v>afflictorsineater</v>
      </c>
      <c r="G9" s="13" t="s">
        <v>99</v>
      </c>
      <c r="I9" s="13"/>
    </row>
    <row r="10">
      <c r="A10" s="24" t="s">
        <v>100</v>
      </c>
      <c r="B10" s="25" t="s">
        <v>101</v>
      </c>
      <c r="C10" s="25" t="s">
        <v>102</v>
      </c>
      <c r="D10" s="51" t="s">
        <v>80</v>
      </c>
      <c r="E10" s="25">
        <v>0.0</v>
      </c>
      <c r="F10" s="52"/>
      <c r="G10" s="13" t="s">
        <v>103</v>
      </c>
      <c r="I10" s="13"/>
    </row>
    <row r="11">
      <c r="A11" s="24" t="s">
        <v>104</v>
      </c>
      <c r="B11" s="25" t="s">
        <v>105</v>
      </c>
      <c r="C11" s="25" t="s">
        <v>106</v>
      </c>
      <c r="D11" s="51" t="s">
        <v>92</v>
      </c>
      <c r="E11" s="25">
        <v>0.0</v>
      </c>
      <c r="F11" s="52"/>
      <c r="G11" s="13" t="s">
        <v>107</v>
      </c>
      <c r="I11" s="13"/>
    </row>
    <row r="12">
      <c r="A12" s="56"/>
      <c r="D12" s="57"/>
      <c r="E12" s="57"/>
      <c r="G12" s="13"/>
      <c r="I12" s="13"/>
    </row>
    <row r="13">
      <c r="A13" s="58"/>
      <c r="C13" s="59"/>
      <c r="D13" s="60"/>
      <c r="E13" s="60"/>
      <c r="F13" s="61"/>
      <c r="G13" s="13"/>
      <c r="I13" s="13"/>
    </row>
    <row r="14">
      <c r="A14" s="40" t="s">
        <v>108</v>
      </c>
      <c r="B14" s="53" t="str">
        <f>concat(lower(substitute(Subclass," ","")),G3)</f>
        <v>afflictortrait0</v>
      </c>
      <c r="D14" s="57"/>
      <c r="E14" s="57"/>
      <c r="G14" s="13"/>
      <c r="I14" s="13"/>
    </row>
    <row r="15">
      <c r="A15" s="40" t="s">
        <v>109</v>
      </c>
      <c r="B15" s="53" t="str">
        <f>concat(lower(substitute(Subclass," ","")),G4)</f>
        <v>afflictortrait1a</v>
      </c>
      <c r="D15" s="62"/>
      <c r="E15" s="62"/>
      <c r="G15" s="13"/>
      <c r="I15" s="13"/>
    </row>
    <row r="16">
      <c r="A16" s="40" t="s">
        <v>110</v>
      </c>
      <c r="B16" s="53" t="str">
        <f>concat(lower(substitute(Subclass," ","")),G5)</f>
        <v>afflictortrait1b</v>
      </c>
      <c r="D16" s="57"/>
      <c r="E16" s="57"/>
      <c r="G16" s="13"/>
      <c r="I16" s="13"/>
    </row>
    <row r="17">
      <c r="A17" s="40" t="s">
        <v>111</v>
      </c>
      <c r="B17" s="53" t="str">
        <f>concat(lower(substitute(Subclass," ","")),G6)</f>
        <v>afflictortrait2a</v>
      </c>
      <c r="D17" s="62"/>
      <c r="E17" s="62"/>
      <c r="G17" s="13"/>
      <c r="I17" s="13"/>
    </row>
    <row r="18">
      <c r="A18" s="40" t="s">
        <v>112</v>
      </c>
      <c r="B18" s="53" t="str">
        <f>concat(lower(substitute(Subclass," ","")),G7)</f>
        <v>afflictortrait2b</v>
      </c>
      <c r="D18" s="57"/>
      <c r="E18" s="57"/>
      <c r="G18" s="13"/>
      <c r="I18" s="13"/>
    </row>
    <row r="19">
      <c r="A19" s="40" t="s">
        <v>113</v>
      </c>
      <c r="B19" s="53" t="str">
        <f>concat(lower(substitute(Subclass," ","")),G8)</f>
        <v>afflictortrait3a</v>
      </c>
      <c r="D19" s="62"/>
      <c r="E19" s="62"/>
      <c r="G19" s="13"/>
      <c r="I19" s="13"/>
    </row>
    <row r="20">
      <c r="A20" s="40" t="s">
        <v>114</v>
      </c>
      <c r="B20" s="53" t="str">
        <f>concat(lower(substitute(Subclass," ","")),G9)</f>
        <v>afflictortrait3b</v>
      </c>
      <c r="D20" s="57"/>
      <c r="E20" s="57"/>
      <c r="G20" s="13"/>
      <c r="I20" s="13"/>
    </row>
    <row r="21">
      <c r="A21" s="40" t="s">
        <v>115</v>
      </c>
      <c r="B21" s="53" t="str">
        <f>concat(lower(substitute(Subclass," ","")),G10)</f>
        <v>afflictortrait4a</v>
      </c>
      <c r="D21" s="62"/>
      <c r="E21" s="62"/>
      <c r="G21" s="13"/>
      <c r="I21" s="13"/>
    </row>
    <row r="22">
      <c r="A22" s="43" t="s">
        <v>116</v>
      </c>
      <c r="B22" s="34" t="str">
        <f>concat(lower(substitute(Subclass," ","")),G11)</f>
        <v>afflictortrait4b</v>
      </c>
      <c r="D22" s="63"/>
      <c r="E22" s="63"/>
      <c r="G22" s="13"/>
      <c r="I22" s="13"/>
    </row>
    <row r="23">
      <c r="G23" s="13"/>
      <c r="I23" s="13"/>
    </row>
    <row r="24">
      <c r="G24" s="13"/>
      <c r="I24" s="13"/>
    </row>
    <row r="25">
      <c r="A25" s="12"/>
      <c r="G25" s="13"/>
      <c r="I25" s="13"/>
    </row>
    <row r="26">
      <c r="G26" s="13"/>
      <c r="I26" s="13"/>
    </row>
    <row r="27">
      <c r="G27" s="13"/>
      <c r="I27" s="13"/>
    </row>
    <row r="28">
      <c r="G28" s="13"/>
      <c r="I28" s="13"/>
    </row>
    <row r="29">
      <c r="G29" s="13"/>
      <c r="I29" s="13"/>
    </row>
    <row r="30">
      <c r="G30" s="13"/>
      <c r="I30" s="13"/>
    </row>
    <row r="31">
      <c r="G31" s="13"/>
      <c r="I31" s="13"/>
    </row>
    <row r="32">
      <c r="G32" s="13"/>
      <c r="I32" s="13"/>
    </row>
    <row r="33">
      <c r="G33" s="13"/>
      <c r="I33" s="13"/>
    </row>
    <row r="34">
      <c r="G34" s="13"/>
      <c r="I34" s="13"/>
    </row>
    <row r="35">
      <c r="G35" s="13"/>
      <c r="I35" s="13"/>
    </row>
    <row r="36">
      <c r="G36" s="13"/>
      <c r="I36" s="13"/>
    </row>
    <row r="37">
      <c r="G37" s="13"/>
      <c r="I37" s="13"/>
    </row>
    <row r="38">
      <c r="G38" s="13"/>
    </row>
    <row r="39">
      <c r="G39" s="13"/>
    </row>
    <row r="40">
      <c r="G40" s="13"/>
    </row>
    <row r="41">
      <c r="G41" s="13"/>
    </row>
    <row r="42">
      <c r="G42" s="13"/>
    </row>
    <row r="43">
      <c r="G43" s="13"/>
    </row>
    <row r="44">
      <c r="G44" s="13"/>
    </row>
    <row r="45">
      <c r="G45" s="13"/>
    </row>
    <row r="46">
      <c r="G46" s="13"/>
    </row>
    <row r="47">
      <c r="G47" s="13"/>
    </row>
    <row r="48">
      <c r="G48" s="13"/>
    </row>
    <row r="49">
      <c r="G49" s="13"/>
    </row>
    <row r="50">
      <c r="G50" s="13"/>
    </row>
    <row r="51">
      <c r="G51" s="13"/>
    </row>
    <row r="52">
      <c r="G52" s="13"/>
    </row>
    <row r="53">
      <c r="G53" s="13"/>
    </row>
    <row r="54">
      <c r="G54" s="13"/>
    </row>
    <row r="55">
      <c r="G55" s="13"/>
    </row>
    <row r="56">
      <c r="G56" s="13"/>
    </row>
    <row r="57">
      <c r="G57" s="13"/>
    </row>
    <row r="58">
      <c r="G58" s="13"/>
    </row>
    <row r="59">
      <c r="G59" s="13"/>
    </row>
    <row r="60">
      <c r="G60" s="13"/>
    </row>
    <row r="61">
      <c r="G61" s="13"/>
    </row>
    <row r="62">
      <c r="G62" s="13"/>
    </row>
    <row r="63">
      <c r="G63" s="13"/>
    </row>
    <row r="64">
      <c r="G64" s="13"/>
    </row>
    <row r="65">
      <c r="G65" s="13"/>
    </row>
    <row r="66">
      <c r="G66" s="13"/>
    </row>
    <row r="67">
      <c r="G67" s="13"/>
    </row>
    <row r="68">
      <c r="G68" s="13"/>
    </row>
    <row r="69">
      <c r="G69" s="13"/>
    </row>
    <row r="70">
      <c r="G70" s="13"/>
    </row>
    <row r="71">
      <c r="G71" s="13"/>
    </row>
    <row r="72">
      <c r="G72" s="13"/>
    </row>
    <row r="73">
      <c r="G73" s="13"/>
    </row>
    <row r="74">
      <c r="G74" s="13"/>
    </row>
    <row r="75">
      <c r="G75" s="13"/>
    </row>
    <row r="76">
      <c r="G76" s="13"/>
    </row>
    <row r="77">
      <c r="G77" s="13"/>
    </row>
    <row r="78">
      <c r="G78" s="13"/>
    </row>
    <row r="79">
      <c r="G79" s="13"/>
    </row>
    <row r="80">
      <c r="G80" s="13"/>
    </row>
    <row r="81">
      <c r="G81" s="13"/>
    </row>
    <row r="82">
      <c r="G82" s="13"/>
    </row>
    <row r="83">
      <c r="G83" s="13"/>
    </row>
    <row r="84">
      <c r="G84" s="13"/>
    </row>
    <row r="85">
      <c r="G85" s="13"/>
    </row>
    <row r="86">
      <c r="G86" s="13"/>
    </row>
    <row r="87">
      <c r="G87" s="13"/>
    </row>
    <row r="88">
      <c r="G88" s="13"/>
    </row>
    <row r="89">
      <c r="G89" s="13"/>
    </row>
    <row r="90">
      <c r="G90" s="13"/>
    </row>
    <row r="91">
      <c r="G91" s="13"/>
    </row>
    <row r="92">
      <c r="G92" s="13"/>
    </row>
    <row r="93">
      <c r="G93" s="13"/>
    </row>
    <row r="94">
      <c r="G94" s="13"/>
    </row>
    <row r="95">
      <c r="G95" s="13"/>
    </row>
    <row r="96">
      <c r="G96" s="13"/>
    </row>
    <row r="97">
      <c r="G97" s="13"/>
    </row>
    <row r="98">
      <c r="G98" s="13"/>
    </row>
    <row r="99">
      <c r="G99" s="13"/>
    </row>
    <row r="100">
      <c r="G100" s="13"/>
    </row>
    <row r="101">
      <c r="G101" s="13"/>
    </row>
    <row r="102">
      <c r="G102" s="13"/>
    </row>
    <row r="103">
      <c r="G103" s="13"/>
    </row>
    <row r="104">
      <c r="G104" s="13"/>
    </row>
    <row r="105">
      <c r="G105" s="13"/>
    </row>
    <row r="106">
      <c r="G106" s="13"/>
    </row>
    <row r="107">
      <c r="G107" s="13"/>
    </row>
    <row r="108">
      <c r="G108" s="13"/>
    </row>
    <row r="109">
      <c r="G109" s="13"/>
    </row>
    <row r="110">
      <c r="G110" s="13"/>
    </row>
    <row r="111">
      <c r="G111" s="13"/>
    </row>
    <row r="112">
      <c r="G112" s="13"/>
    </row>
    <row r="113">
      <c r="G113" s="13"/>
    </row>
    <row r="114">
      <c r="G114" s="13"/>
    </row>
    <row r="115">
      <c r="G115" s="13"/>
    </row>
    <row r="116">
      <c r="G116" s="13"/>
    </row>
    <row r="117">
      <c r="G117" s="13"/>
    </row>
    <row r="118">
      <c r="G118" s="13"/>
    </row>
    <row r="119">
      <c r="G119" s="13"/>
    </row>
    <row r="120">
      <c r="G120" s="13"/>
    </row>
    <row r="121">
      <c r="G121" s="13"/>
    </row>
    <row r="122">
      <c r="G122" s="13"/>
    </row>
    <row r="123">
      <c r="G123" s="13"/>
    </row>
    <row r="124">
      <c r="G124" s="13"/>
    </row>
    <row r="125">
      <c r="G125" s="13"/>
    </row>
    <row r="126">
      <c r="G126" s="13"/>
    </row>
    <row r="127">
      <c r="G127" s="13"/>
    </row>
    <row r="128">
      <c r="G128" s="13"/>
    </row>
    <row r="129">
      <c r="G129" s="13"/>
    </row>
    <row r="130">
      <c r="G130" s="13"/>
    </row>
    <row r="131">
      <c r="G131" s="13"/>
    </row>
    <row r="132">
      <c r="G132" s="13"/>
    </row>
    <row r="133">
      <c r="G133" s="13"/>
    </row>
    <row r="134">
      <c r="G134" s="13"/>
    </row>
    <row r="135">
      <c r="G135" s="13"/>
    </row>
    <row r="136">
      <c r="G136" s="13"/>
    </row>
    <row r="137">
      <c r="G137" s="13"/>
    </row>
    <row r="138">
      <c r="G138" s="13"/>
    </row>
    <row r="139">
      <c r="G139" s="13"/>
    </row>
    <row r="140">
      <c r="G140" s="13"/>
    </row>
    <row r="141">
      <c r="G141" s="13"/>
    </row>
    <row r="142">
      <c r="G142" s="13"/>
    </row>
    <row r="143">
      <c r="G143" s="13"/>
    </row>
    <row r="144">
      <c r="G144" s="13"/>
    </row>
    <row r="145">
      <c r="G145" s="13"/>
    </row>
    <row r="146">
      <c r="G146" s="13"/>
    </row>
    <row r="147">
      <c r="G147" s="13"/>
    </row>
    <row r="148">
      <c r="G148" s="13"/>
    </row>
    <row r="149">
      <c r="G149" s="13"/>
    </row>
    <row r="150">
      <c r="G150" s="13"/>
    </row>
    <row r="151">
      <c r="G151" s="13"/>
    </row>
    <row r="152">
      <c r="G152" s="13"/>
    </row>
    <row r="153">
      <c r="G153" s="13"/>
    </row>
    <row r="154">
      <c r="G154" s="13"/>
    </row>
    <row r="155">
      <c r="G155" s="13"/>
    </row>
    <row r="156">
      <c r="G156" s="13"/>
    </row>
    <row r="157">
      <c r="G157" s="13"/>
    </row>
    <row r="158">
      <c r="G158" s="13"/>
    </row>
    <row r="159">
      <c r="G159" s="13"/>
    </row>
    <row r="160">
      <c r="G160" s="13"/>
    </row>
    <row r="161">
      <c r="G161" s="13"/>
    </row>
    <row r="162">
      <c r="G162" s="13"/>
    </row>
    <row r="163">
      <c r="G163" s="13"/>
    </row>
    <row r="164">
      <c r="G164" s="13"/>
    </row>
    <row r="165">
      <c r="G165" s="13"/>
    </row>
    <row r="166">
      <c r="G166" s="13"/>
    </row>
    <row r="167">
      <c r="G167" s="13"/>
    </row>
    <row r="168">
      <c r="G168" s="13"/>
    </row>
    <row r="169">
      <c r="G169" s="13"/>
    </row>
    <row r="170">
      <c r="G170" s="13"/>
    </row>
    <row r="171">
      <c r="G171" s="13"/>
    </row>
    <row r="172">
      <c r="G172" s="13"/>
    </row>
    <row r="173">
      <c r="G173" s="13"/>
    </row>
    <row r="174">
      <c r="G174" s="13"/>
    </row>
    <row r="175">
      <c r="G175" s="13"/>
    </row>
    <row r="176">
      <c r="G176" s="13"/>
    </row>
    <row r="177">
      <c r="G177" s="13"/>
    </row>
    <row r="178">
      <c r="G178" s="13"/>
    </row>
    <row r="179">
      <c r="G179" s="13"/>
    </row>
    <row r="180">
      <c r="G180" s="13"/>
    </row>
    <row r="181">
      <c r="G181" s="13"/>
    </row>
    <row r="182">
      <c r="G182" s="13"/>
    </row>
    <row r="183">
      <c r="G183" s="13"/>
    </row>
    <row r="184">
      <c r="G184" s="13"/>
    </row>
    <row r="185">
      <c r="G185" s="13"/>
    </row>
    <row r="186">
      <c r="G186" s="13"/>
    </row>
    <row r="187">
      <c r="G187" s="13"/>
    </row>
    <row r="188">
      <c r="G188" s="13"/>
    </row>
    <row r="189">
      <c r="G189" s="13"/>
    </row>
    <row r="190">
      <c r="G190" s="13"/>
    </row>
    <row r="191">
      <c r="G191" s="13"/>
    </row>
    <row r="192">
      <c r="G192" s="13"/>
    </row>
    <row r="193">
      <c r="G193" s="13"/>
    </row>
    <row r="194">
      <c r="G194" s="13"/>
    </row>
    <row r="195">
      <c r="G195" s="13"/>
    </row>
    <row r="196">
      <c r="G196" s="13"/>
    </row>
    <row r="197">
      <c r="G197" s="13"/>
    </row>
    <row r="198">
      <c r="G198" s="13"/>
    </row>
    <row r="199">
      <c r="G199" s="13"/>
    </row>
    <row r="200">
      <c r="G200" s="13"/>
    </row>
    <row r="201">
      <c r="G201" s="13"/>
    </row>
    <row r="202">
      <c r="G202" s="13"/>
    </row>
    <row r="203">
      <c r="G203" s="13"/>
    </row>
    <row r="204">
      <c r="G204" s="13"/>
    </row>
    <row r="205">
      <c r="G205" s="13"/>
    </row>
    <row r="206">
      <c r="G206" s="13"/>
    </row>
    <row r="207">
      <c r="G207" s="13"/>
    </row>
    <row r="208">
      <c r="G208" s="13"/>
    </row>
    <row r="209">
      <c r="G209" s="13"/>
    </row>
    <row r="210">
      <c r="G210" s="13"/>
    </row>
    <row r="211">
      <c r="G211" s="13"/>
    </row>
    <row r="212">
      <c r="G212" s="13"/>
    </row>
    <row r="213">
      <c r="G213" s="13"/>
    </row>
    <row r="214">
      <c r="G214" s="13"/>
    </row>
    <row r="215">
      <c r="G215" s="13"/>
    </row>
    <row r="216">
      <c r="G216" s="13"/>
    </row>
    <row r="217">
      <c r="G217" s="13"/>
    </row>
    <row r="218">
      <c r="G218" s="13"/>
    </row>
    <row r="219">
      <c r="G219" s="13"/>
    </row>
    <row r="220">
      <c r="G220" s="13"/>
    </row>
    <row r="221">
      <c r="G221" s="13"/>
    </row>
    <row r="222">
      <c r="G222" s="13"/>
    </row>
    <row r="223">
      <c r="G223" s="13"/>
    </row>
    <row r="224">
      <c r="G224" s="13"/>
    </row>
    <row r="225">
      <c r="G225" s="13"/>
    </row>
    <row r="226">
      <c r="G226" s="13"/>
    </row>
    <row r="227">
      <c r="G227" s="13"/>
    </row>
    <row r="228">
      <c r="G228" s="13"/>
    </row>
    <row r="229">
      <c r="G229" s="13"/>
    </row>
    <row r="230">
      <c r="G230" s="13"/>
    </row>
    <row r="231">
      <c r="G231" s="13"/>
    </row>
    <row r="232">
      <c r="G232" s="13"/>
    </row>
    <row r="233">
      <c r="G233" s="13"/>
    </row>
    <row r="234">
      <c r="G234" s="13"/>
    </row>
    <row r="235">
      <c r="G235" s="13"/>
    </row>
    <row r="236">
      <c r="G236" s="13"/>
    </row>
    <row r="237">
      <c r="G237" s="13"/>
    </row>
    <row r="238">
      <c r="G238" s="13"/>
    </row>
    <row r="239">
      <c r="G239" s="13"/>
    </row>
    <row r="240">
      <c r="G240" s="13"/>
    </row>
    <row r="241">
      <c r="G241" s="13"/>
    </row>
    <row r="242">
      <c r="G242" s="13"/>
    </row>
    <row r="243">
      <c r="G243" s="13"/>
    </row>
    <row r="244">
      <c r="G244" s="13"/>
    </row>
    <row r="245">
      <c r="G245" s="13"/>
    </row>
    <row r="246">
      <c r="G246" s="13"/>
    </row>
    <row r="247">
      <c r="G247" s="13"/>
    </row>
    <row r="248">
      <c r="G248" s="13"/>
    </row>
    <row r="249">
      <c r="G249" s="13"/>
    </row>
    <row r="250">
      <c r="G250" s="13"/>
    </row>
    <row r="251">
      <c r="G251" s="13"/>
    </row>
    <row r="252">
      <c r="G252" s="13"/>
    </row>
    <row r="253">
      <c r="G253" s="13"/>
    </row>
    <row r="254">
      <c r="G254" s="13"/>
    </row>
    <row r="255">
      <c r="G255" s="13"/>
    </row>
    <row r="256">
      <c r="G256" s="13"/>
    </row>
    <row r="257">
      <c r="G257" s="13"/>
    </row>
    <row r="258">
      <c r="G258" s="13"/>
    </row>
    <row r="259">
      <c r="G259" s="13"/>
    </row>
    <row r="260">
      <c r="G260" s="13"/>
    </row>
    <row r="261">
      <c r="G261" s="13"/>
    </row>
    <row r="262">
      <c r="G262" s="13"/>
    </row>
    <row r="263">
      <c r="G263" s="13"/>
    </row>
    <row r="264">
      <c r="G264" s="13"/>
    </row>
    <row r="265">
      <c r="G265" s="13"/>
    </row>
    <row r="266">
      <c r="G266" s="13"/>
    </row>
    <row r="267">
      <c r="G267" s="13"/>
    </row>
    <row r="268">
      <c r="G268" s="13"/>
    </row>
    <row r="269">
      <c r="G269" s="13"/>
    </row>
    <row r="270">
      <c r="G270" s="13"/>
    </row>
    <row r="271">
      <c r="G271" s="13"/>
    </row>
    <row r="272">
      <c r="G272" s="13"/>
    </row>
    <row r="273">
      <c r="G273" s="13"/>
    </row>
    <row r="274">
      <c r="G274" s="13"/>
    </row>
    <row r="275">
      <c r="G275" s="13"/>
    </row>
    <row r="276">
      <c r="G276" s="13"/>
    </row>
    <row r="277">
      <c r="G277" s="13"/>
    </row>
    <row r="278">
      <c r="G278" s="13"/>
    </row>
    <row r="279">
      <c r="G279" s="13"/>
    </row>
    <row r="280">
      <c r="G280" s="13"/>
    </row>
    <row r="281">
      <c r="G281" s="13"/>
    </row>
    <row r="282">
      <c r="G282" s="13"/>
    </row>
    <row r="283">
      <c r="G283" s="13"/>
    </row>
    <row r="284">
      <c r="G284" s="13"/>
    </row>
    <row r="285">
      <c r="G285" s="13"/>
    </row>
    <row r="286">
      <c r="G286" s="13"/>
    </row>
    <row r="287">
      <c r="G287" s="13"/>
    </row>
    <row r="288">
      <c r="G288" s="13"/>
    </row>
    <row r="289">
      <c r="G289" s="13"/>
    </row>
    <row r="290">
      <c r="G290" s="13"/>
    </row>
    <row r="291">
      <c r="G291" s="13"/>
    </row>
    <row r="292">
      <c r="G292" s="13"/>
    </row>
    <row r="293">
      <c r="G293" s="13"/>
    </row>
    <row r="294">
      <c r="G294" s="13"/>
    </row>
    <row r="295">
      <c r="G295" s="13"/>
    </row>
    <row r="296">
      <c r="G296" s="13"/>
    </row>
    <row r="297">
      <c r="G297" s="13"/>
    </row>
    <row r="298">
      <c r="G298" s="13"/>
    </row>
    <row r="299">
      <c r="G299" s="13"/>
    </row>
    <row r="300">
      <c r="G300" s="13"/>
    </row>
    <row r="301">
      <c r="G301" s="13"/>
    </row>
    <row r="302">
      <c r="G302" s="13"/>
    </row>
    <row r="303">
      <c r="G303" s="13"/>
    </row>
    <row r="304">
      <c r="G304" s="13"/>
    </row>
    <row r="305">
      <c r="G305" s="13"/>
    </row>
    <row r="306">
      <c r="G306" s="13"/>
    </row>
    <row r="307">
      <c r="G307" s="13"/>
    </row>
    <row r="308">
      <c r="G308" s="13"/>
    </row>
    <row r="309">
      <c r="G309" s="13"/>
    </row>
    <row r="310">
      <c r="G310" s="13"/>
    </row>
    <row r="311">
      <c r="G311" s="13"/>
    </row>
    <row r="312">
      <c r="G312" s="13"/>
    </row>
    <row r="313">
      <c r="G313" s="13"/>
    </row>
    <row r="314">
      <c r="G314" s="13"/>
    </row>
    <row r="315">
      <c r="G315" s="13"/>
    </row>
    <row r="316">
      <c r="G316" s="13"/>
    </row>
    <row r="317">
      <c r="G317" s="13"/>
    </row>
    <row r="318">
      <c r="G318" s="13"/>
    </row>
    <row r="319">
      <c r="G319" s="13"/>
    </row>
    <row r="320">
      <c r="G320" s="13"/>
    </row>
    <row r="321">
      <c r="G321" s="13"/>
    </row>
    <row r="322">
      <c r="G322" s="13"/>
    </row>
    <row r="323">
      <c r="G323" s="13"/>
    </row>
    <row r="324">
      <c r="G324" s="13"/>
    </row>
    <row r="325">
      <c r="G325" s="13"/>
    </row>
    <row r="326">
      <c r="G326" s="13"/>
    </row>
    <row r="327">
      <c r="G327" s="13"/>
    </row>
    <row r="328">
      <c r="G328" s="13"/>
    </row>
    <row r="329">
      <c r="G329" s="13"/>
    </row>
    <row r="330">
      <c r="G330" s="13"/>
    </row>
    <row r="331">
      <c r="G331" s="13"/>
    </row>
    <row r="332">
      <c r="G332" s="13"/>
    </row>
    <row r="333">
      <c r="G333" s="13"/>
    </row>
    <row r="334">
      <c r="G334" s="13"/>
    </row>
    <row r="335">
      <c r="G335" s="13"/>
    </row>
    <row r="336">
      <c r="G336" s="13"/>
    </row>
    <row r="337">
      <c r="G337" s="13"/>
    </row>
    <row r="338">
      <c r="G338" s="13"/>
    </row>
    <row r="339">
      <c r="G339" s="13"/>
    </row>
    <row r="340">
      <c r="G340" s="13"/>
    </row>
    <row r="341">
      <c r="G341" s="13"/>
    </row>
    <row r="342">
      <c r="G342" s="13"/>
    </row>
    <row r="343">
      <c r="G343" s="13"/>
    </row>
    <row r="344">
      <c r="G344" s="13"/>
    </row>
    <row r="345">
      <c r="G345" s="13"/>
    </row>
    <row r="346">
      <c r="G346" s="13"/>
    </row>
    <row r="347">
      <c r="G347" s="13"/>
    </row>
    <row r="348">
      <c r="G348" s="13"/>
    </row>
    <row r="349">
      <c r="G349" s="13"/>
    </row>
    <row r="350">
      <c r="G350" s="13"/>
    </row>
    <row r="351">
      <c r="G351" s="13"/>
    </row>
    <row r="352">
      <c r="G352" s="13"/>
    </row>
    <row r="353">
      <c r="G353" s="13"/>
    </row>
    <row r="354">
      <c r="G354" s="13"/>
    </row>
    <row r="355">
      <c r="G355" s="13"/>
    </row>
    <row r="356">
      <c r="G356" s="13"/>
    </row>
    <row r="357">
      <c r="G357" s="13"/>
    </row>
    <row r="358">
      <c r="G358" s="13"/>
    </row>
    <row r="359">
      <c r="G359" s="13"/>
    </row>
    <row r="360">
      <c r="G360" s="13"/>
    </row>
    <row r="361">
      <c r="G361" s="13"/>
    </row>
    <row r="362">
      <c r="G362" s="13"/>
    </row>
    <row r="363">
      <c r="G363" s="13"/>
    </row>
    <row r="364">
      <c r="G364" s="13"/>
    </row>
    <row r="365">
      <c r="G365" s="13"/>
    </row>
    <row r="366">
      <c r="G366" s="13"/>
    </row>
    <row r="367">
      <c r="G367" s="13"/>
    </row>
    <row r="368">
      <c r="G368" s="13"/>
    </row>
    <row r="369">
      <c r="G369" s="13"/>
    </row>
    <row r="370">
      <c r="G370" s="13"/>
    </row>
    <row r="371">
      <c r="G371" s="13"/>
    </row>
    <row r="372">
      <c r="G372" s="13"/>
    </row>
    <row r="373">
      <c r="G373" s="13"/>
    </row>
    <row r="374">
      <c r="G374" s="13"/>
    </row>
    <row r="375">
      <c r="G375" s="13"/>
    </row>
    <row r="376">
      <c r="G376" s="13"/>
    </row>
    <row r="377">
      <c r="G377" s="13"/>
    </row>
    <row r="378">
      <c r="G378" s="13"/>
    </row>
    <row r="379">
      <c r="G379" s="13"/>
    </row>
    <row r="380">
      <c r="G380" s="13"/>
    </row>
    <row r="381">
      <c r="G381" s="13"/>
    </row>
    <row r="382">
      <c r="G382" s="13"/>
    </row>
    <row r="383">
      <c r="G383" s="13"/>
    </row>
    <row r="384">
      <c r="G384" s="13"/>
    </row>
    <row r="385">
      <c r="G385" s="13"/>
    </row>
    <row r="386">
      <c r="G386" s="13"/>
    </row>
    <row r="387">
      <c r="G387" s="13"/>
    </row>
    <row r="388">
      <c r="G388" s="13"/>
    </row>
    <row r="389">
      <c r="G389" s="13"/>
    </row>
    <row r="390">
      <c r="G390" s="13"/>
    </row>
    <row r="391">
      <c r="G391" s="13"/>
    </row>
    <row r="392">
      <c r="G392" s="13"/>
    </row>
    <row r="393">
      <c r="G393" s="13"/>
    </row>
    <row r="394">
      <c r="G394" s="13"/>
    </row>
    <row r="395">
      <c r="G395" s="13"/>
    </row>
    <row r="396">
      <c r="G396" s="13"/>
    </row>
    <row r="397">
      <c r="G397" s="13"/>
    </row>
    <row r="398">
      <c r="G398" s="13"/>
    </row>
    <row r="399">
      <c r="G399" s="13"/>
    </row>
    <row r="400">
      <c r="G400" s="13"/>
    </row>
    <row r="401">
      <c r="G401" s="13"/>
    </row>
    <row r="402">
      <c r="G402" s="13"/>
    </row>
    <row r="403">
      <c r="G403" s="13"/>
    </row>
    <row r="404">
      <c r="G404" s="13"/>
    </row>
    <row r="405">
      <c r="G405" s="13"/>
    </row>
    <row r="406">
      <c r="G406" s="13"/>
    </row>
    <row r="407">
      <c r="G407" s="13"/>
    </row>
    <row r="408">
      <c r="G408" s="13"/>
    </row>
    <row r="409">
      <c r="G409" s="13"/>
    </row>
    <row r="410">
      <c r="G410" s="13"/>
    </row>
    <row r="411">
      <c r="G411" s="13"/>
    </row>
    <row r="412">
      <c r="G412" s="13"/>
    </row>
    <row r="413">
      <c r="G413" s="13"/>
    </row>
    <row r="414">
      <c r="G414" s="13"/>
    </row>
    <row r="415">
      <c r="G415" s="13"/>
    </row>
    <row r="416">
      <c r="G416" s="13"/>
    </row>
    <row r="417">
      <c r="G417" s="13"/>
    </row>
    <row r="418">
      <c r="G418" s="13"/>
    </row>
    <row r="419">
      <c r="G419" s="13"/>
    </row>
    <row r="420">
      <c r="G420" s="13"/>
    </row>
    <row r="421">
      <c r="G421" s="13"/>
    </row>
    <row r="422">
      <c r="G422" s="13"/>
    </row>
    <row r="423">
      <c r="G423" s="13"/>
    </row>
    <row r="424">
      <c r="G424" s="13"/>
    </row>
    <row r="425">
      <c r="G425" s="13"/>
    </row>
    <row r="426">
      <c r="G426" s="13"/>
    </row>
    <row r="427">
      <c r="G427" s="13"/>
    </row>
    <row r="428">
      <c r="G428" s="13"/>
    </row>
    <row r="429">
      <c r="G429" s="13"/>
    </row>
    <row r="430">
      <c r="G430" s="13"/>
    </row>
    <row r="431">
      <c r="G431" s="13"/>
    </row>
    <row r="432">
      <c r="G432" s="13"/>
    </row>
    <row r="433">
      <c r="G433" s="13"/>
    </row>
    <row r="434">
      <c r="G434" s="13"/>
    </row>
    <row r="435">
      <c r="G435" s="13"/>
    </row>
    <row r="436">
      <c r="G436" s="13"/>
    </row>
    <row r="437">
      <c r="G437" s="13"/>
    </row>
    <row r="438">
      <c r="G438" s="13"/>
    </row>
    <row r="439">
      <c r="G439" s="13"/>
    </row>
    <row r="440">
      <c r="G440" s="13"/>
    </row>
    <row r="441">
      <c r="G441" s="13"/>
    </row>
    <row r="442">
      <c r="G442" s="13"/>
    </row>
    <row r="443">
      <c r="G443" s="13"/>
    </row>
    <row r="444">
      <c r="G444" s="13"/>
    </row>
    <row r="445">
      <c r="G445" s="13"/>
    </row>
    <row r="446">
      <c r="G446" s="13"/>
    </row>
    <row r="447">
      <c r="G447" s="13"/>
    </row>
    <row r="448">
      <c r="G448" s="13"/>
    </row>
    <row r="449">
      <c r="G449" s="13"/>
    </row>
    <row r="450">
      <c r="G450" s="13"/>
    </row>
    <row r="451">
      <c r="G451" s="13"/>
    </row>
    <row r="452">
      <c r="G452" s="13"/>
    </row>
    <row r="453">
      <c r="G453" s="13"/>
    </row>
    <row r="454">
      <c r="G454" s="13"/>
    </row>
    <row r="455">
      <c r="G455" s="13"/>
    </row>
    <row r="456">
      <c r="G456" s="13"/>
    </row>
    <row r="457">
      <c r="G457" s="13"/>
    </row>
    <row r="458">
      <c r="G458" s="13"/>
    </row>
    <row r="459">
      <c r="G459" s="13"/>
    </row>
    <row r="460">
      <c r="G460" s="13"/>
    </row>
    <row r="461">
      <c r="G461" s="13"/>
    </row>
    <row r="462">
      <c r="G462" s="13"/>
    </row>
    <row r="463">
      <c r="G463" s="13"/>
    </row>
    <row r="464">
      <c r="G464" s="13"/>
    </row>
    <row r="465">
      <c r="G465" s="13"/>
    </row>
    <row r="466">
      <c r="G466" s="13"/>
    </row>
    <row r="467">
      <c r="G467" s="13"/>
    </row>
    <row r="468">
      <c r="G468" s="13"/>
    </row>
    <row r="469">
      <c r="G469" s="13"/>
    </row>
    <row r="470">
      <c r="G470" s="13"/>
    </row>
    <row r="471">
      <c r="G471" s="13"/>
    </row>
    <row r="472">
      <c r="G472" s="13"/>
    </row>
    <row r="473">
      <c r="G473" s="13"/>
    </row>
    <row r="474">
      <c r="G474" s="13"/>
    </row>
    <row r="475">
      <c r="G475" s="13"/>
    </row>
    <row r="476">
      <c r="G476" s="13"/>
    </row>
    <row r="477">
      <c r="G477" s="13"/>
    </row>
    <row r="478">
      <c r="G478" s="13"/>
    </row>
    <row r="479">
      <c r="G479" s="13"/>
    </row>
    <row r="480">
      <c r="G480" s="13"/>
    </row>
    <row r="481">
      <c r="G481" s="13"/>
    </row>
    <row r="482">
      <c r="G482" s="13"/>
    </row>
    <row r="483">
      <c r="G483" s="13"/>
    </row>
    <row r="484">
      <c r="G484" s="13"/>
    </row>
    <row r="485">
      <c r="G485" s="13"/>
    </row>
    <row r="486">
      <c r="G486" s="13"/>
    </row>
    <row r="487">
      <c r="G487" s="13"/>
    </row>
    <row r="488">
      <c r="G488" s="13"/>
    </row>
    <row r="489">
      <c r="G489" s="13"/>
    </row>
    <row r="490">
      <c r="G490" s="13"/>
    </row>
    <row r="491">
      <c r="G491" s="13"/>
    </row>
    <row r="492">
      <c r="G492" s="13"/>
    </row>
    <row r="493">
      <c r="G493" s="13"/>
    </row>
    <row r="494">
      <c r="G494" s="13"/>
    </row>
    <row r="495">
      <c r="G495" s="13"/>
    </row>
    <row r="496">
      <c r="G496" s="13"/>
    </row>
    <row r="497">
      <c r="G497" s="13"/>
    </row>
    <row r="498">
      <c r="G498" s="13"/>
    </row>
    <row r="499">
      <c r="G499" s="13"/>
    </row>
    <row r="500">
      <c r="G500" s="13"/>
    </row>
    <row r="501">
      <c r="G501" s="13"/>
    </row>
    <row r="502">
      <c r="G502" s="13"/>
    </row>
    <row r="503">
      <c r="G503" s="13"/>
    </row>
    <row r="504">
      <c r="G504" s="13"/>
    </row>
    <row r="505">
      <c r="G505" s="13"/>
    </row>
    <row r="506">
      <c r="G506" s="13"/>
    </row>
    <row r="507">
      <c r="G507" s="13"/>
    </row>
    <row r="508">
      <c r="G508" s="13"/>
    </row>
    <row r="509">
      <c r="G509" s="13"/>
    </row>
    <row r="510">
      <c r="G510" s="13"/>
    </row>
    <row r="511">
      <c r="G511" s="13"/>
    </row>
    <row r="512">
      <c r="G512" s="13"/>
    </row>
    <row r="513">
      <c r="G513" s="13"/>
    </row>
    <row r="514">
      <c r="G514" s="13"/>
    </row>
    <row r="515">
      <c r="G515" s="13"/>
    </row>
    <row r="516">
      <c r="G516" s="13"/>
    </row>
    <row r="517">
      <c r="G517" s="13"/>
    </row>
    <row r="518">
      <c r="G518" s="13"/>
    </row>
    <row r="519">
      <c r="G519" s="13"/>
    </row>
    <row r="520">
      <c r="G520" s="13"/>
    </row>
    <row r="521">
      <c r="G521" s="13"/>
    </row>
    <row r="522">
      <c r="G522" s="13"/>
    </row>
    <row r="523">
      <c r="G523" s="13"/>
    </row>
    <row r="524">
      <c r="G524" s="13"/>
    </row>
    <row r="525">
      <c r="G525" s="13"/>
    </row>
    <row r="526">
      <c r="G526" s="13"/>
    </row>
    <row r="527">
      <c r="G527" s="13"/>
    </row>
    <row r="528">
      <c r="G528" s="13"/>
    </row>
    <row r="529">
      <c r="G529" s="13"/>
    </row>
    <row r="530">
      <c r="G530" s="13"/>
    </row>
    <row r="531">
      <c r="G531" s="13"/>
    </row>
    <row r="532">
      <c r="G532" s="13"/>
    </row>
    <row r="533">
      <c r="G533" s="13"/>
    </row>
    <row r="534">
      <c r="G534" s="13"/>
    </row>
    <row r="535">
      <c r="G535" s="13"/>
    </row>
    <row r="536">
      <c r="G536" s="13"/>
    </row>
    <row r="537">
      <c r="G537" s="13"/>
    </row>
    <row r="538">
      <c r="G538" s="13"/>
    </row>
    <row r="539">
      <c r="G539" s="13"/>
    </row>
    <row r="540">
      <c r="G540" s="13"/>
    </row>
    <row r="541">
      <c r="G541" s="13"/>
    </row>
    <row r="542">
      <c r="G542" s="13"/>
    </row>
    <row r="543">
      <c r="G543" s="13"/>
    </row>
    <row r="544">
      <c r="G544" s="13"/>
    </row>
    <row r="545">
      <c r="G545" s="13"/>
    </row>
    <row r="546">
      <c r="G546" s="13"/>
    </row>
    <row r="547">
      <c r="G547" s="13"/>
    </row>
    <row r="548">
      <c r="G548" s="13"/>
    </row>
    <row r="549">
      <c r="G549" s="13"/>
    </row>
    <row r="550">
      <c r="G550" s="13"/>
    </row>
    <row r="551">
      <c r="G551" s="13"/>
    </row>
    <row r="552">
      <c r="G552" s="13"/>
    </row>
    <row r="553">
      <c r="G553" s="13"/>
    </row>
    <row r="554">
      <c r="G554" s="13"/>
    </row>
    <row r="555">
      <c r="G555" s="13"/>
    </row>
    <row r="556">
      <c r="G556" s="13"/>
    </row>
    <row r="557">
      <c r="G557" s="13"/>
    </row>
    <row r="558">
      <c r="G558" s="13"/>
    </row>
    <row r="559">
      <c r="G559" s="13"/>
    </row>
    <row r="560">
      <c r="G560" s="13"/>
    </row>
    <row r="561">
      <c r="G561" s="13"/>
    </row>
    <row r="562">
      <c r="G562" s="13"/>
    </row>
    <row r="563">
      <c r="G563" s="13"/>
    </row>
    <row r="564">
      <c r="G564" s="13"/>
    </row>
    <row r="565">
      <c r="G565" s="13"/>
    </row>
    <row r="566">
      <c r="G566" s="13"/>
    </row>
    <row r="567">
      <c r="G567" s="13"/>
    </row>
    <row r="568">
      <c r="G568" s="13"/>
    </row>
    <row r="569">
      <c r="G569" s="13"/>
    </row>
    <row r="570">
      <c r="G570" s="13"/>
    </row>
    <row r="571">
      <c r="G571" s="13"/>
    </row>
    <row r="572">
      <c r="G572" s="13"/>
    </row>
    <row r="573">
      <c r="G573" s="13"/>
    </row>
    <row r="574">
      <c r="G574" s="13"/>
    </row>
    <row r="575">
      <c r="G575" s="13"/>
    </row>
    <row r="576">
      <c r="G576" s="13"/>
    </row>
    <row r="577">
      <c r="G577" s="13"/>
    </row>
    <row r="578">
      <c r="G578" s="13"/>
    </row>
    <row r="579">
      <c r="G579" s="13"/>
    </row>
    <row r="580">
      <c r="G580" s="13"/>
    </row>
    <row r="581">
      <c r="G581" s="13"/>
    </row>
    <row r="582">
      <c r="G582" s="13"/>
    </row>
    <row r="583">
      <c r="G583" s="13"/>
    </row>
    <row r="584">
      <c r="G584" s="13"/>
    </row>
    <row r="585">
      <c r="G585" s="13"/>
    </row>
    <row r="586">
      <c r="G586" s="13"/>
    </row>
    <row r="587">
      <c r="G587" s="13"/>
    </row>
    <row r="588">
      <c r="G588" s="13"/>
    </row>
    <row r="589">
      <c r="G589" s="13"/>
    </row>
    <row r="590">
      <c r="G590" s="13"/>
    </row>
    <row r="591">
      <c r="G591" s="13"/>
    </row>
    <row r="592">
      <c r="G592" s="13"/>
    </row>
    <row r="593">
      <c r="G593" s="13"/>
    </row>
    <row r="594">
      <c r="G594" s="13"/>
    </row>
    <row r="595">
      <c r="G595" s="13"/>
    </row>
    <row r="596">
      <c r="G596" s="13"/>
    </row>
    <row r="597">
      <c r="G597" s="13"/>
    </row>
    <row r="598">
      <c r="G598" s="13"/>
    </row>
    <row r="599">
      <c r="G599" s="13"/>
    </row>
    <row r="600">
      <c r="G600" s="13"/>
    </row>
    <row r="601">
      <c r="G601" s="13"/>
    </row>
    <row r="602">
      <c r="G602" s="13"/>
    </row>
    <row r="603">
      <c r="G603" s="13"/>
    </row>
    <row r="604">
      <c r="G604" s="13"/>
    </row>
    <row r="605">
      <c r="G605" s="13"/>
    </row>
    <row r="606">
      <c r="G606" s="13"/>
    </row>
    <row r="607">
      <c r="G607" s="13"/>
    </row>
    <row r="608">
      <c r="G608" s="13"/>
    </row>
    <row r="609">
      <c r="G609" s="13"/>
    </row>
    <row r="610">
      <c r="G610" s="13"/>
    </row>
    <row r="611">
      <c r="G611" s="13"/>
    </row>
    <row r="612">
      <c r="G612" s="13"/>
    </row>
    <row r="613">
      <c r="G613" s="13"/>
    </row>
    <row r="614">
      <c r="G614" s="13"/>
    </row>
    <row r="615">
      <c r="G615" s="13"/>
    </row>
    <row r="616">
      <c r="G616" s="13"/>
    </row>
    <row r="617">
      <c r="G617" s="13"/>
    </row>
    <row r="618">
      <c r="G618" s="13"/>
    </row>
    <row r="619">
      <c r="G619" s="13"/>
    </row>
    <row r="620">
      <c r="G620" s="13"/>
    </row>
    <row r="621">
      <c r="G621" s="13"/>
    </row>
    <row r="622">
      <c r="G622" s="13"/>
    </row>
    <row r="623">
      <c r="G623" s="13"/>
    </row>
    <row r="624">
      <c r="G624" s="13"/>
    </row>
    <row r="625">
      <c r="G625" s="13"/>
    </row>
    <row r="626">
      <c r="G626" s="13"/>
    </row>
    <row r="627">
      <c r="G627" s="13"/>
    </row>
    <row r="628">
      <c r="G628" s="13"/>
    </row>
    <row r="629">
      <c r="G629" s="13"/>
    </row>
    <row r="630">
      <c r="G630" s="13"/>
    </row>
    <row r="631">
      <c r="G631" s="13"/>
    </row>
    <row r="632">
      <c r="G632" s="13"/>
    </row>
    <row r="633">
      <c r="G633" s="13"/>
    </row>
    <row r="634">
      <c r="G634" s="13"/>
    </row>
    <row r="635">
      <c r="G635" s="13"/>
    </row>
    <row r="636">
      <c r="G636" s="13"/>
    </row>
    <row r="637">
      <c r="G637" s="13"/>
    </row>
    <row r="638">
      <c r="G638" s="13"/>
    </row>
    <row r="639">
      <c r="G639" s="13"/>
    </row>
    <row r="640">
      <c r="G640" s="13"/>
    </row>
    <row r="641">
      <c r="G641" s="13"/>
    </row>
    <row r="642">
      <c r="G642" s="13"/>
    </row>
    <row r="643">
      <c r="G643" s="13"/>
    </row>
    <row r="644">
      <c r="G644" s="13"/>
    </row>
    <row r="645">
      <c r="G645" s="13"/>
    </row>
    <row r="646">
      <c r="G646" s="13"/>
    </row>
    <row r="647">
      <c r="G647" s="13"/>
    </row>
    <row r="648">
      <c r="G648" s="13"/>
    </row>
    <row r="649">
      <c r="G649" s="13"/>
    </row>
    <row r="650">
      <c r="G650" s="13"/>
    </row>
    <row r="651">
      <c r="G651" s="13"/>
    </row>
    <row r="652">
      <c r="G652" s="13"/>
    </row>
    <row r="653">
      <c r="G653" s="13"/>
    </row>
    <row r="654">
      <c r="G654" s="13"/>
    </row>
    <row r="655">
      <c r="G655" s="13"/>
    </row>
    <row r="656">
      <c r="G656" s="13"/>
    </row>
    <row r="657">
      <c r="G657" s="13"/>
    </row>
    <row r="658">
      <c r="G658" s="13"/>
    </row>
    <row r="659">
      <c r="G659" s="13"/>
    </row>
    <row r="660">
      <c r="G660" s="13"/>
    </row>
    <row r="661">
      <c r="G661" s="13"/>
    </row>
    <row r="662">
      <c r="G662" s="13"/>
    </row>
    <row r="663">
      <c r="G663" s="13"/>
    </row>
    <row r="664">
      <c r="G664" s="13"/>
    </row>
    <row r="665">
      <c r="G665" s="13"/>
    </row>
    <row r="666">
      <c r="G666" s="13"/>
    </row>
    <row r="667">
      <c r="G667" s="13"/>
    </row>
    <row r="668">
      <c r="G668" s="13"/>
    </row>
    <row r="669">
      <c r="G669" s="13"/>
    </row>
    <row r="670">
      <c r="G670" s="13"/>
    </row>
    <row r="671">
      <c r="G671" s="13"/>
    </row>
    <row r="672">
      <c r="G672" s="13"/>
    </row>
    <row r="673">
      <c r="G673" s="13"/>
    </row>
    <row r="674">
      <c r="G674" s="13"/>
    </row>
    <row r="675">
      <c r="G675" s="13"/>
    </row>
    <row r="676">
      <c r="G676" s="13"/>
    </row>
    <row r="677">
      <c r="G677" s="13"/>
    </row>
    <row r="678">
      <c r="G678" s="13"/>
    </row>
    <row r="679">
      <c r="G679" s="13"/>
    </row>
    <row r="680">
      <c r="G680" s="13"/>
    </row>
    <row r="681">
      <c r="G681" s="13"/>
    </row>
    <row r="682">
      <c r="G682" s="13"/>
    </row>
    <row r="683">
      <c r="G683" s="13"/>
    </row>
    <row r="684">
      <c r="G684" s="13"/>
    </row>
    <row r="685">
      <c r="G685" s="13"/>
    </row>
    <row r="686">
      <c r="G686" s="13"/>
    </row>
    <row r="687">
      <c r="G687" s="13"/>
    </row>
    <row r="688">
      <c r="G688" s="13"/>
    </row>
    <row r="689">
      <c r="G689" s="13"/>
    </row>
    <row r="690">
      <c r="G690" s="13"/>
    </row>
    <row r="691">
      <c r="G691" s="13"/>
    </row>
    <row r="692">
      <c r="G692" s="13"/>
    </row>
    <row r="693">
      <c r="G693" s="13"/>
    </row>
    <row r="694">
      <c r="G694" s="13"/>
    </row>
    <row r="695">
      <c r="G695" s="13"/>
    </row>
    <row r="696">
      <c r="G696" s="13"/>
    </row>
    <row r="697">
      <c r="G697" s="13"/>
    </row>
    <row r="698">
      <c r="G698" s="13"/>
    </row>
    <row r="699">
      <c r="G699" s="13"/>
    </row>
    <row r="700">
      <c r="G700" s="13"/>
    </row>
    <row r="701">
      <c r="G701" s="13"/>
    </row>
    <row r="702">
      <c r="G702" s="13"/>
    </row>
    <row r="703">
      <c r="G703" s="13"/>
    </row>
    <row r="704">
      <c r="G704" s="13"/>
    </row>
    <row r="705">
      <c r="G705" s="13"/>
    </row>
    <row r="706">
      <c r="G706" s="13"/>
    </row>
    <row r="707">
      <c r="G707" s="13"/>
    </row>
    <row r="708">
      <c r="G708" s="13"/>
    </row>
    <row r="709">
      <c r="G709" s="13"/>
    </row>
    <row r="710">
      <c r="G710" s="13"/>
    </row>
    <row r="711">
      <c r="G711" s="13"/>
    </row>
    <row r="712">
      <c r="G712" s="13"/>
    </row>
    <row r="713">
      <c r="G713" s="13"/>
    </row>
    <row r="714">
      <c r="G714" s="13"/>
    </row>
    <row r="715">
      <c r="G715" s="13"/>
    </row>
    <row r="716">
      <c r="G716" s="13"/>
    </row>
    <row r="717">
      <c r="G717" s="13"/>
    </row>
    <row r="718">
      <c r="G718" s="13"/>
    </row>
    <row r="719">
      <c r="G719" s="13"/>
    </row>
    <row r="720">
      <c r="G720" s="13"/>
    </row>
    <row r="721">
      <c r="G721" s="13"/>
    </row>
    <row r="722">
      <c r="G722" s="13"/>
    </row>
    <row r="723">
      <c r="G723" s="13"/>
    </row>
    <row r="724">
      <c r="G724" s="13"/>
    </row>
    <row r="725">
      <c r="G725" s="13"/>
    </row>
    <row r="726">
      <c r="G726" s="13"/>
    </row>
    <row r="727">
      <c r="G727" s="13"/>
    </row>
    <row r="728">
      <c r="G728" s="13"/>
    </row>
    <row r="729">
      <c r="G729" s="13"/>
    </row>
    <row r="730">
      <c r="G730" s="13"/>
    </row>
    <row r="731">
      <c r="G731" s="13"/>
    </row>
    <row r="732">
      <c r="G732" s="13"/>
    </row>
    <row r="733">
      <c r="G733" s="13"/>
    </row>
    <row r="734">
      <c r="G734" s="13"/>
    </row>
    <row r="735">
      <c r="G735" s="13"/>
    </row>
    <row r="736">
      <c r="G736" s="13"/>
    </row>
    <row r="737">
      <c r="G737" s="13"/>
    </row>
    <row r="738">
      <c r="G738" s="13"/>
    </row>
    <row r="739">
      <c r="G739" s="13"/>
    </row>
    <row r="740">
      <c r="G740" s="13"/>
    </row>
    <row r="741">
      <c r="G741" s="13"/>
    </row>
    <row r="742">
      <c r="G742" s="13"/>
    </row>
    <row r="743">
      <c r="G743" s="13"/>
    </row>
    <row r="744">
      <c r="G744" s="13"/>
    </row>
    <row r="745">
      <c r="G745" s="13"/>
    </row>
    <row r="746">
      <c r="G746" s="13"/>
    </row>
    <row r="747">
      <c r="G747" s="13"/>
    </row>
    <row r="748">
      <c r="G748" s="13"/>
    </row>
    <row r="749">
      <c r="G749" s="13"/>
    </row>
    <row r="750">
      <c r="G750" s="13"/>
    </row>
    <row r="751">
      <c r="G751" s="13"/>
    </row>
    <row r="752">
      <c r="G752" s="13"/>
    </row>
    <row r="753">
      <c r="G753" s="13"/>
    </row>
    <row r="754">
      <c r="G754" s="13"/>
    </row>
    <row r="755">
      <c r="G755" s="13"/>
    </row>
    <row r="756">
      <c r="G756" s="13"/>
    </row>
    <row r="757">
      <c r="G757" s="13"/>
    </row>
    <row r="758">
      <c r="G758" s="13"/>
    </row>
    <row r="759">
      <c r="G759" s="13"/>
    </row>
    <row r="760">
      <c r="G760" s="13"/>
    </row>
    <row r="761">
      <c r="G761" s="13"/>
    </row>
    <row r="762">
      <c r="G762" s="13"/>
    </row>
    <row r="763">
      <c r="G763" s="13"/>
    </row>
    <row r="764">
      <c r="G764" s="13"/>
    </row>
    <row r="765">
      <c r="G765" s="13"/>
    </row>
    <row r="766">
      <c r="G766" s="13"/>
    </row>
    <row r="767">
      <c r="G767" s="13"/>
    </row>
    <row r="768">
      <c r="G768" s="13"/>
    </row>
    <row r="769">
      <c r="G769" s="13"/>
    </row>
    <row r="770">
      <c r="G770" s="13"/>
    </row>
    <row r="771">
      <c r="G771" s="13"/>
    </row>
    <row r="772">
      <c r="G772" s="13"/>
    </row>
    <row r="773">
      <c r="G773" s="13"/>
    </row>
    <row r="774">
      <c r="G774" s="13"/>
    </row>
    <row r="775">
      <c r="G775" s="13"/>
    </row>
    <row r="776">
      <c r="G776" s="13"/>
    </row>
    <row r="777">
      <c r="G777" s="13"/>
    </row>
    <row r="778">
      <c r="G778" s="13"/>
    </row>
    <row r="779">
      <c r="G779" s="13"/>
    </row>
    <row r="780">
      <c r="G780" s="13"/>
    </row>
    <row r="781">
      <c r="G781" s="13"/>
    </row>
    <row r="782">
      <c r="G782" s="13"/>
    </row>
    <row r="783">
      <c r="G783" s="13"/>
    </row>
    <row r="784">
      <c r="G784" s="13"/>
    </row>
    <row r="785">
      <c r="G785" s="13"/>
    </row>
    <row r="786">
      <c r="G786" s="13"/>
    </row>
    <row r="787">
      <c r="G787" s="13"/>
    </row>
    <row r="788">
      <c r="G788" s="13"/>
    </row>
    <row r="789">
      <c r="G789" s="13"/>
    </row>
    <row r="790">
      <c r="G790" s="13"/>
    </row>
    <row r="791">
      <c r="G791" s="13"/>
    </row>
    <row r="792">
      <c r="G792" s="13"/>
    </row>
    <row r="793">
      <c r="G793" s="13"/>
    </row>
    <row r="794">
      <c r="G794" s="13"/>
    </row>
    <row r="795">
      <c r="G795" s="13"/>
    </row>
    <row r="796">
      <c r="G796" s="13"/>
    </row>
    <row r="797">
      <c r="G797" s="13"/>
    </row>
    <row r="798">
      <c r="G798" s="13"/>
    </row>
    <row r="799">
      <c r="G799" s="13"/>
    </row>
    <row r="800">
      <c r="G800" s="13"/>
    </row>
    <row r="801">
      <c r="G801" s="13"/>
    </row>
    <row r="802">
      <c r="G802" s="13"/>
    </row>
    <row r="803">
      <c r="G803" s="13"/>
    </row>
    <row r="804">
      <c r="G804" s="13"/>
    </row>
    <row r="805">
      <c r="G805" s="13"/>
    </row>
    <row r="806">
      <c r="G806" s="13"/>
    </row>
    <row r="807">
      <c r="G807" s="13"/>
    </row>
    <row r="808">
      <c r="G808" s="13"/>
    </row>
    <row r="809">
      <c r="G809" s="13"/>
    </row>
    <row r="810">
      <c r="G810" s="13"/>
    </row>
    <row r="811">
      <c r="G811" s="13"/>
    </row>
    <row r="812">
      <c r="G812" s="13"/>
    </row>
    <row r="813">
      <c r="G813" s="13"/>
    </row>
    <row r="814">
      <c r="G814" s="13"/>
    </row>
    <row r="815">
      <c r="G815" s="13"/>
    </row>
    <row r="816">
      <c r="G816" s="13"/>
    </row>
    <row r="817">
      <c r="G817" s="13"/>
    </row>
    <row r="818">
      <c r="G818" s="13"/>
    </row>
    <row r="819">
      <c r="G819" s="13"/>
    </row>
    <row r="820">
      <c r="G820" s="13"/>
    </row>
    <row r="821">
      <c r="G821" s="13"/>
    </row>
    <row r="822">
      <c r="G822" s="13"/>
    </row>
    <row r="823">
      <c r="G823" s="13"/>
    </row>
    <row r="824">
      <c r="G824" s="13"/>
    </row>
    <row r="825">
      <c r="G825" s="13"/>
    </row>
    <row r="826">
      <c r="G826" s="13"/>
    </row>
    <row r="827">
      <c r="G827" s="13"/>
    </row>
    <row r="828">
      <c r="G828" s="13"/>
    </row>
    <row r="829">
      <c r="G829" s="13"/>
    </row>
    <row r="830">
      <c r="G830" s="13"/>
    </row>
    <row r="831">
      <c r="G831" s="13"/>
    </row>
    <row r="832">
      <c r="G832" s="13"/>
    </row>
    <row r="833">
      <c r="G833" s="13"/>
    </row>
    <row r="834">
      <c r="G834" s="13"/>
    </row>
    <row r="835">
      <c r="G835" s="13"/>
    </row>
    <row r="836">
      <c r="G836" s="13"/>
    </row>
    <row r="837">
      <c r="G837" s="13"/>
    </row>
    <row r="838">
      <c r="G838" s="13"/>
    </row>
    <row r="839">
      <c r="G839" s="13"/>
    </row>
    <row r="840">
      <c r="G840" s="13"/>
    </row>
    <row r="841">
      <c r="G841" s="13"/>
    </row>
    <row r="842">
      <c r="G842" s="13"/>
    </row>
    <row r="843">
      <c r="G843" s="13"/>
    </row>
    <row r="844">
      <c r="G844" s="13"/>
    </row>
    <row r="845">
      <c r="G845" s="13"/>
    </row>
    <row r="846">
      <c r="G846" s="13"/>
    </row>
    <row r="847">
      <c r="G847" s="13"/>
    </row>
    <row r="848">
      <c r="G848" s="13"/>
    </row>
    <row r="849">
      <c r="G849" s="13"/>
    </row>
    <row r="850">
      <c r="G850" s="13"/>
    </row>
    <row r="851">
      <c r="G851" s="13"/>
    </row>
    <row r="852">
      <c r="G852" s="13"/>
    </row>
    <row r="853">
      <c r="G853" s="13"/>
    </row>
    <row r="854">
      <c r="G854" s="13"/>
    </row>
    <row r="855">
      <c r="G855" s="13"/>
    </row>
    <row r="856">
      <c r="G856" s="13"/>
    </row>
    <row r="857">
      <c r="G857" s="13"/>
    </row>
    <row r="858">
      <c r="G858" s="13"/>
    </row>
    <row r="859">
      <c r="G859" s="13"/>
    </row>
    <row r="860">
      <c r="G860" s="13"/>
    </row>
    <row r="861">
      <c r="G861" s="13"/>
    </row>
    <row r="862">
      <c r="G862" s="13"/>
    </row>
    <row r="863">
      <c r="G863" s="13"/>
    </row>
    <row r="864">
      <c r="G864" s="13"/>
    </row>
    <row r="865">
      <c r="G865" s="13"/>
    </row>
    <row r="866">
      <c r="G866" s="13"/>
    </row>
    <row r="867">
      <c r="G867" s="13"/>
    </row>
    <row r="868">
      <c r="G868" s="13"/>
    </row>
    <row r="869">
      <c r="G869" s="13"/>
    </row>
    <row r="870">
      <c r="G870" s="13"/>
    </row>
    <row r="871">
      <c r="G871" s="13"/>
    </row>
    <row r="872">
      <c r="G872" s="13"/>
    </row>
    <row r="873">
      <c r="G873" s="13"/>
    </row>
    <row r="874">
      <c r="G874" s="13"/>
    </row>
    <row r="875">
      <c r="G875" s="13"/>
    </row>
    <row r="876">
      <c r="G876" s="13"/>
    </row>
    <row r="877">
      <c r="G877" s="13"/>
    </row>
    <row r="878">
      <c r="G878" s="13"/>
    </row>
    <row r="879">
      <c r="G879" s="13"/>
    </row>
    <row r="880">
      <c r="G880" s="13"/>
    </row>
    <row r="881">
      <c r="G881" s="13"/>
    </row>
    <row r="882">
      <c r="G882" s="13"/>
    </row>
    <row r="883">
      <c r="G883" s="13"/>
    </row>
    <row r="884">
      <c r="G884" s="13"/>
    </row>
    <row r="885">
      <c r="G885" s="13"/>
    </row>
    <row r="886">
      <c r="G886" s="13"/>
    </row>
    <row r="887">
      <c r="G887" s="13"/>
    </row>
    <row r="888">
      <c r="G888" s="13"/>
    </row>
    <row r="889">
      <c r="G889" s="13"/>
    </row>
    <row r="890">
      <c r="G890" s="13"/>
    </row>
    <row r="891">
      <c r="G891" s="13"/>
    </row>
    <row r="892">
      <c r="G892" s="13"/>
    </row>
    <row r="893">
      <c r="G893" s="13"/>
    </row>
    <row r="894">
      <c r="G894" s="13"/>
    </row>
    <row r="895">
      <c r="G895" s="13"/>
    </row>
    <row r="896">
      <c r="G896" s="13"/>
    </row>
    <row r="897">
      <c r="G897" s="13"/>
    </row>
    <row r="898">
      <c r="G898" s="13"/>
    </row>
    <row r="899">
      <c r="G899" s="13"/>
    </row>
    <row r="900">
      <c r="G900" s="13"/>
    </row>
    <row r="901">
      <c r="G901" s="13"/>
    </row>
    <row r="902">
      <c r="G902" s="13"/>
    </row>
    <row r="903">
      <c r="G903" s="13"/>
    </row>
    <row r="904">
      <c r="G904" s="13"/>
    </row>
    <row r="905">
      <c r="G905" s="13"/>
    </row>
    <row r="906">
      <c r="G906" s="13"/>
    </row>
    <row r="907">
      <c r="G907" s="13"/>
    </row>
    <row r="908">
      <c r="G908" s="13"/>
    </row>
    <row r="909">
      <c r="G909" s="13"/>
    </row>
    <row r="910">
      <c r="G910" s="13"/>
    </row>
    <row r="911">
      <c r="G911" s="13"/>
    </row>
    <row r="912">
      <c r="G912" s="13"/>
    </row>
    <row r="913">
      <c r="G913" s="13"/>
    </row>
    <row r="914">
      <c r="G914" s="13"/>
    </row>
    <row r="915">
      <c r="G915" s="13"/>
    </row>
    <row r="916">
      <c r="G916" s="13"/>
    </row>
    <row r="917">
      <c r="G917" s="13"/>
    </row>
    <row r="918">
      <c r="G918" s="13"/>
    </row>
    <row r="919">
      <c r="G919" s="13"/>
    </row>
    <row r="920">
      <c r="G920" s="13"/>
    </row>
    <row r="921">
      <c r="G921" s="13"/>
    </row>
    <row r="922">
      <c r="G922" s="13"/>
    </row>
    <row r="923">
      <c r="G923" s="13"/>
    </row>
    <row r="924">
      <c r="G924" s="13"/>
    </row>
    <row r="925">
      <c r="G925" s="13"/>
    </row>
    <row r="926">
      <c r="G926" s="13"/>
    </row>
    <row r="927">
      <c r="G927" s="13"/>
    </row>
    <row r="928">
      <c r="G928" s="13"/>
    </row>
    <row r="929">
      <c r="G929" s="13"/>
    </row>
    <row r="930">
      <c r="G930" s="13"/>
    </row>
    <row r="931">
      <c r="G931" s="13"/>
    </row>
    <row r="932">
      <c r="G932" s="13"/>
    </row>
    <row r="933">
      <c r="G933" s="13"/>
    </row>
    <row r="934">
      <c r="G934" s="13"/>
    </row>
    <row r="935">
      <c r="G935" s="13"/>
    </row>
    <row r="936">
      <c r="G936" s="13"/>
    </row>
    <row r="937">
      <c r="G937" s="13"/>
    </row>
    <row r="938">
      <c r="G938" s="13"/>
    </row>
    <row r="939">
      <c r="G939" s="13"/>
    </row>
    <row r="940">
      <c r="G940" s="13"/>
    </row>
    <row r="941">
      <c r="G941" s="13"/>
    </row>
    <row r="942">
      <c r="G942" s="13"/>
    </row>
    <row r="943">
      <c r="G943" s="13"/>
    </row>
    <row r="944">
      <c r="G944" s="13"/>
    </row>
    <row r="945">
      <c r="G945" s="13"/>
    </row>
    <row r="946">
      <c r="G946" s="13"/>
    </row>
    <row r="947">
      <c r="G947" s="13"/>
    </row>
    <row r="948">
      <c r="G948" s="13"/>
    </row>
    <row r="949">
      <c r="G949" s="13"/>
    </row>
    <row r="950">
      <c r="G950" s="13"/>
    </row>
    <row r="951">
      <c r="G951" s="13"/>
    </row>
    <row r="952">
      <c r="G952" s="13"/>
    </row>
    <row r="953">
      <c r="G953" s="13"/>
    </row>
    <row r="954">
      <c r="G954" s="13"/>
    </row>
    <row r="955">
      <c r="G955" s="13"/>
    </row>
    <row r="956">
      <c r="G956" s="13"/>
    </row>
    <row r="957">
      <c r="G957" s="13"/>
    </row>
    <row r="958">
      <c r="G958" s="13"/>
    </row>
    <row r="959">
      <c r="G959" s="13"/>
    </row>
    <row r="960">
      <c r="G960" s="13"/>
    </row>
    <row r="961">
      <c r="G961" s="13"/>
    </row>
    <row r="962">
      <c r="G962" s="13"/>
    </row>
    <row r="963">
      <c r="G963" s="13"/>
    </row>
    <row r="964">
      <c r="G964" s="13"/>
    </row>
    <row r="965">
      <c r="G965" s="13"/>
    </row>
    <row r="966">
      <c r="G966" s="13"/>
    </row>
    <row r="967">
      <c r="G967" s="13"/>
    </row>
    <row r="968">
      <c r="G968" s="13"/>
    </row>
    <row r="969">
      <c r="G969" s="13"/>
    </row>
    <row r="970">
      <c r="G970" s="13"/>
    </row>
    <row r="971">
      <c r="G971" s="13"/>
    </row>
    <row r="972">
      <c r="G972" s="13"/>
    </row>
    <row r="973">
      <c r="G973" s="13"/>
    </row>
    <row r="974">
      <c r="G974" s="13"/>
    </row>
    <row r="975">
      <c r="G975" s="13"/>
    </row>
    <row r="976">
      <c r="G976" s="13"/>
    </row>
    <row r="977">
      <c r="G977" s="13"/>
    </row>
    <row r="978">
      <c r="G978" s="13"/>
    </row>
    <row r="979">
      <c r="G979" s="13"/>
    </row>
    <row r="980">
      <c r="G980" s="13"/>
    </row>
    <row r="981">
      <c r="G981" s="13"/>
    </row>
    <row r="982">
      <c r="G982" s="13"/>
    </row>
    <row r="983">
      <c r="G983" s="13"/>
    </row>
    <row r="984">
      <c r="G984" s="13"/>
    </row>
    <row r="985">
      <c r="G985" s="13"/>
    </row>
    <row r="986">
      <c r="G986" s="13"/>
    </row>
    <row r="987">
      <c r="G987" s="13"/>
    </row>
    <row r="988">
      <c r="G988" s="13"/>
    </row>
    <row r="989">
      <c r="G989" s="13"/>
    </row>
    <row r="990">
      <c r="G990" s="13"/>
    </row>
    <row r="991">
      <c r="G991" s="13"/>
    </row>
    <row r="992">
      <c r="G992" s="13"/>
    </row>
    <row r="993">
      <c r="G993" s="13"/>
    </row>
    <row r="994">
      <c r="G994" s="13"/>
    </row>
    <row r="995">
      <c r="G995" s="13"/>
    </row>
    <row r="996">
      <c r="G996" s="13"/>
    </row>
    <row r="997">
      <c r="G997" s="13"/>
    </row>
    <row r="998">
      <c r="G998" s="13"/>
    </row>
    <row r="999">
      <c r="G999" s="13"/>
    </row>
    <row r="1000">
      <c r="G1000" s="13"/>
    </row>
    <row r="1001">
      <c r="G1001" s="13"/>
    </row>
  </sheetData>
  <conditionalFormatting sqref="B9 B10:C11 B8 B5 B6:C7 B4 B3:C3">
    <cfRule type="containsBlanks" dxfId="0" priority="1">
      <formula>LEN(TRIM(B9))=0</formula>
    </cfRule>
  </conditionalFormatting>
  <conditionalFormatting sqref="B3:B11 C3 F3 C6:C7 C10:C11">
    <cfRule type="beginsWith" dxfId="0" priority="2" operator="beginsWith" text="&lt;">
      <formula>LEFT((B3),LEN("&lt;"))=("&lt;")</formula>
    </cfRule>
  </conditionalFormatting>
  <conditionalFormatting sqref="D3:E11">
    <cfRule type="containsBlanks" dxfId="0" priority="3">
      <formula>LEN(TRIM(D3))=0</formula>
    </cfRule>
  </conditionalFormatting>
  <conditionalFormatting sqref="F4:F5 F8:F9">
    <cfRule type="containsBlanks" dxfId="0" priority="4">
      <formula>LEN(TRIM(F4))=0</formula>
    </cfRule>
  </conditionalFormatting>
  <conditionalFormatting sqref="E3 E6:E7 E10:E11">
    <cfRule type="beginsWith" dxfId="0" priority="5" operator="beginsWith" text="&lt;">
      <formula>LEFT((E3),LEN("&lt;"))=("&lt;")</formula>
    </cfRule>
  </conditionalFormatting>
  <dataValidations>
    <dataValidation type="list" allowBlank="1" showErrorMessage="1" sqref="D3:D11">
      <formula1>"AuraCurseSet,BeginCombat,BeginCombatEnd,BeginRound,BeginTurn,BeginTurnAboutToDealCards,BeginTurnCardsDealt,Block,Blocked,CastCard,CharacterAssign,CharacterKilled,CorruptionBeginRound,CorruptionCombatStart,Damage,Damaged,DamagedSecondary,DestroyItem,DrawCa"&amp;"rd,EndRound,EndTurn,Evade,Evaded,FinishCast,FinishFinishCast,Heal,Healed,Hit,Hitted,ItemActivation,Killed,None,PreBeginCombat,PreFinishCast,Resurrect,TraitActivation"</formula1>
    </dataValidation>
  </dataValidations>
  <drawing r:id="rId2"/>
  <legacyDrawing r:id="rId3"/>
  <tableParts count="1">
    <tablePart r:id="rId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75"/>
    <col customWidth="1" min="2" max="2" width="24.13"/>
    <col customWidth="1" min="3" max="3" width="4.13"/>
    <col customWidth="1" min="4" max="4" width="30.38"/>
    <col customWidth="1" min="5" max="5" width="23.38"/>
    <col customWidth="1" min="6" max="6" width="11.38"/>
    <col customWidth="1" min="7" max="7" width="16.38"/>
    <col customWidth="1" min="8" max="8" width="19.0"/>
  </cols>
  <sheetData>
    <row r="1">
      <c r="D1" s="12"/>
      <c r="G1" s="12"/>
    </row>
    <row r="2">
      <c r="A2" s="17" t="s">
        <v>13</v>
      </c>
      <c r="B2" s="21" t="s">
        <v>14</v>
      </c>
      <c r="D2" s="17" t="s">
        <v>13</v>
      </c>
      <c r="E2" s="21" t="s">
        <v>14</v>
      </c>
      <c r="G2" s="17" t="s">
        <v>13</v>
      </c>
      <c r="H2" s="21" t="s">
        <v>14</v>
      </c>
    </row>
    <row r="3">
      <c r="A3" s="24" t="s">
        <v>117</v>
      </c>
      <c r="B3" s="23" t="s">
        <v>118</v>
      </c>
      <c r="D3" s="40" t="s">
        <v>119</v>
      </c>
      <c r="E3" s="64" t="str">
        <f>concat(lower(substitute(Character," ","")),"Portrait")</f>
        <v>jasonPortrait</v>
      </c>
      <c r="G3" s="40" t="s">
        <v>120</v>
      </c>
      <c r="H3" s="41">
        <v>0.0</v>
      </c>
    </row>
    <row r="4">
      <c r="A4" s="40" t="s">
        <v>121</v>
      </c>
      <c r="B4" s="65" t="str">
        <f>concat("skin",lower(Character))</f>
        <v>skinjason</v>
      </c>
      <c r="D4" s="40" t="s">
        <v>122</v>
      </c>
      <c r="E4" s="64" t="str">
        <f>concat(lower(substitute(Character," ","")),"PortraitGrande")</f>
        <v>jasonPortraitGrande</v>
      </c>
      <c r="G4" s="40" t="s">
        <v>123</v>
      </c>
      <c r="H4" s="66" t="b">
        <v>1</v>
      </c>
    </row>
    <row r="5">
      <c r="A5" s="40" t="s">
        <v>124</v>
      </c>
      <c r="B5" s="41">
        <v>1.0</v>
      </c>
      <c r="D5" s="40" t="s">
        <v>125</v>
      </c>
      <c r="E5" s="64" t="str">
        <f>concat(lower(substitute(Character," ","")),"Silueta")</f>
        <v>jasonSilueta</v>
      </c>
      <c r="G5" s="40" t="s">
        <v>126</v>
      </c>
      <c r="H5" s="65" t="str">
        <f>concat("cardback",lower(substitute(Subclass," ","")))</f>
        <v>cardbackafflictor</v>
      </c>
    </row>
    <row r="6">
      <c r="A6" s="40" t="s">
        <v>127</v>
      </c>
      <c r="B6" s="41" t="b">
        <v>1</v>
      </c>
      <c r="D6" s="43" t="s">
        <v>128</v>
      </c>
      <c r="E6" s="67" t="str">
        <f>concat(lower(substitute(Character," ","")),"SiluetaGrande")</f>
        <v>jasonSiluetaGrande</v>
      </c>
      <c r="G6" s="40" t="s">
        <v>129</v>
      </c>
      <c r="H6" s="41" t="s">
        <v>130</v>
      </c>
    </row>
    <row r="7">
      <c r="A7" s="43" t="s">
        <v>131</v>
      </c>
      <c r="B7" s="33" t="s">
        <v>132</v>
      </c>
      <c r="G7" s="40" t="s">
        <v>133</v>
      </c>
      <c r="H7" s="41">
        <v>1000.0</v>
      </c>
      <c r="I7" s="44"/>
    </row>
    <row r="8">
      <c r="D8" s="68" t="s">
        <v>134</v>
      </c>
      <c r="G8" s="40" t="s">
        <v>135</v>
      </c>
      <c r="H8" s="64" t="str">
        <f>concat("cardback",lower(substitute(Subclass," ","")))</f>
        <v>cardbackafflictor</v>
      </c>
      <c r="I8" s="69" t="s">
        <v>136</v>
      </c>
    </row>
    <row r="9">
      <c r="D9" s="70" t="s">
        <v>137</v>
      </c>
      <c r="G9" s="40" t="s">
        <v>138</v>
      </c>
      <c r="H9" s="65" t="str">
        <f>SubclassID</f>
        <v>afflictor</v>
      </c>
    </row>
    <row r="10">
      <c r="A10" s="71" t="s">
        <v>139</v>
      </c>
      <c r="B10" s="71" t="s">
        <v>140</v>
      </c>
      <c r="G10" s="40" t="s">
        <v>141</v>
      </c>
      <c r="H10" s="66" t="b">
        <v>0</v>
      </c>
    </row>
    <row r="11">
      <c r="A11" s="72" t="s">
        <v>142</v>
      </c>
      <c r="B11" s="73" t="s">
        <v>143</v>
      </c>
      <c r="D11" s="44"/>
      <c r="G11" s="40" t="s">
        <v>144</v>
      </c>
      <c r="H11" s="41">
        <v>0.0</v>
      </c>
    </row>
    <row r="12">
      <c r="A12" s="72" t="s">
        <v>145</v>
      </c>
      <c r="B12" s="73" t="s">
        <v>146</v>
      </c>
      <c r="G12" s="40" t="s">
        <v>147</v>
      </c>
      <c r="H12" s="41">
        <v>0.0</v>
      </c>
    </row>
    <row r="13">
      <c r="A13" s="72" t="s">
        <v>148</v>
      </c>
      <c r="B13" s="73" t="s">
        <v>149</v>
      </c>
      <c r="G13" s="40" t="s">
        <v>150</v>
      </c>
      <c r="H13" s="66" t="b">
        <v>0</v>
      </c>
    </row>
    <row r="14">
      <c r="A14" s="72" t="s">
        <v>151</v>
      </c>
      <c r="B14" s="73" t="s">
        <v>152</v>
      </c>
      <c r="G14" s="40" t="s">
        <v>153</v>
      </c>
      <c r="H14" s="74"/>
    </row>
    <row r="15">
      <c r="A15" s="72" t="s">
        <v>154</v>
      </c>
      <c r="B15" s="75" t="s">
        <v>155</v>
      </c>
      <c r="G15" s="43" t="s">
        <v>156</v>
      </c>
      <c r="H15" s="76"/>
    </row>
  </sheetData>
  <conditionalFormatting sqref="B3">
    <cfRule type="containsBlanks" dxfId="0" priority="1">
      <formula>LEN(TRIM(B3))=0</formula>
    </cfRule>
  </conditionalFormatting>
  <conditionalFormatting sqref="B3">
    <cfRule type="beginsWith" dxfId="0" priority="2" operator="beginsWith" text="&lt;">
      <formula>LEFT((B3),LEN("&lt;"))=("&lt;")</formula>
    </cfRule>
  </conditionalFormatting>
  <dataValidations>
    <dataValidation type="list" allowBlank="1" showErrorMessage="1" sqref="H4 H10 H13">
      <formula1>"TRUE,FALSE"</formula1>
    </dataValidation>
  </dataValidations>
  <drawing r:id="rId2"/>
  <legacyDrawing r:id="rId3"/>
  <tableParts count="3">
    <tablePart r:id="rId7"/>
    <tablePart r:id="rId8"/>
    <tablePart r:id="rId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88"/>
    <col customWidth="1" min="4" max="4" width="4.13"/>
    <col customWidth="1" min="5" max="5" width="16.63"/>
    <col customWidth="1" min="6" max="6" width="13.75"/>
    <col customWidth="1" min="7" max="7" width="4.38"/>
  </cols>
  <sheetData>
    <row r="1">
      <c r="A1" s="45"/>
      <c r="B1" s="7"/>
      <c r="C1" s="7"/>
      <c r="H1" s="7" t="s">
        <v>157</v>
      </c>
    </row>
    <row r="2">
      <c r="A2" s="77" t="s">
        <v>13</v>
      </c>
      <c r="B2" s="47" t="s">
        <v>15</v>
      </c>
      <c r="C2" s="78" t="s">
        <v>17</v>
      </c>
      <c r="E2" s="17" t="s">
        <v>158</v>
      </c>
      <c r="F2" s="21" t="s">
        <v>14</v>
      </c>
      <c r="H2" s="79" t="s">
        <v>159</v>
      </c>
      <c r="I2" s="80" t="s">
        <v>160</v>
      </c>
      <c r="J2" s="81" t="s">
        <v>161</v>
      </c>
      <c r="K2" s="82" t="s">
        <v>162</v>
      </c>
    </row>
    <row r="3">
      <c r="A3" s="40" t="s">
        <v>163</v>
      </c>
      <c r="B3" s="55" t="str">
        <f>General!E10</f>
        <v>Feast of Absolution</v>
      </c>
      <c r="C3" s="65" t="str">
        <f t="array" ref="C3">index(Starter_Cards[Card ID],8)</f>
        <v>afflictorfeastofabsolution</v>
      </c>
      <c r="E3" s="24" t="s">
        <v>164</v>
      </c>
      <c r="F3" s="83" t="s">
        <v>165</v>
      </c>
      <c r="H3" s="79" t="s">
        <v>166</v>
      </c>
      <c r="I3" s="80" t="s">
        <v>167</v>
      </c>
      <c r="J3" s="81" t="s">
        <v>168</v>
      </c>
      <c r="K3" s="82" t="s">
        <v>169</v>
      </c>
    </row>
    <row r="4">
      <c r="A4" s="24" t="s">
        <v>170</v>
      </c>
      <c r="B4" s="84" t="s">
        <v>27</v>
      </c>
      <c r="C4" s="65" t="str">
        <f t="shared" ref="C4:C7" si="1">lower(SUBSTITUTE(B4," ",""))</f>
        <v>poisondart</v>
      </c>
      <c r="E4" s="24" t="s">
        <v>171</v>
      </c>
      <c r="F4" s="83" t="s">
        <v>159</v>
      </c>
      <c r="H4" s="79" t="s">
        <v>172</v>
      </c>
      <c r="I4" s="80" t="s">
        <v>173</v>
      </c>
      <c r="J4" s="81" t="s">
        <v>174</v>
      </c>
      <c r="K4" s="82" t="s">
        <v>175</v>
      </c>
    </row>
    <row r="5">
      <c r="A5" s="24" t="s">
        <v>176</v>
      </c>
      <c r="B5" s="84" t="s">
        <v>42</v>
      </c>
      <c r="C5" s="65" t="str">
        <f t="shared" si="1"/>
        <v>flankingstrike</v>
      </c>
      <c r="E5" s="24" t="s">
        <v>177</v>
      </c>
      <c r="F5" s="83" t="s">
        <v>178</v>
      </c>
      <c r="H5" s="79" t="s">
        <v>179</v>
      </c>
      <c r="I5" s="80" t="s">
        <v>180</v>
      </c>
      <c r="J5" s="81" t="s">
        <v>181</v>
      </c>
      <c r="K5" s="82" t="s">
        <v>182</v>
      </c>
    </row>
    <row r="6">
      <c r="A6" s="24" t="s">
        <v>183</v>
      </c>
      <c r="B6" s="84" t="s">
        <v>47</v>
      </c>
      <c r="C6" s="65" t="str">
        <f t="shared" si="1"/>
        <v>bladestorm</v>
      </c>
      <c r="E6" s="24" t="s">
        <v>184</v>
      </c>
      <c r="F6" s="83" t="s">
        <v>185</v>
      </c>
      <c r="H6" s="79" t="s">
        <v>186</v>
      </c>
      <c r="I6" s="80" t="s">
        <v>187</v>
      </c>
      <c r="J6" s="81" t="s">
        <v>188</v>
      </c>
      <c r="K6" s="82" t="s">
        <v>189</v>
      </c>
    </row>
    <row r="7">
      <c r="A7" s="85" t="s">
        <v>190</v>
      </c>
      <c r="B7" s="86" t="s">
        <v>52</v>
      </c>
      <c r="C7" s="87" t="str">
        <f t="shared" si="1"/>
        <v>bladedance</v>
      </c>
      <c r="E7" s="24" t="s">
        <v>191</v>
      </c>
      <c r="F7" s="83" t="s">
        <v>192</v>
      </c>
      <c r="H7" s="79" t="s">
        <v>193</v>
      </c>
      <c r="I7" s="80" t="s">
        <v>194</v>
      </c>
      <c r="J7" s="81" t="s">
        <v>195</v>
      </c>
      <c r="K7" s="82" t="s">
        <v>196</v>
      </c>
    </row>
    <row r="8">
      <c r="C8" s="14"/>
      <c r="E8" s="24" t="s">
        <v>197</v>
      </c>
      <c r="F8" s="83" t="s">
        <v>198</v>
      </c>
      <c r="H8" s="79" t="s">
        <v>199</v>
      </c>
      <c r="I8" s="80" t="s">
        <v>165</v>
      </c>
      <c r="J8" s="81" t="s">
        <v>200</v>
      </c>
      <c r="K8" s="82" t="s">
        <v>201</v>
      </c>
    </row>
    <row r="9">
      <c r="C9" s="14"/>
      <c r="E9" s="85" t="s">
        <v>202</v>
      </c>
      <c r="F9" s="88" t="s">
        <v>203</v>
      </c>
      <c r="H9" s="79" t="s">
        <v>185</v>
      </c>
      <c r="I9" s="80" t="s">
        <v>198</v>
      </c>
      <c r="J9" s="81" t="s">
        <v>204</v>
      </c>
      <c r="K9" s="82" t="s">
        <v>205</v>
      </c>
    </row>
    <row r="10">
      <c r="H10" s="79" t="s">
        <v>206</v>
      </c>
      <c r="I10" s="80" t="s">
        <v>178</v>
      </c>
      <c r="J10" s="81" t="s">
        <v>207</v>
      </c>
      <c r="K10" s="82" t="s">
        <v>208</v>
      </c>
    </row>
    <row r="11">
      <c r="H11" s="79" t="s">
        <v>192</v>
      </c>
      <c r="I11" s="80" t="s">
        <v>209</v>
      </c>
      <c r="J11" s="81" t="s">
        <v>210</v>
      </c>
      <c r="K11" s="82" t="s">
        <v>211</v>
      </c>
    </row>
    <row r="12">
      <c r="H12" s="79" t="s">
        <v>203</v>
      </c>
      <c r="I12" s="80" t="s">
        <v>212</v>
      </c>
      <c r="J12" s="81" t="s">
        <v>213</v>
      </c>
      <c r="K12" s="82" t="s">
        <v>214</v>
      </c>
    </row>
    <row r="13">
      <c r="H13" s="79" t="s">
        <v>215</v>
      </c>
      <c r="I13" s="80" t="s">
        <v>216</v>
      </c>
      <c r="K13" s="82" t="s">
        <v>217</v>
      </c>
    </row>
    <row r="14">
      <c r="K14" s="89" t="s">
        <v>218</v>
      </c>
    </row>
  </sheetData>
  <conditionalFormatting sqref="F3:F9 B4:B7">
    <cfRule type="containsBlanks" dxfId="0" priority="1">
      <formula>LEN(TRIM(F3))=0</formula>
    </cfRule>
  </conditionalFormatting>
  <conditionalFormatting sqref="F3:F9 B4:B7">
    <cfRule type="beginsWith" dxfId="0" priority="2" operator="beginsWith" text="&lt;">
      <formula>LEFT((F3),LEN("&lt;"))=("&lt;")</formula>
    </cfRule>
  </conditionalFormatting>
  <drawing r:id="rId2"/>
  <legacyDrawing r:id="rId3"/>
  <tableParts count="2">
    <tablePart r:id="rId6"/>
    <tablePart r:id="rId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1.25"/>
    <col customWidth="1" hidden="1" min="2" max="2" width="33.63"/>
    <col customWidth="1" min="3" max="3" width="33.63"/>
    <col hidden="1" min="6" max="6" width="12.63"/>
  </cols>
  <sheetData>
    <row r="1">
      <c r="A1" s="90" t="s">
        <v>15</v>
      </c>
      <c r="B1" s="91" t="s">
        <v>219</v>
      </c>
      <c r="C1" s="92" t="s">
        <v>220</v>
      </c>
    </row>
    <row r="2">
      <c r="A2" s="93" t="str">
        <f t="array" ref="A2">index(Starter_Cards[Card Name],8)</f>
        <v>Feast of Absolution</v>
      </c>
      <c r="B2" s="53" t="str">
        <f t="shared" ref="B2:B16" si="1">CONCATENATE($F$2,C2,$F$2)</f>
        <v>"afflictorfeastofabsolution"</v>
      </c>
      <c r="C2" s="94" t="str">
        <f t="array" ref="C2">index(Starter_Cards[Card ID],8)</f>
        <v>afflictorfeastofabsolution</v>
      </c>
      <c r="F2" s="95" t="s">
        <v>221</v>
      </c>
    </row>
    <row r="3">
      <c r="A3" s="96" t="s">
        <v>222</v>
      </c>
      <c r="B3" s="53" t="str">
        <f t="shared" si="1"/>
        <v>"poisondart"</v>
      </c>
      <c r="C3" s="27" t="str">
        <f t="shared" ref="C3:C16" si="2">lower(Substitute(SUBSTITUTE(A3," ",""),"'",""))</f>
        <v>poisondart</v>
      </c>
    </row>
    <row r="4">
      <c r="A4" s="96" t="s">
        <v>32</v>
      </c>
      <c r="B4" s="53" t="str">
        <f t="shared" si="1"/>
        <v>"poisonflask"</v>
      </c>
      <c r="C4" s="27" t="str">
        <f t="shared" si="2"/>
        <v>poisonflask</v>
      </c>
    </row>
    <row r="5">
      <c r="A5" s="96" t="s">
        <v>223</v>
      </c>
      <c r="B5" s="53" t="str">
        <f t="shared" si="1"/>
        <v>"bloodrain"</v>
      </c>
      <c r="C5" s="27" t="str">
        <f t="shared" si="2"/>
        <v>bloodrain</v>
      </c>
    </row>
    <row r="6">
      <c r="A6" s="96" t="s">
        <v>224</v>
      </c>
      <c r="B6" s="53" t="str">
        <f t="shared" si="1"/>
        <v>"flankingstrike"</v>
      </c>
      <c r="C6" s="27" t="str">
        <f t="shared" si="2"/>
        <v>flankingstrike</v>
      </c>
    </row>
    <row r="7">
      <c r="A7" s="96" t="s">
        <v>225</v>
      </c>
      <c r="B7" s="53" t="str">
        <f t="shared" si="1"/>
        <v>"bladestorm"</v>
      </c>
      <c r="C7" s="27" t="str">
        <f t="shared" si="2"/>
        <v>bladestorm</v>
      </c>
    </row>
    <row r="8">
      <c r="A8" s="96" t="s">
        <v>226</v>
      </c>
      <c r="B8" s="53" t="str">
        <f t="shared" si="1"/>
        <v>"bladedance"</v>
      </c>
      <c r="C8" s="27" t="str">
        <f t="shared" si="2"/>
        <v>bladedance</v>
      </c>
    </row>
    <row r="9">
      <c r="A9" s="97" t="s">
        <v>227</v>
      </c>
      <c r="B9" s="53" t="str">
        <f t="shared" si="1"/>
        <v>"precisestrike"</v>
      </c>
      <c r="C9" s="27" t="str">
        <f t="shared" si="2"/>
        <v>precisestrike</v>
      </c>
    </row>
    <row r="10">
      <c r="A10" s="97" t="s">
        <v>228</v>
      </c>
      <c r="B10" s="53" t="str">
        <f t="shared" si="1"/>
        <v>"faststrike"</v>
      </c>
      <c r="C10" s="27" t="str">
        <f t="shared" si="2"/>
        <v>faststrike</v>
      </c>
    </row>
    <row r="11">
      <c r="A11" s="97" t="s">
        <v>229</v>
      </c>
      <c r="B11" s="53" t="str">
        <f t="shared" si="1"/>
        <v>"bloodforblood"</v>
      </c>
      <c r="C11" s="27" t="str">
        <f t="shared" si="2"/>
        <v>bloodforblood</v>
      </c>
    </row>
    <row r="12">
      <c r="A12" s="97" t="s">
        <v>230</v>
      </c>
      <c r="B12" s="53" t="str">
        <f t="shared" si="1"/>
        <v>"toxicrain"</v>
      </c>
      <c r="C12" s="27" t="str">
        <f t="shared" si="2"/>
        <v>toxicrain</v>
      </c>
    </row>
    <row r="13">
      <c r="A13" s="97" t="s">
        <v>231</v>
      </c>
      <c r="B13" s="53" t="str">
        <f t="shared" si="1"/>
        <v>"sawtoothknife"</v>
      </c>
      <c r="C13" s="27" t="str">
        <f t="shared" si="2"/>
        <v>sawtoothknife</v>
      </c>
    </row>
    <row r="14">
      <c r="A14" s="97" t="s">
        <v>232</v>
      </c>
      <c r="B14" s="53" t="str">
        <f t="shared" si="1"/>
        <v>"sawblade"</v>
      </c>
      <c r="C14" s="27" t="str">
        <f t="shared" si="2"/>
        <v>sawblade</v>
      </c>
    </row>
    <row r="15">
      <c r="A15" s="97" t="s">
        <v>233</v>
      </c>
      <c r="B15" s="53" t="str">
        <f t="shared" si="1"/>
        <v>"poisoneddaggers"</v>
      </c>
      <c r="C15" s="27" t="str">
        <f t="shared" si="2"/>
        <v>poisoneddaggers</v>
      </c>
    </row>
    <row r="16">
      <c r="A16" s="98" t="s">
        <v>234</v>
      </c>
      <c r="B16" s="34" t="str">
        <f t="shared" si="1"/>
        <v>"cleave"</v>
      </c>
      <c r="C16" s="87" t="str">
        <f t="shared" si="2"/>
        <v>cleave</v>
      </c>
    </row>
  </sheetData>
  <conditionalFormatting sqref="A3:A16">
    <cfRule type="beginsWith" dxfId="0" priority="1" operator="beginsWith" text="&lt;">
      <formula>LEFT((A3),LEN("&lt;"))=("&lt;")</formula>
    </cfRule>
  </conditionalFormatting>
  <conditionalFormatting sqref="A3:A16">
    <cfRule type="containsBlanks" dxfId="0" priority="2">
      <formula>LEN(TRIM(A3))=0</formula>
    </cfRule>
  </conditionalFormatting>
  <drawing r:id="rId1"/>
  <tableParts count="1">
    <tablePart r:id="rId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235</v>
      </c>
      <c r="B1" s="5" t="s">
        <v>236</v>
      </c>
      <c r="C1" s="99" t="s">
        <v>237</v>
      </c>
      <c r="D1" s="5" t="s">
        <v>164</v>
      </c>
      <c r="E1" s="5" t="s">
        <v>171</v>
      </c>
      <c r="F1" s="5" t="s">
        <v>177</v>
      </c>
      <c r="G1" s="5" t="s">
        <v>184</v>
      </c>
      <c r="H1" s="5" t="s">
        <v>191</v>
      </c>
      <c r="I1" s="5" t="s">
        <v>197</v>
      </c>
      <c r="J1" s="5" t="s">
        <v>202</v>
      </c>
      <c r="K1" s="5" t="s">
        <v>238</v>
      </c>
      <c r="L1" s="5" t="s">
        <v>239</v>
      </c>
      <c r="M1" s="5" t="s">
        <v>240</v>
      </c>
      <c r="N1" s="5" t="s">
        <v>67</v>
      </c>
      <c r="O1" s="5" t="s">
        <v>241</v>
      </c>
      <c r="P1" s="5" t="s">
        <v>40</v>
      </c>
      <c r="Q1" s="5" t="s">
        <v>242</v>
      </c>
      <c r="R1" s="5" t="s">
        <v>243</v>
      </c>
      <c r="S1" s="5" t="s">
        <v>244</v>
      </c>
      <c r="T1" s="5" t="s">
        <v>245</v>
      </c>
      <c r="U1" s="5" t="s">
        <v>54</v>
      </c>
      <c r="V1" s="5" t="s">
        <v>28</v>
      </c>
      <c r="W1" s="5" t="s">
        <v>246</v>
      </c>
      <c r="X1" s="5" t="s">
        <v>247</v>
      </c>
      <c r="Y1" s="5" t="s">
        <v>248</v>
      </c>
      <c r="Z1" s="5" t="s">
        <v>249</v>
      </c>
      <c r="AA1" s="5" t="s">
        <v>250</v>
      </c>
      <c r="AB1" s="5" t="s">
        <v>251</v>
      </c>
      <c r="AC1" s="5" t="s">
        <v>252</v>
      </c>
      <c r="AD1" s="5" t="s">
        <v>253</v>
      </c>
      <c r="AE1" s="5" t="s">
        <v>254</v>
      </c>
      <c r="AF1" s="5" t="s">
        <v>255</v>
      </c>
      <c r="AG1" s="5" t="s">
        <v>256</v>
      </c>
      <c r="AH1" s="5" t="s">
        <v>257</v>
      </c>
      <c r="AI1" s="5" t="s">
        <v>258</v>
      </c>
      <c r="AJ1" s="5" t="s">
        <v>23</v>
      </c>
      <c r="AK1" s="5" t="s">
        <v>259</v>
      </c>
      <c r="AL1" s="5" t="s">
        <v>260</v>
      </c>
      <c r="AM1" s="5" t="s">
        <v>261</v>
      </c>
      <c r="AN1" s="5" t="s">
        <v>262</v>
      </c>
      <c r="AO1" s="5" t="s">
        <v>263</v>
      </c>
      <c r="AP1" s="5" t="s">
        <v>264</v>
      </c>
      <c r="AQ1" s="5" t="s">
        <v>265</v>
      </c>
      <c r="AR1" s="5" t="s">
        <v>266</v>
      </c>
      <c r="AS1" s="5" t="s">
        <v>267</v>
      </c>
      <c r="AT1" s="5" t="s">
        <v>268</v>
      </c>
      <c r="AU1" s="5" t="s">
        <v>269</v>
      </c>
      <c r="AV1" s="5" t="s">
        <v>270</v>
      </c>
      <c r="AW1" s="5" t="s">
        <v>271</v>
      </c>
      <c r="AX1" s="5" t="s">
        <v>272</v>
      </c>
      <c r="AY1" s="5" t="s">
        <v>273</v>
      </c>
      <c r="AZ1" s="5" t="s">
        <v>274</v>
      </c>
      <c r="BA1" s="100" t="s">
        <v>275</v>
      </c>
      <c r="BB1" s="99" t="s">
        <v>276</v>
      </c>
    </row>
    <row r="2">
      <c r="A2" s="100"/>
      <c r="B2" s="100" t="b">
        <v>1</v>
      </c>
      <c r="C2" s="5" t="str">
        <f>concatenate("[",textjoin(", ",TRUE,Starter_Cards[Json]),"]")</f>
        <v>["{\n    \"UnitsInDeck\": 3,\n    \"Card\": \"poisondart\"\n}", "{\n    \"UnitsInDeck\": 3,\n    \"Card\": \"poisonflask\"\n}", "{\n    \"UnitsInDeck\": 3,\n    \"Card\": \"bloodrain\"\n}", "{\n    \"UnitsInDeck\": 3,\n    \"Card\": \"flankingstrike\"\n}", "{\n    \"UnitsInDeck\": 1,\n    \"Card\": \"bladestorm\"\n}", "{\n    \"UnitsInDeck\": 1,\n    \"Card\": \"bladedance\"\n}", "{\n    \"UnitsInDeck\": 1,\n    \"Card\": \"afflictorfeastofabsolution\"\n}"]</v>
      </c>
      <c r="D2" s="5" t="str">
        <f t="array" ref="D2">index(OC_Pack_Names[Value],1,1)</f>
        <v>plague</v>
      </c>
      <c r="E2" s="5" t="str">
        <f t="array" ref="E2">index(OC_Pack_Names[Value],2,1)</f>
        <v>avenger</v>
      </c>
      <c r="F2" s="5" t="str">
        <f t="array" ref="F2">index(OC_Pack_Names[Value],3,1)</f>
        <v>reaver</v>
      </c>
      <c r="G2" s="5" t="str">
        <f t="array" ref="G2">index(OC_Pack_Names[Value],4,1)</f>
        <v>gladiator</v>
      </c>
      <c r="H2" s="5" t="str">
        <f t="array" ref="H2">index(OC_Pack_Names[Value],5,1)</f>
        <v>marauder</v>
      </c>
      <c r="I2" s="5" t="str">
        <f t="array" ref="I2">index(OC_Pack_Names[Value],6,1)</f>
        <v>poisoner</v>
      </c>
      <c r="J2" s="5" t="str">
        <f t="array" ref="J2">index(OC_Pack_Names[Value],7,1)</f>
        <v>swordman</v>
      </c>
      <c r="K2" s="5" t="str">
        <f>Description</f>
        <v>Torn from his world by the myserious magic, Jason is attempting to find his way back through the Obelisks. The same event that brought him here also gave him mysterious and inexhoribly deadly powers.</v>
      </c>
      <c r="L2" s="5" t="str">
        <f>Strengths</f>
        <v>Scout who excels at applying curses.</v>
      </c>
      <c r="M2" s="5" t="str">
        <f>Character</f>
        <v>Jason</v>
      </c>
      <c r="N2" s="5">
        <f>Energy</f>
        <v>1</v>
      </c>
      <c r="O2" s="5">
        <f>EnergyTurn</f>
        <v>3</v>
      </c>
      <c r="P2" s="5" t="b">
        <f>Female</f>
        <v>0</v>
      </c>
      <c r="Q2" s="100">
        <v>0.0</v>
      </c>
      <c r="R2" s="100">
        <v>3.40000009536743</v>
      </c>
      <c r="S2" s="5" t="str">
        <f>lower(substitute(Class," ",""))</f>
        <v>warrior</v>
      </c>
      <c r="T2" s="5" t="str">
        <f>lower(SecondaryClass)</f>
        <v>scout</v>
      </c>
      <c r="U2" s="5" t="str">
        <f>HitSound</f>
        <v/>
      </c>
      <c r="V2" s="5">
        <f>Hp</f>
        <v>61</v>
      </c>
      <c r="W2" s="5" t="str">
        <f>lower(substitute(Subclass," ",""))</f>
        <v>afflictor</v>
      </c>
      <c r="X2" s="5" t="str">
        <f t="array" ref="X2">index(Starter_Cards[Card ID],1,1)</f>
        <v>afflictorcloakofshadows</v>
      </c>
      <c r="Y2" s="5" t="str">
        <f>HPLevelList</f>
        <v>[0,5,5,5,5]</v>
      </c>
      <c r="Z2" s="100">
        <v>5.0</v>
      </c>
      <c r="AA2" s="5">
        <f>Slash</f>
        <v>10</v>
      </c>
      <c r="AB2" s="5">
        <f>Blunt</f>
        <v>0</v>
      </c>
      <c r="AC2" s="5">
        <f>Pierce</f>
        <v>10</v>
      </c>
      <c r="AD2" s="5">
        <f>Fire</f>
        <v>0</v>
      </c>
      <c r="AE2" s="5">
        <f>Cold</f>
        <v>0</v>
      </c>
      <c r="AF2" s="5">
        <f>Lightning</f>
        <v>0</v>
      </c>
      <c r="AG2" s="5">
        <f>Holy</f>
        <v>0</v>
      </c>
      <c r="AH2" s="5">
        <f>Shadow</f>
        <v>10</v>
      </c>
      <c r="AI2" s="5">
        <f>Mind</f>
        <v>0</v>
      </c>
      <c r="AJ2" s="5">
        <f>Speed</f>
        <v>11</v>
      </c>
      <c r="AK2" s="5" t="str">
        <f>Silueta</f>
        <v>jasonSilueta</v>
      </c>
      <c r="AL2" s="100"/>
      <c r="AM2" s="100"/>
      <c r="AN2" s="100"/>
      <c r="AO2" s="100"/>
      <c r="AP2" s="100"/>
      <c r="AQ2" s="100">
        <v>0.100000001490116</v>
      </c>
      <c r="AR2" s="5" t="str">
        <f>Subclass</f>
        <v>Afflictor</v>
      </c>
      <c r="AS2" s="5" t="str">
        <f t="array" ref="AS2">index(TraitFilenames,1,1)</f>
        <v>afflictortrait0</v>
      </c>
      <c r="AT2" s="5" t="str">
        <f t="array" ref="AT2">index(TraitFilenames,2,1)</f>
        <v>afflictortrait1a</v>
      </c>
      <c r="AU2" s="5" t="str">
        <f t="array" ref="AU2">index(TraitFilenames,3,1)</f>
        <v>afflictortrait1b</v>
      </c>
      <c r="AV2" s="5" t="str">
        <f t="array" ref="AV2">index(TraitFilenames,4,1)</f>
        <v>afflictortrait2a</v>
      </c>
      <c r="AW2" s="5" t="str">
        <f t="array" ref="AW2">index(TraitFilenames,5,1)</f>
        <v>afflictortrait2b</v>
      </c>
      <c r="AX2" s="5" t="str">
        <f t="array" ref="AX2">index(TraitFilenames,6,1)</f>
        <v>afflictortrait3a</v>
      </c>
      <c r="AY2" s="5" t="str">
        <f t="array" ref="AY2">index(TraitFilenames,7,1)</f>
        <v>afflictortrait3b</v>
      </c>
      <c r="AZ2" s="5" t="str">
        <f t="array" ref="AZ2">index(TraitFilenames,8,1)</f>
        <v>afflictortrait4a</v>
      </c>
      <c r="BA2" s="5" t="str">
        <f t="array" ref="BA2">index(TraitFilenames,9,1)</f>
        <v>afflictortrait4b</v>
      </c>
      <c r="BB2" s="5" t="str">
        <f>concatenate("[",textjoin(", ",TRUE,SingularityDeck[Card Strings]),"]")</f>
        <v>["afflictorfeastofabsolution", "poisondart", "poisonflask", "bloodrain", "flankingstrike", "bladestorm", "bladedance", "precisestrike", "faststrike", "bloodforblood", "toxicrain", "sawtoothknife", "sawblade", "poisoneddaggers", "cleave"]</v>
      </c>
    </row>
    <row r="3">
      <c r="A3" s="44"/>
      <c r="B3" s="44"/>
      <c r="D3" s="44"/>
      <c r="E3" s="44"/>
      <c r="F3" s="44"/>
      <c r="G3" s="44"/>
      <c r="H3" s="44"/>
      <c r="I3" s="44"/>
      <c r="J3" s="44"/>
      <c r="K3" s="44"/>
      <c r="L3" s="44"/>
      <c r="M3" s="44"/>
      <c r="N3" s="44"/>
      <c r="O3" s="44"/>
      <c r="P3" s="44"/>
      <c r="Q3" s="44"/>
      <c r="R3" s="44"/>
      <c r="S3" s="44"/>
      <c r="T3" s="44"/>
      <c r="U3" s="44"/>
      <c r="V3" s="44"/>
      <c r="W3" s="44"/>
      <c r="X3" s="44"/>
      <c r="Y3" s="44"/>
      <c r="Z3" s="44"/>
      <c r="AA3" s="44"/>
      <c r="AB3" s="44"/>
      <c r="AC3" s="44"/>
      <c r="AD3" s="44"/>
      <c r="AE3" s="44"/>
      <c r="AF3" s="44"/>
      <c r="AG3" s="44"/>
      <c r="AH3" s="44"/>
      <c r="AI3" s="44"/>
      <c r="AJ3" s="44"/>
      <c r="AK3" s="44"/>
      <c r="AL3" s="44"/>
      <c r="AM3" s="44"/>
      <c r="AN3" s="44"/>
      <c r="AO3" s="44"/>
      <c r="AP3" s="44"/>
      <c r="AQ3" s="44"/>
      <c r="AR3" s="44"/>
      <c r="AS3" s="44"/>
      <c r="AT3" s="44"/>
      <c r="AU3" s="44"/>
      <c r="AV3" s="44"/>
      <c r="AW3" s="44"/>
      <c r="AX3" s="44"/>
      <c r="AY3" s="44"/>
      <c r="AZ3" s="44"/>
      <c r="BA3" s="44"/>
      <c r="BB3" s="44"/>
      <c r="BC3" s="44"/>
      <c r="BD3" s="44"/>
    </row>
    <row r="4">
      <c r="A4" s="44"/>
    </row>
    <row r="5">
      <c r="A5" s="44"/>
      <c r="L5" s="44"/>
    </row>
    <row r="6">
      <c r="A6" s="44"/>
      <c r="L6" s="44"/>
    </row>
    <row r="7">
      <c r="A7" s="44"/>
      <c r="L7" s="44"/>
    </row>
    <row r="8">
      <c r="A8" s="44"/>
      <c r="L8" s="44"/>
    </row>
    <row r="9">
      <c r="A9" s="44"/>
      <c r="L9" s="44"/>
    </row>
    <row r="10">
      <c r="A10" s="44"/>
      <c r="L10" s="44"/>
    </row>
    <row r="11">
      <c r="A11" s="44"/>
      <c r="L11" s="44"/>
    </row>
    <row r="12">
      <c r="A12" s="44"/>
      <c r="L12" s="44"/>
    </row>
    <row r="13">
      <c r="A13" s="44"/>
      <c r="L13" s="44"/>
    </row>
    <row r="14">
      <c r="A14" s="44"/>
      <c r="L14" s="44"/>
    </row>
    <row r="15">
      <c r="A15" s="44"/>
      <c r="L15" s="44"/>
    </row>
    <row r="16">
      <c r="A16" s="44"/>
      <c r="L16" s="44"/>
    </row>
    <row r="17">
      <c r="A17" s="44"/>
      <c r="L17" s="44"/>
    </row>
    <row r="18">
      <c r="A18" s="44"/>
      <c r="L18" s="44"/>
    </row>
    <row r="19">
      <c r="A19" s="44"/>
      <c r="L19" s="44"/>
    </row>
    <row r="20">
      <c r="A20" s="44"/>
      <c r="L20" s="44"/>
    </row>
    <row r="21">
      <c r="A21" s="44"/>
      <c r="L21" s="44"/>
    </row>
    <row r="22">
      <c r="A22" s="44"/>
      <c r="L22" s="44"/>
    </row>
    <row r="23">
      <c r="A23" s="44"/>
      <c r="L23" s="44"/>
    </row>
    <row r="24">
      <c r="A24" s="44"/>
      <c r="L24" s="44"/>
    </row>
    <row r="25">
      <c r="A25" s="44"/>
      <c r="L25" s="44"/>
    </row>
    <row r="26">
      <c r="A26" s="44"/>
      <c r="L26" s="44"/>
    </row>
    <row r="27">
      <c r="A27" s="44"/>
      <c r="L27" s="44"/>
    </row>
    <row r="28">
      <c r="A28" s="44"/>
      <c r="L28" s="44"/>
    </row>
    <row r="29">
      <c r="A29" s="44"/>
      <c r="L29" s="44"/>
    </row>
    <row r="30">
      <c r="A30" s="44"/>
      <c r="L30" s="44"/>
    </row>
    <row r="31">
      <c r="A31" s="44"/>
      <c r="L31" s="44"/>
    </row>
    <row r="32">
      <c r="A32" s="44"/>
      <c r="L32" s="44"/>
    </row>
    <row r="33">
      <c r="A33" s="44"/>
      <c r="L33" s="44"/>
    </row>
    <row r="34">
      <c r="A34" s="44"/>
      <c r="L34" s="44"/>
    </row>
    <row r="35">
      <c r="A35" s="44"/>
      <c r="L35" s="44"/>
    </row>
    <row r="36">
      <c r="A36" s="44"/>
      <c r="L36" s="44"/>
    </row>
    <row r="37">
      <c r="A37" s="44"/>
      <c r="L37" s="44"/>
    </row>
    <row r="38">
      <c r="A38" s="44"/>
      <c r="L38" s="44"/>
    </row>
    <row r="39">
      <c r="A39" s="44"/>
      <c r="L39" s="44"/>
    </row>
    <row r="40">
      <c r="A40" s="44"/>
      <c r="L40" s="44"/>
    </row>
    <row r="41">
      <c r="A41" s="44"/>
      <c r="L41" s="44"/>
    </row>
    <row r="42">
      <c r="A42" s="44"/>
      <c r="L42" s="44"/>
    </row>
    <row r="43">
      <c r="A43" s="44"/>
      <c r="L43" s="44"/>
    </row>
    <row r="44">
      <c r="A44" s="44"/>
      <c r="L44" s="44"/>
    </row>
    <row r="45">
      <c r="A45" s="44"/>
      <c r="L45" s="44"/>
    </row>
    <row r="46">
      <c r="A46" s="44"/>
      <c r="L46" s="44"/>
    </row>
    <row r="47">
      <c r="A47" s="44"/>
      <c r="L47" s="44"/>
    </row>
    <row r="48">
      <c r="A48" s="44"/>
      <c r="L48" s="44"/>
    </row>
    <row r="49">
      <c r="A49" s="44"/>
      <c r="L49" s="44"/>
    </row>
    <row r="50">
      <c r="A50" s="44"/>
      <c r="L50" s="44"/>
    </row>
    <row r="51">
      <c r="A51" s="44"/>
      <c r="L51" s="44"/>
    </row>
    <row r="52">
      <c r="A52" s="44"/>
      <c r="L52" s="44"/>
    </row>
    <row r="53">
      <c r="A53" s="44"/>
      <c r="L53" s="44"/>
    </row>
    <row r="54">
      <c r="A54" s="44"/>
      <c r="L54" s="44"/>
    </row>
    <row r="55">
      <c r="A55" s="44"/>
      <c r="L55" s="44"/>
    </row>
    <row r="56">
      <c r="A56" s="44"/>
      <c r="L56" s="44"/>
    </row>
    <row r="57">
      <c r="A57" s="44"/>
      <c r="L57" s="44"/>
    </row>
    <row r="58">
      <c r="A58" s="44"/>
      <c r="L58" s="44"/>
    </row>
    <row r="59">
      <c r="A59" s="44"/>
      <c r="L59" s="44"/>
    </row>
    <row r="60">
      <c r="A60" s="44"/>
      <c r="L60" s="44"/>
    </row>
    <row r="61">
      <c r="A61" s="44"/>
      <c r="L61" s="44"/>
    </row>
    <row r="62">
      <c r="A62" s="44"/>
      <c r="L62" s="44"/>
    </row>
    <row r="63">
      <c r="A63" s="44"/>
      <c r="L63" s="44"/>
    </row>
    <row r="64">
      <c r="A64" s="44"/>
      <c r="L64" s="44"/>
    </row>
    <row r="65">
      <c r="A65" s="44"/>
      <c r="L65" s="44"/>
    </row>
    <row r="66">
      <c r="A66" s="44"/>
      <c r="L66" s="44"/>
    </row>
    <row r="67">
      <c r="A67" s="44"/>
      <c r="L67" s="44"/>
    </row>
    <row r="68">
      <c r="A68" s="44"/>
      <c r="L68" s="44"/>
    </row>
    <row r="69">
      <c r="A69" s="44"/>
      <c r="L69" s="44"/>
    </row>
    <row r="70">
      <c r="A70" s="44"/>
      <c r="L70" s="44"/>
    </row>
    <row r="71">
      <c r="A71" s="44"/>
      <c r="L71" s="44"/>
    </row>
    <row r="72">
      <c r="L72" s="44"/>
    </row>
    <row r="73">
      <c r="L7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163</v>
      </c>
      <c r="B1" s="99" t="s">
        <v>170</v>
      </c>
      <c r="C1" s="99" t="s">
        <v>176</v>
      </c>
      <c r="D1" s="99" t="s">
        <v>183</v>
      </c>
      <c r="E1" s="99" t="s">
        <v>190</v>
      </c>
      <c r="F1" s="99" t="s">
        <v>277</v>
      </c>
      <c r="G1" s="99" t="s">
        <v>278</v>
      </c>
      <c r="H1" s="99" t="s">
        <v>279</v>
      </c>
      <c r="I1" s="99" t="s">
        <v>280</v>
      </c>
      <c r="J1" s="99" t="s">
        <v>281</v>
      </c>
      <c r="K1" s="99" t="s">
        <v>282</v>
      </c>
      <c r="L1" s="99" t="s">
        <v>283</v>
      </c>
      <c r="M1" s="99" t="s">
        <v>284</v>
      </c>
    </row>
    <row r="2">
      <c r="A2" s="5" t="str">
        <f t="array" ref="A2">index(Obelisk_Challenge_Starter_Pack[Card ID],1,1)</f>
        <v>afflictorfeastofabsolution</v>
      </c>
      <c r="B2" s="5" t="str">
        <f t="array" ref="B2">index(Obelisk_Challenge_Starter_Pack[Card ID],2,1)</f>
        <v>poisondart</v>
      </c>
      <c r="C2" s="5" t="str">
        <f t="array" ref="C2">index(Obelisk_Challenge_Starter_Pack[Card ID],3,1)</f>
        <v>flankingstrike</v>
      </c>
      <c r="D2" s="5" t="str">
        <f t="array" ref="D2">index(Obelisk_Challenge_Starter_Pack[Card ID],4,1)</f>
        <v>bladestorm</v>
      </c>
      <c r="E2" s="5" t="str">
        <f t="array" ref="E2">index(Obelisk_Challenge_Starter_Pack[Card ID],5,1)</f>
        <v>bladedance</v>
      </c>
      <c r="F2" s="5"/>
      <c r="G2" s="5"/>
      <c r="H2" s="5"/>
      <c r="I2" s="5" t="str">
        <f>lower(Class)</f>
        <v>warrior</v>
      </c>
      <c r="J2" s="5" t="str">
        <f>lower(substitute(Character," ",""))</f>
        <v>jason</v>
      </c>
      <c r="K2" s="5" t="str">
        <f>Character</f>
        <v>Jason</v>
      </c>
      <c r="L2" s="99" t="s">
        <v>285</v>
      </c>
      <c r="M2" s="5" t="str">
        <f>lower(substitute(Subclass," ",""))</f>
        <v>afflictor</v>
      </c>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row r="16">
      <c r="A16" s="44"/>
    </row>
    <row r="17">
      <c r="A17" s="4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121</v>
      </c>
      <c r="B1" s="99" t="s">
        <v>117</v>
      </c>
      <c r="C1" s="99" t="s">
        <v>286</v>
      </c>
      <c r="D1" s="99" t="s">
        <v>287</v>
      </c>
      <c r="E1" s="99" t="s">
        <v>288</v>
      </c>
      <c r="F1" s="99" t="s">
        <v>289</v>
      </c>
    </row>
    <row r="2">
      <c r="A2" s="5" t="str">
        <f>NewGameObject</f>
        <v>skinjason</v>
      </c>
      <c r="B2" s="5" t="str">
        <f t="array" ref="B2">index(GameObject_Info[Value],1,1)</f>
        <v>riftEnemy3</v>
      </c>
      <c r="C2" s="5" t="str">
        <f>CustomSprite</f>
        <v>starlightangel</v>
      </c>
      <c r="D2" s="5">
        <f>ScaleFactor</f>
        <v>1</v>
      </c>
      <c r="E2" s="5">
        <f>ScaleFactor</f>
        <v>1</v>
      </c>
      <c r="F2" s="5" t="b">
        <f>Flip</f>
        <v>1</v>
      </c>
    </row>
    <row r="3">
      <c r="A3" s="44"/>
    </row>
    <row r="4">
      <c r="A4" s="44"/>
    </row>
    <row r="5">
      <c r="A5" s="44"/>
    </row>
    <row r="6">
      <c r="A6" s="44"/>
    </row>
    <row r="7">
      <c r="A7" s="44"/>
    </row>
    <row r="8">
      <c r="A8" s="44"/>
    </row>
    <row r="9">
      <c r="A9" s="44"/>
    </row>
    <row r="10">
      <c r="A10" s="4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290</v>
      </c>
      <c r="B1" s="99" t="s">
        <v>291</v>
      </c>
      <c r="C1" s="99" t="s">
        <v>292</v>
      </c>
      <c r="D1" s="99" t="s">
        <v>293</v>
      </c>
      <c r="E1" s="99" t="s">
        <v>294</v>
      </c>
      <c r="F1" s="99" t="s">
        <v>295</v>
      </c>
      <c r="G1" s="99" t="s">
        <v>296</v>
      </c>
      <c r="H1" s="99" t="s">
        <v>153</v>
      </c>
      <c r="I1" s="99" t="s">
        <v>297</v>
      </c>
      <c r="J1" s="99" t="s">
        <v>298</v>
      </c>
      <c r="K1" s="99" t="s">
        <v>299</v>
      </c>
      <c r="L1" s="99" t="s">
        <v>300</v>
      </c>
      <c r="M1" s="99" t="s">
        <v>156</v>
      </c>
    </row>
    <row r="2">
      <c r="A2" s="99" t="b">
        <v>1</v>
      </c>
      <c r="B2" s="99">
        <v>0.0</v>
      </c>
      <c r="C2" s="5" t="str">
        <f>NewGameObject</f>
        <v>skinjason</v>
      </c>
      <c r="D2" s="5" t="str">
        <f>concat(lower(substitute(Subclass," ","")),"base")</f>
        <v>afflictorbase</v>
      </c>
      <c r="E2" s="99" t="s">
        <v>130</v>
      </c>
      <c r="F2" s="99">
        <v>0.0</v>
      </c>
      <c r="G2" s="5" t="str">
        <f>SubclassID</f>
        <v>afflictor</v>
      </c>
      <c r="H2" s="5"/>
      <c r="I2" s="5" t="str">
        <f>Portrait</f>
        <v>jasonPortrait</v>
      </c>
      <c r="J2" s="5" t="str">
        <f>PortraitGrande</f>
        <v>jasonPortraitGrande</v>
      </c>
      <c r="K2" s="5" t="str">
        <f>Visuals!E5</f>
        <v>jasonSilueta</v>
      </c>
      <c r="L2" s="5" t="str">
        <f>SiluetaGrande</f>
        <v>jasonSiluetaGrande</v>
      </c>
      <c r="M2" s="5"/>
    </row>
    <row r="3">
      <c r="A3" s="44"/>
    </row>
    <row r="4">
      <c r="A4" s="44"/>
    </row>
    <row r="5">
      <c r="A5" s="44"/>
    </row>
    <row r="6">
      <c r="A6" s="44"/>
    </row>
    <row r="7">
      <c r="A7" s="44"/>
    </row>
    <row r="8">
      <c r="A8" s="44"/>
    </row>
    <row r="9">
      <c r="A9" s="44"/>
    </row>
    <row r="10">
      <c r="A10" s="44"/>
    </row>
    <row r="11">
      <c r="A11" s="44"/>
    </row>
    <row r="12">
      <c r="A12" s="44"/>
    </row>
    <row r="13">
      <c r="A13" s="44"/>
    </row>
    <row r="14">
      <c r="A14" s="44"/>
    </row>
    <row r="15">
      <c r="A15" s="44"/>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301</v>
      </c>
      <c r="B1" s="99" t="s">
        <v>123</v>
      </c>
      <c r="C1" s="99" t="s">
        <v>126</v>
      </c>
      <c r="D1" s="99" t="s">
        <v>129</v>
      </c>
      <c r="E1" s="99" t="s">
        <v>133</v>
      </c>
      <c r="F1" s="99" t="s">
        <v>135</v>
      </c>
      <c r="G1" s="99" t="s">
        <v>138</v>
      </c>
      <c r="H1" s="99" t="s">
        <v>141</v>
      </c>
      <c r="I1" s="99" t="s">
        <v>144</v>
      </c>
      <c r="J1" s="99" t="s">
        <v>147</v>
      </c>
      <c r="K1" s="99" t="s">
        <v>150</v>
      </c>
      <c r="L1" s="99" t="s">
        <v>153</v>
      </c>
      <c r="M1" s="99" t="s">
        <v>156</v>
      </c>
    </row>
    <row r="2">
      <c r="A2" s="5">
        <f t="array" ref="A2">index(Cardback_Info[Value],1,1)</f>
        <v>0</v>
      </c>
      <c r="B2" s="5" t="b">
        <f t="array" ref="B2">index(Cardback_Info[Value],2,1)</f>
        <v>1</v>
      </c>
      <c r="C2" s="5" t="str">
        <f t="array" ref="C2">index(Cardback_Info[Value],3,1)</f>
        <v>cardbackafflictor</v>
      </c>
      <c r="D2" s="5" t="str">
        <f t="array" ref="D2">index(Cardback_Info[Value],4,1)</f>
        <v>Default</v>
      </c>
      <c r="E2" s="5">
        <f t="array" ref="E2">index(Cardback_Info[Value],5,1)</f>
        <v>1000</v>
      </c>
      <c r="F2" s="5" t="str">
        <f t="array" ref="F2">index(Cardback_Info[Value],6,1)</f>
        <v>cardbackafflictor</v>
      </c>
      <c r="G2" s="5" t="str">
        <f t="array" ref="G2">index(Cardback_Info[Value],7,1)</f>
        <v>afflictor</v>
      </c>
      <c r="H2" s="5" t="b">
        <f t="array" ref="H2">index(Cardback_Info[Value],8,1)</f>
        <v>0</v>
      </c>
      <c r="I2" s="5">
        <f t="array" ref="I2">index(Cardback_Info[Value],9,1)</f>
        <v>0</v>
      </c>
      <c r="J2" s="5">
        <f t="array" ref="J2">index(Cardback_Info[Value],10,1)</f>
        <v>0</v>
      </c>
      <c r="K2" s="5" t="b">
        <f t="array" ref="K2">index(Cardback_Info[Value],11,1)</f>
        <v>0</v>
      </c>
      <c r="L2" s="5" t="str">
        <f t="array" ref="L2">index(Cardback_Info[Value],12,1)</f>
        <v/>
      </c>
      <c r="M2" s="5" t="str">
        <f t="array" ref="M2">index(Cardback_Info[Value],13,1)</f>
        <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99" t="s">
        <v>302</v>
      </c>
      <c r="B1" s="99" t="s">
        <v>44</v>
      </c>
      <c r="C1" s="99" t="s">
        <v>246</v>
      </c>
      <c r="D1" s="99" t="s">
        <v>303</v>
      </c>
      <c r="E1" s="99" t="s">
        <v>304</v>
      </c>
      <c r="F1" s="99" t="s">
        <v>305</v>
      </c>
    </row>
    <row r="2">
      <c r="A2" s="5" t="str">
        <f t="array" ref="A2:B10">TraitJson</f>
        <v>Hand of the Reaper</v>
      </c>
      <c r="B2" s="5" t="s">
        <v>75</v>
      </c>
      <c r="C2" s="5" t="str">
        <f t="array" ref="C2:C10">TraitFilenames</f>
        <v>afflictortrait0</v>
      </c>
      <c r="D2" s="5" t="str">
        <f t="array" ref="D2:D21">Trait_Info[Trait Activation]</f>
        <v>CastCard</v>
      </c>
      <c r="E2" s="5" t="str">
        <f t="array" ref="E2:E21">Trait_Info[Enchantment ID]</f>
        <v/>
      </c>
      <c r="F2" s="5">
        <f t="array" ref="F2:F21">Trait_Info[Number of Activations]</f>
        <v>0</v>
      </c>
    </row>
    <row r="3">
      <c r="A3" s="5" t="s">
        <v>79</v>
      </c>
      <c r="B3" s="5"/>
      <c r="C3" s="5" t="s">
        <v>306</v>
      </c>
      <c r="D3" s="5" t="s">
        <v>80</v>
      </c>
      <c r="E3" s="5" t="s">
        <v>307</v>
      </c>
      <c r="F3" s="5">
        <v>0.0</v>
      </c>
    </row>
    <row r="4">
      <c r="A4" s="5" t="s">
        <v>83</v>
      </c>
      <c r="B4" s="5"/>
      <c r="C4" s="5" t="s">
        <v>308</v>
      </c>
      <c r="D4" s="5" t="s">
        <v>80</v>
      </c>
      <c r="E4" s="5" t="s">
        <v>309</v>
      </c>
      <c r="F4" s="5">
        <v>0.0</v>
      </c>
    </row>
    <row r="5">
      <c r="A5" s="5" t="s">
        <v>86</v>
      </c>
      <c r="B5" s="5" t="s">
        <v>87</v>
      </c>
      <c r="C5" s="5" t="s">
        <v>310</v>
      </c>
      <c r="D5" s="5" t="s">
        <v>80</v>
      </c>
      <c r="E5" s="5"/>
      <c r="F5" s="5">
        <v>0.0</v>
      </c>
    </row>
    <row r="6">
      <c r="A6" s="5" t="s">
        <v>90</v>
      </c>
      <c r="B6" s="5" t="s">
        <v>91</v>
      </c>
      <c r="C6" s="5" t="s">
        <v>311</v>
      </c>
      <c r="D6" s="5" t="s">
        <v>92</v>
      </c>
      <c r="E6" s="5"/>
      <c r="F6" s="5">
        <v>8.0</v>
      </c>
    </row>
    <row r="7">
      <c r="A7" s="5" t="s">
        <v>95</v>
      </c>
      <c r="B7" s="5"/>
      <c r="C7" s="5" t="s">
        <v>312</v>
      </c>
      <c r="D7" s="5" t="s">
        <v>80</v>
      </c>
      <c r="E7" s="5" t="s">
        <v>313</v>
      </c>
      <c r="F7" s="5">
        <v>0.0</v>
      </c>
    </row>
    <row r="8">
      <c r="A8" s="5" t="s">
        <v>98</v>
      </c>
      <c r="B8" s="5"/>
      <c r="C8" s="5" t="s">
        <v>314</v>
      </c>
      <c r="D8" s="5" t="s">
        <v>80</v>
      </c>
      <c r="E8" s="5" t="s">
        <v>315</v>
      </c>
      <c r="F8" s="5">
        <v>0.0</v>
      </c>
    </row>
    <row r="9">
      <c r="A9" s="5" t="s">
        <v>101</v>
      </c>
      <c r="B9" s="5" t="s">
        <v>102</v>
      </c>
      <c r="C9" s="5" t="s">
        <v>316</v>
      </c>
      <c r="D9" s="5" t="s">
        <v>80</v>
      </c>
      <c r="E9" s="5"/>
      <c r="F9" s="5">
        <v>0.0</v>
      </c>
    </row>
    <row r="10">
      <c r="A10" s="5" t="s">
        <v>105</v>
      </c>
      <c r="B10" s="5" t="s">
        <v>106</v>
      </c>
      <c r="C10" s="5" t="s">
        <v>317</v>
      </c>
      <c r="D10" s="5" t="s">
        <v>92</v>
      </c>
      <c r="E10" s="5"/>
      <c r="F10" s="5">
        <v>0.0</v>
      </c>
    </row>
    <row r="11">
      <c r="D11" s="31"/>
      <c r="E11" s="31"/>
      <c r="F11" s="31"/>
    </row>
    <row r="12">
      <c r="D12" s="31"/>
      <c r="E12" s="31"/>
      <c r="F12" s="31"/>
    </row>
    <row r="13">
      <c r="D13" s="31"/>
      <c r="E13" s="31"/>
      <c r="F13" s="31"/>
    </row>
    <row r="14">
      <c r="D14" s="31"/>
      <c r="E14" s="31"/>
      <c r="F14" s="31"/>
    </row>
    <row r="15">
      <c r="D15" s="31"/>
      <c r="E15" s="31"/>
      <c r="F15" s="31"/>
    </row>
    <row r="16">
      <c r="D16" s="31"/>
      <c r="E16" s="31"/>
      <c r="F16" s="31"/>
    </row>
    <row r="17">
      <c r="D17" s="31"/>
      <c r="E17" s="31"/>
      <c r="F17" s="31"/>
    </row>
    <row r="18">
      <c r="D18" s="31"/>
      <c r="E18" s="31"/>
      <c r="F18" s="31"/>
    </row>
    <row r="19">
      <c r="D19" s="31"/>
      <c r="E19" s="31"/>
      <c r="F19" s="31"/>
    </row>
    <row r="20">
      <c r="D20" s="31"/>
      <c r="E20" s="31"/>
      <c r="F20" s="31"/>
    </row>
    <row r="21">
      <c r="D21" s="31"/>
      <c r="E21" s="31"/>
      <c r="F21" s="31"/>
    </row>
  </sheetData>
  <drawing r:id="rId1"/>
</worksheet>
</file>