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minhv\OneDrive\Documents\GitHub\models\modelz\Model\"/>
    </mc:Choice>
  </mc:AlternateContent>
  <xr:revisionPtr revIDLastSave="0" documentId="13_ncr:1_{2E1C25BE-96E0-45B1-9700-1F65096B593B}" xr6:coauthVersionLast="47" xr6:coauthVersionMax="47" xr10:uidLastSave="{00000000-0000-0000-0000-000000000000}"/>
  <bookViews>
    <workbookView xWindow="-120" yWindow="-120" windowWidth="578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1" l="1"/>
  <c r="N30" i="1" s="1"/>
  <c r="N29" i="1" s="1"/>
  <c r="M29" i="1"/>
  <c r="L29" i="1"/>
  <c r="M30" i="1"/>
  <c r="L30" i="1"/>
  <c r="L31" i="1"/>
  <c r="M31" i="1"/>
  <c r="N9" i="1"/>
  <c r="N11" i="1"/>
  <c r="M11" i="1"/>
  <c r="I15" i="1"/>
  <c r="I14" i="1"/>
  <c r="I13" i="1"/>
  <c r="I12" i="1"/>
  <c r="N15" i="1"/>
  <c r="M15" i="1"/>
  <c r="N14" i="1"/>
  <c r="M14" i="1"/>
  <c r="N13" i="1"/>
  <c r="M13" i="1"/>
  <c r="M12" i="1"/>
  <c r="N12" i="1"/>
  <c r="M9" i="1"/>
  <c r="L9" i="1"/>
  <c r="K3" i="1"/>
  <c r="J3" i="1"/>
  <c r="M2" i="1"/>
  <c r="N2" i="1" s="1"/>
  <c r="G45" i="1"/>
  <c r="D2" i="1"/>
  <c r="C2" i="1" s="1"/>
  <c r="G44" i="1"/>
  <c r="G43" i="1"/>
  <c r="G42" i="1"/>
  <c r="G41" i="1"/>
  <c r="G40" i="1"/>
  <c r="G39" i="1"/>
  <c r="G38" i="1"/>
  <c r="G33" i="1"/>
  <c r="G32" i="1"/>
  <c r="G31" i="1"/>
  <c r="G30" i="1"/>
  <c r="G29" i="1"/>
  <c r="G28" i="1"/>
  <c r="G27" i="1"/>
  <c r="F33" i="1"/>
  <c r="F32" i="1"/>
  <c r="F31" i="1"/>
  <c r="F30" i="1"/>
  <c r="F29" i="1"/>
  <c r="F28" i="1"/>
  <c r="F27" i="1"/>
  <c r="G4" i="1"/>
  <c r="G3" i="1" s="1"/>
  <c r="F4" i="1"/>
  <c r="F3" i="1" s="1"/>
  <c r="E4" i="1"/>
  <c r="E3" i="1" s="1"/>
  <c r="F21" i="1" s="1"/>
  <c r="F2" i="1"/>
  <c r="G2" i="1" s="1"/>
  <c r="G25" i="1" l="1"/>
  <c r="E22" i="1"/>
  <c r="E14" i="1"/>
  <c r="F14" i="1"/>
  <c r="G14" i="1"/>
  <c r="E19" i="1"/>
  <c r="E20" i="1"/>
  <c r="G21" i="1"/>
  <c r="E23" i="1"/>
  <c r="F22" i="1"/>
  <c r="F23" i="1"/>
  <c r="G23" i="1"/>
  <c r="F25" i="1"/>
  <c r="E21" i="1"/>
  <c r="G22" i="1"/>
  <c r="F16" i="1"/>
  <c r="G16" i="1"/>
  <c r="F26" i="1"/>
  <c r="F17" i="1"/>
  <c r="G36" i="1"/>
  <c r="G17" i="1"/>
  <c r="G37" i="1"/>
  <c r="F18" i="1"/>
  <c r="G18" i="1"/>
  <c r="F19" i="1"/>
  <c r="E15" i="1"/>
  <c r="G19" i="1"/>
  <c r="E16" i="1"/>
  <c r="F20" i="1"/>
  <c r="E17" i="1"/>
  <c r="G20" i="1"/>
  <c r="E18" i="1"/>
  <c r="G26" i="1"/>
  <c r="G15" i="1"/>
  <c r="F15" i="1"/>
</calcChain>
</file>

<file path=xl/sharedStrings.xml><?xml version="1.0" encoding="utf-8"?>
<sst xmlns="http://schemas.openxmlformats.org/spreadsheetml/2006/main" count="50" uniqueCount="22">
  <si>
    <t>Revenue</t>
  </si>
  <si>
    <t>Ecom</t>
  </si>
  <si>
    <t>Cloud</t>
  </si>
  <si>
    <t>Retail</t>
  </si>
  <si>
    <t>Wholesale</t>
  </si>
  <si>
    <t>International Commerce</t>
  </si>
  <si>
    <t>Cainiao</t>
  </si>
  <si>
    <t>Local Services</t>
  </si>
  <si>
    <t>Digital Media</t>
  </si>
  <si>
    <t>???</t>
  </si>
  <si>
    <t>Expenses</t>
  </si>
  <si>
    <t>COGS</t>
  </si>
  <si>
    <t>RD</t>
  </si>
  <si>
    <t>Sales</t>
  </si>
  <si>
    <t>GA</t>
  </si>
  <si>
    <t>% of Reve</t>
  </si>
  <si>
    <t>Change over time</t>
  </si>
  <si>
    <t>EV</t>
  </si>
  <si>
    <t>Market Cap</t>
  </si>
  <si>
    <t>Cash</t>
  </si>
  <si>
    <t>USDk</t>
  </si>
  <si>
    <t>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</si>
</sst>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 indent="1"/>
    </xf>
    <xf numFmtId="164" fontId="0" fillId="0" borderId="0" xfId="1" applyNumberFormat="1" applyFont="1"/>
    <xf numFmtId="0" fontId="0" fillId="0" borderId="0" xfId="0" applyAlignment="1">
      <alignment horizontal="left"/>
    </xf>
    <xf numFmtId="164" fontId="0" fillId="0" borderId="0" xfId="0" applyNumberFormat="1"/>
    <xf numFmtId="9" fontId="0" fillId="0" borderId="0" xfId="2" applyFont="1"/>
    <xf numFmtId="10" fontId="0" fillId="0" borderId="0" xfId="0" applyNumberFormat="1"/>
    <xf numFmtId="0" fontId="0" fillId="0" borderId="0" xfId="0" applyAlignment="1">
      <alignment horizontal="right"/>
    </xf>
    <xf numFmtId="10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495300</xdr:colOff>
      <xdr:row>20</xdr:row>
      <xdr:rowOff>19050</xdr:rowOff>
    </xdr:from>
    <xdr:to>
      <xdr:col>22</xdr:col>
      <xdr:colOff>429968</xdr:colOff>
      <xdr:row>26</xdr:row>
      <xdr:rowOff>123999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ED0FF1-63B2-A99C-3BBB-8BE93EB5A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81675" y="3829050"/>
          <a:ext cx="9621593" cy="1247949"/>
        </a:xfrm>
        <a:prstGeom prst="rect">
          <a:avLst/>
        </a:prstGeom>
      </xdr:spPr>
    </xdr:pic>
    <xdr:clientData/>
  </xdr:twoCellAnchor>
  <xdr:twoCellAnchor>
    <xdr:from>
      <xdr:col>1</xdr:col>
      <xdr:colOff>361950</xdr:colOff>
      <xdr:row>11</xdr:row>
      <xdr:rowOff>152400</xdr:rowOff>
    </xdr:from>
    <xdr:to>
      <xdr:col>7</xdr:col>
      <xdr:colOff>495300</xdr:colOff>
      <xdr:row>23</xdr:row>
      <xdr:rowOff>71525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A80F72EC-883F-39E5-D906-D165286AF241}"/>
            </a:ext>
          </a:extLst>
        </xdr:cNvPr>
        <xdr:cNvCxnSpPr>
          <a:stCxn id="2" idx="1"/>
        </xdr:cNvCxnSpPr>
      </xdr:nvCxnSpPr>
      <xdr:spPr>
        <a:xfrm flipH="1" flipV="1">
          <a:off x="476250" y="2247900"/>
          <a:ext cx="5305425" cy="2205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45"/>
  <sheetViews>
    <sheetView showGridLines="0" tabSelected="1" workbookViewId="0">
      <selection activeCell="T9" sqref="T9"/>
    </sheetView>
  </sheetViews>
  <sheetFormatPr defaultRowHeight="15" x14ac:dyDescent="0.25"/>
  <cols>
    <col min="1" max="1" width="1.7109375" customWidth="1"/>
    <col min="2" max="2" width="23" bestFit="1" customWidth="1"/>
    <col min="3" max="5" width="11.5703125" bestFit="1" customWidth="1"/>
    <col min="6" max="6" width="9.28515625" bestFit="1" customWidth="1"/>
    <col min="7" max="7" width="10.5703125" bestFit="1" customWidth="1"/>
    <col min="11" max="11" width="10.5703125" bestFit="1" customWidth="1"/>
    <col min="12" max="12" width="10.85546875" bestFit="1" customWidth="1"/>
    <col min="13" max="13" width="11.7109375" bestFit="1" customWidth="1"/>
    <col min="14" max="14" width="11.5703125" bestFit="1" customWidth="1"/>
  </cols>
  <sheetData>
    <row r="2" spans="2:14" x14ac:dyDescent="0.25">
      <c r="C2">
        <f t="shared" ref="C2" si="0">+D2-1</f>
        <v>2020</v>
      </c>
      <c r="D2">
        <f>+E2-1</f>
        <v>2021</v>
      </c>
      <c r="E2">
        <v>2022</v>
      </c>
      <c r="F2">
        <f>+E2+1</f>
        <v>2023</v>
      </c>
      <c r="G2">
        <f>+F2+1</f>
        <v>2024</v>
      </c>
      <c r="L2">
        <v>2022</v>
      </c>
      <c r="M2">
        <f>+L2+1</f>
        <v>2023</v>
      </c>
      <c r="N2">
        <f>+M2+1</f>
        <v>2024</v>
      </c>
    </row>
    <row r="3" spans="2:14" x14ac:dyDescent="0.25">
      <c r="B3" t="s">
        <v>0</v>
      </c>
      <c r="E3" s="2">
        <f>+E4+E7+SUM(E8:E12)</f>
        <v>913387</v>
      </c>
      <c r="F3" s="2">
        <f>+F4+F7+SUM(F8:F12)</f>
        <v>930529</v>
      </c>
      <c r="G3" s="2">
        <f>+G4+G7+SUM(G8:G12)</f>
        <v>1016163</v>
      </c>
      <c r="H3" s="2"/>
      <c r="I3" t="s">
        <v>10</v>
      </c>
      <c r="J3" s="2">
        <f>+SUM(J4:J7)</f>
        <v>0</v>
      </c>
      <c r="K3" s="2">
        <f t="shared" ref="K3" si="1">+SUM(K4:K7)</f>
        <v>0</v>
      </c>
      <c r="L3" s="2">
        <v>853062</v>
      </c>
      <c r="M3" s="2">
        <v>868687</v>
      </c>
      <c r="N3" s="2">
        <v>941168</v>
      </c>
    </row>
    <row r="4" spans="2:14" x14ac:dyDescent="0.25">
      <c r="B4" t="s">
        <v>1</v>
      </c>
      <c r="E4" s="2">
        <f>+SUM(E5:E6)</f>
        <v>429840</v>
      </c>
      <c r="F4" s="2">
        <f>+SUM(F5:F6)</f>
        <v>413206</v>
      </c>
      <c r="G4" s="2">
        <f>+SUM(G5:G6)</f>
        <v>434893</v>
      </c>
      <c r="H4" s="2"/>
      <c r="I4" s="1" t="s">
        <v>11</v>
      </c>
      <c r="J4" s="2"/>
      <c r="K4" s="2"/>
      <c r="L4" s="2">
        <v>539450</v>
      </c>
      <c r="M4" s="2">
        <v>549695</v>
      </c>
      <c r="N4" s="2">
        <v>586323</v>
      </c>
    </row>
    <row r="5" spans="2:14" x14ac:dyDescent="0.25">
      <c r="B5" s="1" t="s">
        <v>3</v>
      </c>
      <c r="E5" s="2">
        <v>412824</v>
      </c>
      <c r="F5" s="2">
        <v>395352</v>
      </c>
      <c r="G5" s="2">
        <v>414414</v>
      </c>
      <c r="H5" s="2"/>
      <c r="I5" s="1" t="s">
        <v>12</v>
      </c>
      <c r="J5" s="2"/>
      <c r="K5" s="2"/>
      <c r="L5" s="2">
        <v>55465</v>
      </c>
      <c r="M5" s="2">
        <v>56744</v>
      </c>
      <c r="N5" s="2">
        <v>52256</v>
      </c>
    </row>
    <row r="6" spans="2:14" x14ac:dyDescent="0.25">
      <c r="B6" s="1" t="s">
        <v>4</v>
      </c>
      <c r="E6" s="2">
        <v>17016</v>
      </c>
      <c r="F6" s="2">
        <v>17854</v>
      </c>
      <c r="G6" s="2">
        <v>20479</v>
      </c>
      <c r="H6" s="2"/>
      <c r="I6" s="1" t="s">
        <v>13</v>
      </c>
      <c r="J6" s="2"/>
      <c r="K6" s="2"/>
      <c r="L6" s="2">
        <v>119799</v>
      </c>
      <c r="M6" s="2">
        <v>103496</v>
      </c>
      <c r="N6" s="2">
        <v>115141</v>
      </c>
    </row>
    <row r="7" spans="2:14" x14ac:dyDescent="0.25">
      <c r="B7" t="s">
        <v>2</v>
      </c>
      <c r="E7" s="2">
        <v>102016</v>
      </c>
      <c r="F7" s="2">
        <v>103497</v>
      </c>
      <c r="G7" s="2">
        <v>106374</v>
      </c>
      <c r="H7" s="2"/>
      <c r="I7" s="1" t="s">
        <v>14</v>
      </c>
      <c r="J7" s="2"/>
      <c r="K7" s="2"/>
      <c r="L7" s="2">
        <v>31922</v>
      </c>
      <c r="M7" s="2">
        <v>42183</v>
      </c>
      <c r="N7" s="2">
        <v>41985</v>
      </c>
    </row>
    <row r="8" spans="2:14" x14ac:dyDescent="0.25">
      <c r="B8" t="s">
        <v>5</v>
      </c>
      <c r="E8" s="2">
        <v>62185</v>
      </c>
      <c r="F8" s="2">
        <v>70506</v>
      </c>
      <c r="G8" s="2">
        <v>102598</v>
      </c>
      <c r="L8" s="2"/>
    </row>
    <row r="9" spans="2:14" x14ac:dyDescent="0.25">
      <c r="B9" t="s">
        <v>6</v>
      </c>
      <c r="E9" s="2">
        <v>66808</v>
      </c>
      <c r="F9" s="2">
        <v>77512</v>
      </c>
      <c r="G9" s="2">
        <v>99020</v>
      </c>
      <c r="I9" s="1" t="s">
        <v>15</v>
      </c>
      <c r="L9" s="6">
        <f>+L3/E3</f>
        <v>0.93395461069623287</v>
      </c>
      <c r="M9" s="6">
        <f t="shared" ref="M9:N9" si="2">+M3/F3</f>
        <v>0.93354102881264311</v>
      </c>
      <c r="N9" s="6">
        <f t="shared" si="2"/>
        <v>0.92619786392537418</v>
      </c>
    </row>
    <row r="10" spans="2:14" x14ac:dyDescent="0.25">
      <c r="B10" t="s">
        <v>7</v>
      </c>
      <c r="E10" s="2">
        <v>44890</v>
      </c>
      <c r="F10" s="2">
        <v>50249</v>
      </c>
      <c r="G10" s="2">
        <v>59802</v>
      </c>
    </row>
    <row r="11" spans="2:14" x14ac:dyDescent="0.25">
      <c r="B11" t="s">
        <v>8</v>
      </c>
      <c r="E11" s="2">
        <v>18105</v>
      </c>
      <c r="F11" s="2">
        <v>18444</v>
      </c>
      <c r="G11" s="2">
        <v>21145</v>
      </c>
      <c r="I11" t="s">
        <v>16</v>
      </c>
      <c r="M11" s="6">
        <f t="shared" ref="M11:N15" si="3">+M3/L3-1</f>
        <v>1.8316370908562307E-2</v>
      </c>
      <c r="N11" s="6">
        <f t="shared" si="3"/>
        <v>8.3437417619925291E-2</v>
      </c>
    </row>
    <row r="12" spans="2:14" x14ac:dyDescent="0.25">
      <c r="B12" s="3" t="s">
        <v>9</v>
      </c>
      <c r="E12" s="2">
        <v>189543</v>
      </c>
      <c r="F12" s="2">
        <v>197115</v>
      </c>
      <c r="G12" s="2">
        <v>192331</v>
      </c>
      <c r="I12" t="str">
        <f>+I4</f>
        <v>COGS</v>
      </c>
      <c r="M12" s="6">
        <f t="shared" si="3"/>
        <v>1.8991565483362782E-2</v>
      </c>
      <c r="N12" s="6">
        <f t="shared" si="3"/>
        <v>6.6633314838228541E-2</v>
      </c>
    </row>
    <row r="13" spans="2:14" x14ac:dyDescent="0.25">
      <c r="I13" t="str">
        <f>+I5</f>
        <v>RD</v>
      </c>
      <c r="M13" s="6">
        <f t="shared" si="3"/>
        <v>2.3059587127016945E-2</v>
      </c>
      <c r="N13" s="6">
        <f t="shared" si="3"/>
        <v>-7.9092062596926582E-2</v>
      </c>
    </row>
    <row r="14" spans="2:14" x14ac:dyDescent="0.25">
      <c r="E14" s="5">
        <f t="shared" ref="E14:G14" si="4">+E3/$E$3</f>
        <v>1</v>
      </c>
      <c r="F14" s="5">
        <f t="shared" si="4"/>
        <v>1.018767510376215</v>
      </c>
      <c r="G14" s="5">
        <f t="shared" si="4"/>
        <v>1.1125218554676166</v>
      </c>
      <c r="I14" t="str">
        <f>+I6</f>
        <v>Sales</v>
      </c>
      <c r="M14" s="6">
        <f t="shared" si="3"/>
        <v>-0.13608627784872995</v>
      </c>
      <c r="N14" s="6">
        <f t="shared" si="3"/>
        <v>0.11251642575558485</v>
      </c>
    </row>
    <row r="15" spans="2:14" x14ac:dyDescent="0.25">
      <c r="B15" t="s">
        <v>1</v>
      </c>
      <c r="E15" s="5">
        <f t="shared" ref="E15:G23" si="5">+E4/$E$3</f>
        <v>0.47060008517747681</v>
      </c>
      <c r="F15" s="5">
        <f t="shared" si="5"/>
        <v>0.4523887465006618</v>
      </c>
      <c r="G15" s="5">
        <f t="shared" si="5"/>
        <v>0.47613224186462039</v>
      </c>
      <c r="I15" t="str">
        <f>+I7</f>
        <v>GA</v>
      </c>
      <c r="M15" s="6">
        <f t="shared" si="3"/>
        <v>0.3214397594135705</v>
      </c>
      <c r="N15" s="6">
        <f t="shared" si="3"/>
        <v>-4.6938340089609509E-3</v>
      </c>
    </row>
    <row r="16" spans="2:14" x14ac:dyDescent="0.25">
      <c r="B16" s="1" t="s">
        <v>3</v>
      </c>
      <c r="E16" s="5">
        <f t="shared" si="5"/>
        <v>0.45197052289993178</v>
      </c>
      <c r="F16" s="5">
        <f t="shared" si="5"/>
        <v>0.43284171988434256</v>
      </c>
      <c r="G16" s="5">
        <f t="shared" si="5"/>
        <v>0.45371129652600706</v>
      </c>
    </row>
    <row r="17" spans="2:15" x14ac:dyDescent="0.25">
      <c r="B17" s="1" t="s">
        <v>4</v>
      </c>
      <c r="E17" s="5">
        <f t="shared" si="5"/>
        <v>1.8629562277545007E-2</v>
      </c>
      <c r="F17" s="5">
        <f t="shared" si="5"/>
        <v>1.9547026616319262E-2</v>
      </c>
      <c r="G17" s="5">
        <f t="shared" si="5"/>
        <v>2.2420945338613316E-2</v>
      </c>
    </row>
    <row r="18" spans="2:15" x14ac:dyDescent="0.25">
      <c r="B18" t="s">
        <v>2</v>
      </c>
      <c r="E18" s="5">
        <f t="shared" si="5"/>
        <v>0.1116897875708763</v>
      </c>
      <c r="F18" s="5">
        <f t="shared" si="5"/>
        <v>0.11331122514334012</v>
      </c>
      <c r="G18" s="5">
        <f t="shared" si="5"/>
        <v>0.11646104006297441</v>
      </c>
    </row>
    <row r="19" spans="2:15" x14ac:dyDescent="0.25">
      <c r="B19" t="s">
        <v>5</v>
      </c>
      <c r="E19" s="5">
        <f t="shared" si="5"/>
        <v>6.8081765998421265E-2</v>
      </c>
      <c r="F19" s="5">
        <f t="shared" si="5"/>
        <v>7.7191814641548437E-2</v>
      </c>
      <c r="G19" s="5">
        <f t="shared" si="5"/>
        <v>0.11232697640759065</v>
      </c>
    </row>
    <row r="20" spans="2:15" x14ac:dyDescent="0.25">
      <c r="B20" t="s">
        <v>6</v>
      </c>
      <c r="E20" s="5">
        <f t="shared" si="5"/>
        <v>7.3143147428198566E-2</v>
      </c>
      <c r="F20" s="5">
        <f t="shared" si="5"/>
        <v>8.4862166858078777E-2</v>
      </c>
      <c r="G20" s="5">
        <f t="shared" si="5"/>
        <v>0.10840968833583137</v>
      </c>
    </row>
    <row r="21" spans="2:15" x14ac:dyDescent="0.25">
      <c r="B21" t="s">
        <v>7</v>
      </c>
      <c r="E21" s="5">
        <f t="shared" si="5"/>
        <v>4.9146747216678145E-2</v>
      </c>
      <c r="F21" s="5">
        <f t="shared" si="5"/>
        <v>5.50139207148777E-2</v>
      </c>
      <c r="G21" s="5">
        <f t="shared" si="5"/>
        <v>6.5472795211668225E-2</v>
      </c>
    </row>
    <row r="22" spans="2:15" x14ac:dyDescent="0.25">
      <c r="B22" t="s">
        <v>8</v>
      </c>
      <c r="E22" s="5">
        <f t="shared" si="5"/>
        <v>1.9821827987479567E-2</v>
      </c>
      <c r="F22" s="5">
        <f t="shared" si="5"/>
        <v>2.019297406247297E-2</v>
      </c>
      <c r="G22" s="5">
        <f t="shared" si="5"/>
        <v>2.3150099574441065E-2</v>
      </c>
    </row>
    <row r="23" spans="2:15" x14ac:dyDescent="0.25">
      <c r="B23" s="3" t="s">
        <v>9</v>
      </c>
      <c r="E23" s="5">
        <f t="shared" si="5"/>
        <v>0.20751663862086936</v>
      </c>
      <c r="F23" s="5">
        <f t="shared" si="5"/>
        <v>0.2158066624552353</v>
      </c>
      <c r="G23" s="5">
        <f t="shared" si="5"/>
        <v>0.21056901401049063</v>
      </c>
    </row>
    <row r="25" spans="2:15" x14ac:dyDescent="0.25">
      <c r="B25" t="s">
        <v>1</v>
      </c>
      <c r="F25" s="5">
        <f t="shared" ref="F25:G33" si="6">+(F3/E3)-1</f>
        <v>1.8767510376215046E-2</v>
      </c>
      <c r="G25" s="5">
        <f t="shared" si="6"/>
        <v>9.2027223224638854E-2</v>
      </c>
    </row>
    <row r="26" spans="2:15" x14ac:dyDescent="0.25">
      <c r="B26" s="1" t="s">
        <v>3</v>
      </c>
      <c r="F26" s="5">
        <f t="shared" si="6"/>
        <v>-3.8698120230783561E-2</v>
      </c>
      <c r="G26" s="5">
        <f t="shared" si="6"/>
        <v>5.2484717066063835E-2</v>
      </c>
    </row>
    <row r="27" spans="2:15" x14ac:dyDescent="0.25">
      <c r="B27" s="1" t="s">
        <v>4</v>
      </c>
      <c r="F27" s="5">
        <f t="shared" si="6"/>
        <v>-4.232312074879363E-2</v>
      </c>
      <c r="G27" s="5">
        <f t="shared" si="6"/>
        <v>4.8215261336732818E-2</v>
      </c>
    </row>
    <row r="28" spans="2:15" x14ac:dyDescent="0.25">
      <c r="B28" t="s">
        <v>2</v>
      </c>
      <c r="F28" s="5">
        <f t="shared" si="6"/>
        <v>4.924776680771048E-2</v>
      </c>
      <c r="G28" s="5">
        <f t="shared" si="6"/>
        <v>0.14702587655427357</v>
      </c>
      <c r="L28" s="2">
        <v>98874</v>
      </c>
      <c r="M28" s="2">
        <v>171663</v>
      </c>
      <c r="N28" s="2">
        <v>156210</v>
      </c>
    </row>
    <row r="29" spans="2:15" x14ac:dyDescent="0.25">
      <c r="B29" t="s">
        <v>5</v>
      </c>
      <c r="F29" s="5">
        <f t="shared" si="6"/>
        <v>1.4517330614805424E-2</v>
      </c>
      <c r="G29" s="5">
        <f t="shared" si="6"/>
        <v>2.7797907185715509E-2</v>
      </c>
      <c r="L29" s="8">
        <f>+L28/L30</f>
        <v>4.2370708388813502E-2</v>
      </c>
      <c r="M29" s="8">
        <f t="shared" ref="M29:N29" si="7">+M28/M30</f>
        <v>8.6515539588699758E-2</v>
      </c>
      <c r="N29" s="8">
        <f t="shared" si="7"/>
        <v>0.10433477743922492</v>
      </c>
    </row>
    <row r="30" spans="2:15" x14ac:dyDescent="0.25">
      <c r="B30" t="s">
        <v>6</v>
      </c>
      <c r="F30" s="5">
        <f t="shared" si="6"/>
        <v>0.13381040443836945</v>
      </c>
      <c r="G30" s="5">
        <f t="shared" si="6"/>
        <v>0.45516693614727832</v>
      </c>
      <c r="L30" s="4">
        <f>+SUM(L31:L33)</f>
        <v>2333546.068965517</v>
      </c>
      <c r="M30" s="4">
        <f t="shared" ref="M30:N30" si="8">+SUM(M31:M33)</f>
        <v>1984186.8965517241</v>
      </c>
      <c r="N30" s="4">
        <f t="shared" si="8"/>
        <v>1497199.7241379311</v>
      </c>
    </row>
    <row r="31" spans="2:15" x14ac:dyDescent="0.25">
      <c r="B31" t="s">
        <v>7</v>
      </c>
      <c r="F31" s="5">
        <f t="shared" si="6"/>
        <v>0.16022033289426418</v>
      </c>
      <c r="G31" s="5">
        <f t="shared" si="6"/>
        <v>0.27747961605944882</v>
      </c>
      <c r="I31" t="s">
        <v>17</v>
      </c>
      <c r="J31" t="s">
        <v>18</v>
      </c>
      <c r="L31" s="2">
        <f>111*O31</f>
        <v>2220000</v>
      </c>
      <c r="M31" s="2">
        <f>93*O31</f>
        <v>1860000</v>
      </c>
      <c r="N31" s="2">
        <f>74*O31</f>
        <v>1480000</v>
      </c>
      <c r="O31">
        <v>20000</v>
      </c>
    </row>
    <row r="32" spans="2:15" x14ac:dyDescent="0.25">
      <c r="B32" t="s">
        <v>8</v>
      </c>
      <c r="F32" s="5">
        <f t="shared" si="6"/>
        <v>0.11938070839830695</v>
      </c>
      <c r="G32" s="5">
        <f t="shared" si="6"/>
        <v>0.19011323608430009</v>
      </c>
      <c r="J32" t="s">
        <v>21</v>
      </c>
      <c r="L32" s="2">
        <v>86913.517241379304</v>
      </c>
      <c r="M32" s="2">
        <v>89962.758620689652</v>
      </c>
      <c r="N32" s="2">
        <v>12459.724137931034</v>
      </c>
    </row>
    <row r="33" spans="2:14" x14ac:dyDescent="0.25">
      <c r="B33" s="3" t="s">
        <v>9</v>
      </c>
      <c r="F33" s="5">
        <f t="shared" si="6"/>
        <v>1.8724109362054708E-2</v>
      </c>
      <c r="G33" s="5">
        <f t="shared" si="6"/>
        <v>0.14644328779006721</v>
      </c>
      <c r="J33" t="s">
        <v>19</v>
      </c>
      <c r="L33" s="2">
        <v>26632.551724137931</v>
      </c>
      <c r="M33" s="2">
        <v>34224.137931034486</v>
      </c>
      <c r="N33" s="2">
        <v>4740</v>
      </c>
    </row>
    <row r="34" spans="2:14" x14ac:dyDescent="0.25">
      <c r="N34" s="7" t="s">
        <v>20</v>
      </c>
    </row>
    <row r="35" spans="2:14" x14ac:dyDescent="0.25">
      <c r="G35" s="6"/>
    </row>
    <row r="36" spans="2:14" x14ac:dyDescent="0.25">
      <c r="B36" t="s">
        <v>0</v>
      </c>
      <c r="G36" s="6">
        <f t="shared" ref="G36:G45" si="9">+(G3/E3)-1</f>
        <v>0.11252185546761662</v>
      </c>
    </row>
    <row r="37" spans="2:14" x14ac:dyDescent="0.25">
      <c r="B37" t="s">
        <v>1</v>
      </c>
      <c r="G37" s="6">
        <f t="shared" si="9"/>
        <v>1.1755536943979239E-2</v>
      </c>
    </row>
    <row r="38" spans="2:14" x14ac:dyDescent="0.25">
      <c r="B38" s="1" t="s">
        <v>3</v>
      </c>
      <c r="G38" s="6">
        <f t="shared" si="9"/>
        <v>3.8515202604498811E-3</v>
      </c>
    </row>
    <row r="39" spans="2:14" x14ac:dyDescent="0.25">
      <c r="B39" s="1" t="s">
        <v>4</v>
      </c>
      <c r="G39" s="6">
        <f t="shared" si="9"/>
        <v>0.20351433944522812</v>
      </c>
    </row>
    <row r="40" spans="2:14" x14ac:dyDescent="0.25">
      <c r="B40" t="s">
        <v>2</v>
      </c>
      <c r="G40" s="6">
        <f t="shared" si="9"/>
        <v>4.2718789209535757E-2</v>
      </c>
    </row>
    <row r="41" spans="2:14" x14ac:dyDescent="0.25">
      <c r="B41" t="s">
        <v>5</v>
      </c>
      <c r="G41" s="6">
        <f t="shared" si="9"/>
        <v>0.64988341239848846</v>
      </c>
    </row>
    <row r="42" spans="2:14" x14ac:dyDescent="0.25">
      <c r="B42" t="s">
        <v>6</v>
      </c>
      <c r="G42" s="6">
        <f t="shared" si="9"/>
        <v>0.48215782541013041</v>
      </c>
    </row>
    <row r="43" spans="2:14" x14ac:dyDescent="0.25">
      <c r="B43" t="s">
        <v>7</v>
      </c>
      <c r="G43" s="6">
        <f t="shared" si="9"/>
        <v>0.3321897972822454</v>
      </c>
    </row>
    <row r="44" spans="2:14" x14ac:dyDescent="0.25">
      <c r="B44" t="s">
        <v>8</v>
      </c>
      <c r="G44" s="6">
        <f t="shared" si="9"/>
        <v>0.16790941728804198</v>
      </c>
    </row>
    <row r="45" spans="2:14" x14ac:dyDescent="0.25">
      <c r="B45" s="3" t="s">
        <v>9</v>
      </c>
      <c r="G45" s="6">
        <f t="shared" si="9"/>
        <v>1.4709063378758325E-2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Nguyen Viet Quang</dc:creator>
  <cp:lastModifiedBy>Minh Nguyen Viet Quang</cp:lastModifiedBy>
  <dcterms:created xsi:type="dcterms:W3CDTF">2015-06-05T18:17:20Z</dcterms:created>
  <dcterms:modified xsi:type="dcterms:W3CDTF">2025-02-24T17:51:49Z</dcterms:modified>
</cp:coreProperties>
</file>