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inhv\OneDrive\Documents\GitHub\models\modelz\Model\"/>
    </mc:Choice>
  </mc:AlternateContent>
  <xr:revisionPtr revIDLastSave="0" documentId="8_{04F436B7-DD85-4D05-AA33-39BE24835291}" xr6:coauthVersionLast="47" xr6:coauthVersionMax="47" xr10:uidLastSave="{00000000-0000-0000-0000-000000000000}"/>
  <bookViews>
    <workbookView xWindow="0" yWindow="0" windowWidth="28800" windowHeight="15600" activeTab="1" xr2:uid="{00000000-000D-0000-FFFF-FFFF00000000}"/>
  </bookViews>
  <sheets>
    <sheet name="Sheet1" sheetId="1" r:id="rId1"/>
    <sheet name="Sheet2" sheetId="2" r:id="rId2"/>
  </sheets>
  <definedNames>
    <definedName name="solver_adj" localSheetId="1" hidden="1">Sheet2!$J$21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Sheet2!$J$25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0.1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2" l="1"/>
  <c r="I8" i="2"/>
  <c r="H8" i="2"/>
  <c r="H24" i="2"/>
  <c r="J22" i="2"/>
  <c r="J24" i="2" s="1"/>
  <c r="I22" i="2"/>
  <c r="I24" i="2" s="1"/>
  <c r="H22" i="2"/>
  <c r="I17" i="2"/>
  <c r="H17" i="2"/>
  <c r="J17" i="2"/>
  <c r="J13" i="2"/>
  <c r="I13" i="2"/>
  <c r="H13" i="2"/>
  <c r="D34" i="2"/>
  <c r="D33" i="2"/>
  <c r="E4" i="2"/>
  <c r="E3" i="2" s="1"/>
  <c r="D4" i="2"/>
  <c r="D31" i="2" s="1"/>
  <c r="D3" i="2"/>
  <c r="D32" i="2" s="1"/>
  <c r="C4" i="2"/>
  <c r="C3" i="2" s="1"/>
  <c r="H25" i="2"/>
  <c r="H2" i="2"/>
  <c r="E28" i="2"/>
  <c r="E27" i="2"/>
  <c r="E26" i="2"/>
  <c r="E25" i="2"/>
  <c r="E24" i="2"/>
  <c r="E23" i="2"/>
  <c r="E19" i="2"/>
  <c r="D19" i="2"/>
  <c r="E18" i="2"/>
  <c r="D18" i="2"/>
  <c r="E17" i="2"/>
  <c r="D17" i="2"/>
  <c r="E16" i="2"/>
  <c r="D16" i="2"/>
  <c r="E15" i="2"/>
  <c r="D15" i="2"/>
  <c r="E14" i="2"/>
  <c r="D14" i="2"/>
  <c r="D2" i="2"/>
  <c r="E2" i="2" s="1"/>
  <c r="J2" i="2" s="1"/>
  <c r="C36" i="2" l="1"/>
  <c r="C35" i="2"/>
  <c r="C37" i="2"/>
  <c r="C34" i="2"/>
  <c r="C31" i="2"/>
  <c r="C33" i="2"/>
  <c r="C32" i="2"/>
  <c r="C30" i="2"/>
  <c r="D37" i="2"/>
  <c r="D35" i="2"/>
  <c r="I2" i="2"/>
  <c r="D36" i="2"/>
  <c r="D30" i="2"/>
  <c r="J14" i="2"/>
  <c r="J6" i="2" s="1"/>
  <c r="J25" i="2" s="1"/>
  <c r="I14" i="2"/>
  <c r="I6" i="2" s="1"/>
  <c r="I25" i="2" s="1"/>
  <c r="E30" i="2"/>
  <c r="E31" i="2"/>
  <c r="E21" i="2"/>
  <c r="E12" i="2"/>
  <c r="E22" i="2"/>
  <c r="E13" i="2"/>
  <c r="E32" i="2"/>
  <c r="D12" i="2"/>
  <c r="D13" i="2"/>
  <c r="E34" i="2"/>
  <c r="E35" i="2"/>
  <c r="E33" i="2"/>
  <c r="E37" i="2"/>
  <c r="E36" i="2"/>
</calcChain>
</file>

<file path=xl/sharedStrings.xml><?xml version="1.0" encoding="utf-8"?>
<sst xmlns="http://schemas.openxmlformats.org/spreadsheetml/2006/main" count="49" uniqueCount="25">
  <si>
    <t>What is a non-obvious competitive advantage you feel the team has at its disposal? </t>
  </si>
  <si>
    <t>What are some of the key challenges you face to continued success? </t>
  </si>
  <si>
    <t>What companies are you most excited about within the portfolio? </t>
  </si>
  <si>
    <t>What else should I know about the role and/or firm that we have not discussed? </t>
  </si>
  <si>
    <t>Revenue</t>
  </si>
  <si>
    <t>Search</t>
  </si>
  <si>
    <t>YT</t>
  </si>
  <si>
    <t>Network</t>
  </si>
  <si>
    <t>Advertising</t>
  </si>
  <si>
    <t>Subscriptions</t>
  </si>
  <si>
    <t>Cloud</t>
  </si>
  <si>
    <t>Other bets</t>
  </si>
  <si>
    <t>Net income</t>
  </si>
  <si>
    <t>Change in NWC</t>
  </si>
  <si>
    <t>CAPEX</t>
  </si>
  <si>
    <t>D&amp;A</t>
  </si>
  <si>
    <t>NWC</t>
  </si>
  <si>
    <t>Current Liabilities</t>
  </si>
  <si>
    <t>Current Assets</t>
  </si>
  <si>
    <t>Less cash</t>
  </si>
  <si>
    <t>Total Debt</t>
  </si>
  <si>
    <t>S/O</t>
  </si>
  <si>
    <t>EV</t>
  </si>
  <si>
    <t>FCFF</t>
  </si>
  <si>
    <t>FCFF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</si>
</sst>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left" indent="1"/>
    </xf>
    <xf numFmtId="164" fontId="0" fillId="0" borderId="0" xfId="1" applyNumberFormat="1" applyFont="1"/>
    <xf numFmtId="165" fontId="0" fillId="0" borderId="0" xfId="1" applyNumberFormat="1" applyFont="1"/>
    <xf numFmtId="10" fontId="0" fillId="0" borderId="0" xfId="1" applyNumberFormat="1" applyFont="1"/>
    <xf numFmtId="165" fontId="1" fillId="0" borderId="0" xfId="1" applyNumberFormat="1" applyFont="1"/>
    <xf numFmtId="165" fontId="0" fillId="0" borderId="0" xfId="0" applyNumberFormat="1"/>
    <xf numFmtId="0" fontId="0" fillId="0" borderId="1" xfId="0" applyBorder="1"/>
    <xf numFmtId="165" fontId="0" fillId="0" borderId="1" xfId="1" applyNumberFormat="1" applyFont="1" applyBorder="1"/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8:N11"/>
  <sheetViews>
    <sheetView workbookViewId="0">
      <selection activeCell="N10" sqref="N10"/>
    </sheetView>
  </sheetViews>
  <sheetFormatPr defaultRowHeight="15" x14ac:dyDescent="0.25"/>
  <sheetData>
    <row r="8" spans="14:14" x14ac:dyDescent="0.25">
      <c r="N8" t="s">
        <v>3</v>
      </c>
    </row>
    <row r="9" spans="14:14" x14ac:dyDescent="0.25">
      <c r="N9" t="s">
        <v>2</v>
      </c>
    </row>
    <row r="10" spans="14:14" x14ac:dyDescent="0.25">
      <c r="N10" t="s">
        <v>1</v>
      </c>
    </row>
    <row r="11" spans="14:14" x14ac:dyDescent="0.25">
      <c r="N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665F-B13F-4C45-9260-BB7871DAEEE9}">
  <dimension ref="B2:J37"/>
  <sheetViews>
    <sheetView showGridLines="0" tabSelected="1" workbookViewId="0">
      <selection activeCell="J31" sqref="J31"/>
    </sheetView>
  </sheetViews>
  <sheetFormatPr defaultRowHeight="15" x14ac:dyDescent="0.25"/>
  <cols>
    <col min="1" max="1" width="1.7109375" customWidth="1"/>
    <col min="3" max="3" width="9.28515625" bestFit="1" customWidth="1"/>
    <col min="4" max="5" width="11.5703125" bestFit="1" customWidth="1"/>
    <col min="8" max="8" width="18.140625" bestFit="1" customWidth="1"/>
    <col min="9" max="10" width="13.28515625" bestFit="1" customWidth="1"/>
  </cols>
  <sheetData>
    <row r="2" spans="2:10" x14ac:dyDescent="0.25">
      <c r="C2">
        <v>2022</v>
      </c>
      <c r="D2">
        <f>+C2+1</f>
        <v>2023</v>
      </c>
      <c r="E2">
        <f>+D2+1</f>
        <v>2024</v>
      </c>
      <c r="H2">
        <f>+C2</f>
        <v>2022</v>
      </c>
      <c r="I2">
        <f t="shared" ref="I2:J2" si="0">+D2</f>
        <v>2023</v>
      </c>
      <c r="J2">
        <f t="shared" si="0"/>
        <v>2024</v>
      </c>
    </row>
    <row r="3" spans="2:10" x14ac:dyDescent="0.25">
      <c r="B3" t="s">
        <v>4</v>
      </c>
      <c r="C3" s="5">
        <f>+C4+C9+C10</f>
        <v>280876</v>
      </c>
      <c r="D3" s="5">
        <f t="shared" ref="D3:E3" si="1">+D4+D9+D10</f>
        <v>307158</v>
      </c>
      <c r="E3" s="5">
        <f t="shared" si="1"/>
        <v>349807</v>
      </c>
      <c r="G3" t="s">
        <v>12</v>
      </c>
      <c r="H3" s="5">
        <v>59972</v>
      </c>
      <c r="I3" s="5">
        <v>73795</v>
      </c>
      <c r="J3" s="5">
        <v>100118</v>
      </c>
    </row>
    <row r="4" spans="2:10" x14ac:dyDescent="0.25">
      <c r="B4" s="2" t="s">
        <v>8</v>
      </c>
      <c r="C4" s="5">
        <f>+SUM(C5:C8)</f>
        <v>253528</v>
      </c>
      <c r="D4" s="5">
        <f t="shared" ref="D4:E4" si="2">+SUM(D5:D8)</f>
        <v>272543</v>
      </c>
      <c r="E4" s="5">
        <f t="shared" si="2"/>
        <v>304930</v>
      </c>
      <c r="H4" s="5"/>
      <c r="I4" s="5"/>
      <c r="J4" s="5"/>
    </row>
    <row r="5" spans="2:10" x14ac:dyDescent="0.25">
      <c r="B5" s="3" t="s">
        <v>5</v>
      </c>
      <c r="C5" s="5">
        <v>162450</v>
      </c>
      <c r="D5" s="5">
        <v>175033</v>
      </c>
      <c r="E5" s="5">
        <v>198084</v>
      </c>
      <c r="G5" t="s">
        <v>15</v>
      </c>
      <c r="H5" s="5">
        <v>13475</v>
      </c>
      <c r="I5" s="5">
        <v>11946</v>
      </c>
      <c r="J5" s="5">
        <v>15311</v>
      </c>
    </row>
    <row r="6" spans="2:10" x14ac:dyDescent="0.25">
      <c r="B6" s="3" t="s">
        <v>6</v>
      </c>
      <c r="C6" s="5">
        <v>29243</v>
      </c>
      <c r="D6" s="5">
        <v>31510</v>
      </c>
      <c r="E6" s="5">
        <v>36147</v>
      </c>
      <c r="G6" t="s">
        <v>13</v>
      </c>
      <c r="H6" s="5"/>
      <c r="I6" s="5">
        <f>+I14</f>
        <v>-7948</v>
      </c>
      <c r="J6" s="5">
        <f>+J14</f>
        <v>-14545</v>
      </c>
    </row>
    <row r="7" spans="2:10" s="1" customFormat="1" x14ac:dyDescent="0.25">
      <c r="B7" s="3" t="s">
        <v>7</v>
      </c>
      <c r="C7" s="7">
        <v>32780</v>
      </c>
      <c r="D7" s="5">
        <v>31312</v>
      </c>
      <c r="E7" s="5">
        <v>30359</v>
      </c>
      <c r="G7" s="9" t="s">
        <v>14</v>
      </c>
      <c r="H7" s="10">
        <v>-20298</v>
      </c>
      <c r="I7" s="10">
        <v>-27063</v>
      </c>
      <c r="J7" s="10">
        <v>-45536</v>
      </c>
    </row>
    <row r="8" spans="2:10" x14ac:dyDescent="0.25">
      <c r="B8" s="3" t="s">
        <v>9</v>
      </c>
      <c r="C8" s="5">
        <v>29055</v>
      </c>
      <c r="D8" s="5">
        <v>34688</v>
      </c>
      <c r="E8" s="5">
        <v>40340</v>
      </c>
      <c r="G8" t="s">
        <v>23</v>
      </c>
      <c r="H8" s="5">
        <f>+H3+H5-H6-H7</f>
        <v>93745</v>
      </c>
      <c r="I8" s="5">
        <f t="shared" ref="I8:J8" si="3">+I3+I5-I6-I7</f>
        <v>120752</v>
      </c>
      <c r="J8" s="5">
        <f t="shared" si="3"/>
        <v>175510</v>
      </c>
    </row>
    <row r="9" spans="2:10" x14ac:dyDescent="0.25">
      <c r="B9" t="s">
        <v>10</v>
      </c>
      <c r="C9" s="5">
        <v>26280</v>
      </c>
      <c r="D9" s="5">
        <v>33088</v>
      </c>
      <c r="E9" s="5">
        <v>43229</v>
      </c>
      <c r="H9" s="5"/>
      <c r="I9" s="5"/>
      <c r="J9" s="5"/>
    </row>
    <row r="10" spans="2:10" x14ac:dyDescent="0.25">
      <c r="B10" t="s">
        <v>11</v>
      </c>
      <c r="C10" s="5">
        <v>1068</v>
      </c>
      <c r="D10" s="5">
        <v>1527</v>
      </c>
      <c r="E10" s="5">
        <v>1648</v>
      </c>
      <c r="G10" t="s">
        <v>18</v>
      </c>
      <c r="H10" s="5">
        <v>164795</v>
      </c>
      <c r="I10" s="5">
        <v>171530</v>
      </c>
      <c r="J10" s="5">
        <v>163711</v>
      </c>
    </row>
    <row r="11" spans="2:10" x14ac:dyDescent="0.25">
      <c r="C11" s="4"/>
      <c r="D11" s="4"/>
      <c r="E11" s="4"/>
      <c r="G11" s="3" t="s">
        <v>19</v>
      </c>
      <c r="H11" s="5">
        <v>21879</v>
      </c>
      <c r="I11" s="5">
        <v>24048</v>
      </c>
      <c r="J11" s="5">
        <v>23466</v>
      </c>
    </row>
    <row r="12" spans="2:10" x14ac:dyDescent="0.25">
      <c r="B12" t="s">
        <v>4</v>
      </c>
      <c r="C12" s="6"/>
      <c r="D12" s="6">
        <f t="shared" ref="D12:E12" si="4">+D3/C3-1</f>
        <v>9.3571540466255598E-2</v>
      </c>
      <c r="E12" s="6">
        <f>+E3/D3-1</f>
        <v>0.13885036365648951</v>
      </c>
      <c r="G12" t="s">
        <v>17</v>
      </c>
      <c r="H12" s="5">
        <v>69300</v>
      </c>
      <c r="I12" s="5">
        <v>81814</v>
      </c>
      <c r="J12" s="5">
        <v>89122</v>
      </c>
    </row>
    <row r="13" spans="2:10" x14ac:dyDescent="0.25">
      <c r="B13" s="2" t="s">
        <v>8</v>
      </c>
      <c r="C13" s="6"/>
      <c r="D13" s="6">
        <f t="shared" ref="D13:E13" si="5">+D4/C4-1</f>
        <v>7.5001577735003711E-2</v>
      </c>
      <c r="E13" s="6">
        <f t="shared" si="5"/>
        <v>0.11883262457667221</v>
      </c>
      <c r="G13" t="s">
        <v>16</v>
      </c>
      <c r="H13" s="5">
        <f>+H10-H11-H12</f>
        <v>73616</v>
      </c>
      <c r="I13" s="5">
        <f t="shared" ref="I13:J13" si="6">+I10-I11-I12</f>
        <v>65668</v>
      </c>
      <c r="J13" s="5">
        <f t="shared" si="6"/>
        <v>51123</v>
      </c>
    </row>
    <row r="14" spans="2:10" x14ac:dyDescent="0.25">
      <c r="B14" s="3" t="s">
        <v>5</v>
      </c>
      <c r="C14" s="6"/>
      <c r="D14" s="6">
        <f t="shared" ref="D14:E14" si="7">+D5/C5-1</f>
        <v>7.7457679285934056E-2</v>
      </c>
      <c r="E14" s="6">
        <f t="shared" si="7"/>
        <v>0.13169516605440124</v>
      </c>
      <c r="H14" s="5"/>
      <c r="I14" s="5">
        <f>+I13-H13</f>
        <v>-7948</v>
      </c>
      <c r="J14" s="5">
        <f>+J13-I13</f>
        <v>-14545</v>
      </c>
    </row>
    <row r="15" spans="2:10" x14ac:dyDescent="0.25">
      <c r="B15" s="3" t="s">
        <v>6</v>
      </c>
      <c r="C15" s="6"/>
      <c r="D15" s="6">
        <f t="shared" ref="D15:E15" si="8">+D6/C6-1</f>
        <v>7.7522825975447018E-2</v>
      </c>
      <c r="E15" s="6">
        <f t="shared" si="8"/>
        <v>0.14715963186290071</v>
      </c>
      <c r="H15" s="5"/>
      <c r="I15" s="5"/>
      <c r="J15" s="5"/>
    </row>
    <row r="16" spans="2:10" x14ac:dyDescent="0.25">
      <c r="B16" s="3" t="s">
        <v>7</v>
      </c>
      <c r="C16" s="6"/>
      <c r="D16" s="6">
        <f t="shared" ref="D16:E16" si="9">+D7/C7-1</f>
        <v>-4.4783404514948111E-2</v>
      </c>
      <c r="E16" s="6">
        <f t="shared" si="9"/>
        <v>-3.0435615738375055E-2</v>
      </c>
      <c r="G16" t="s">
        <v>20</v>
      </c>
      <c r="H16" s="5">
        <v>15000</v>
      </c>
      <c r="I16" s="5">
        <v>15000</v>
      </c>
      <c r="J16" s="5">
        <v>15000</v>
      </c>
    </row>
    <row r="17" spans="2:10" x14ac:dyDescent="0.25">
      <c r="B17" t="s">
        <v>9</v>
      </c>
      <c r="C17" s="6"/>
      <c r="D17" s="6">
        <f t="shared" ref="D17:E17" si="10">+D8/C8-1</f>
        <v>0.19387368783341929</v>
      </c>
      <c r="E17" s="6">
        <f t="shared" si="10"/>
        <v>0.16293819188191883</v>
      </c>
      <c r="H17" s="5">
        <f t="shared" ref="H17:I17" si="11">+H16-H11</f>
        <v>-6879</v>
      </c>
      <c r="I17" s="5">
        <f t="shared" si="11"/>
        <v>-9048</v>
      </c>
      <c r="J17" s="5">
        <f>+J16-J11</f>
        <v>-8466</v>
      </c>
    </row>
    <row r="18" spans="2:10" x14ac:dyDescent="0.25">
      <c r="B18" t="s">
        <v>10</v>
      </c>
      <c r="C18" s="6"/>
      <c r="D18" s="6">
        <f t="shared" ref="D18:E18" si="12">+D9/C9-1</f>
        <v>0.25905631659056327</v>
      </c>
      <c r="E18" s="6">
        <f t="shared" si="12"/>
        <v>0.30648573500967125</v>
      </c>
      <c r="H18" s="5"/>
      <c r="I18" s="5"/>
      <c r="J18" s="5"/>
    </row>
    <row r="19" spans="2:10" x14ac:dyDescent="0.25">
      <c r="B19" t="s">
        <v>11</v>
      </c>
      <c r="C19" s="6"/>
      <c r="D19" s="6">
        <f t="shared" ref="D19:E19" si="13">+D10/C10-1</f>
        <v>0.4297752808988764</v>
      </c>
      <c r="E19" s="6">
        <f t="shared" si="13"/>
        <v>7.9240340537000575E-2</v>
      </c>
      <c r="G19" t="s">
        <v>21</v>
      </c>
      <c r="H19" s="5">
        <v>12500</v>
      </c>
      <c r="I19" s="5"/>
      <c r="J19" s="5"/>
    </row>
    <row r="20" spans="2:10" x14ac:dyDescent="0.25">
      <c r="C20" s="6"/>
      <c r="D20" s="6"/>
      <c r="E20" s="6"/>
    </row>
    <row r="21" spans="2:10" x14ac:dyDescent="0.25">
      <c r="B21" t="s">
        <v>4</v>
      </c>
      <c r="C21" s="6"/>
      <c r="D21" s="6"/>
      <c r="E21" s="6">
        <f>+E3/C3-1</f>
        <v>0.24541434654438254</v>
      </c>
      <c r="H21" s="5">
        <v>134</v>
      </c>
      <c r="I21" s="5">
        <v>100</v>
      </c>
      <c r="J21" s="5">
        <v>139.20792710148189</v>
      </c>
    </row>
    <row r="22" spans="2:10" x14ac:dyDescent="0.25">
      <c r="B22" s="2" t="s">
        <v>8</v>
      </c>
      <c r="C22" s="6"/>
      <c r="D22" s="6"/>
      <c r="E22" s="6">
        <f t="shared" ref="E22:E28" si="14">+E4/C4-1</f>
        <v>0.20274683664131765</v>
      </c>
      <c r="H22" s="5">
        <f>+$H$19*H21</f>
        <v>1675000</v>
      </c>
      <c r="I22" s="5">
        <f t="shared" ref="I22:J22" si="15">+$H$19*I21</f>
        <v>1250000</v>
      </c>
      <c r="J22" s="5">
        <f t="shared" si="15"/>
        <v>1740099.0887685237</v>
      </c>
    </row>
    <row r="23" spans="2:10" x14ac:dyDescent="0.25">
      <c r="B23" s="3" t="s">
        <v>5</v>
      </c>
      <c r="C23" s="6"/>
      <c r="D23" s="6"/>
      <c r="E23" s="6">
        <f t="shared" si="14"/>
        <v>0.21935364727608486</v>
      </c>
    </row>
    <row r="24" spans="2:10" x14ac:dyDescent="0.25">
      <c r="B24" s="3" t="s">
        <v>6</v>
      </c>
      <c r="C24" s="6"/>
      <c r="D24" s="6"/>
      <c r="E24" s="6">
        <f t="shared" si="14"/>
        <v>0.23609068836986635</v>
      </c>
      <c r="G24" t="s">
        <v>22</v>
      </c>
      <c r="H24" s="8">
        <f>+H16+H22</f>
        <v>1690000</v>
      </c>
      <c r="I24" s="8">
        <f t="shared" ref="I24:J24" si="16">+I16+I22</f>
        <v>1265000</v>
      </c>
      <c r="J24" s="8">
        <f t="shared" si="16"/>
        <v>1755099.0887685237</v>
      </c>
    </row>
    <row r="25" spans="2:10" x14ac:dyDescent="0.25">
      <c r="B25" s="3" t="s">
        <v>7</v>
      </c>
      <c r="C25" s="6"/>
      <c r="D25" s="6"/>
      <c r="E25" s="6">
        <f t="shared" si="14"/>
        <v>-7.3856009762049979E-2</v>
      </c>
      <c r="G25" t="s">
        <v>24</v>
      </c>
      <c r="H25" s="11">
        <f>+H8/H24</f>
        <v>5.5470414201183434E-2</v>
      </c>
      <c r="I25" s="11">
        <f t="shared" ref="I25:J25" si="17">+I8/I24</f>
        <v>9.5456126482213438E-2</v>
      </c>
      <c r="J25" s="11">
        <f t="shared" si="17"/>
        <v>0.10000005191909005</v>
      </c>
    </row>
    <row r="26" spans="2:10" x14ac:dyDescent="0.25">
      <c r="B26" t="s">
        <v>9</v>
      </c>
      <c r="C26" s="6"/>
      <c r="D26" s="6"/>
      <c r="E26" s="6">
        <f t="shared" si="14"/>
        <v>0.38840130786439508</v>
      </c>
    </row>
    <row r="27" spans="2:10" x14ac:dyDescent="0.25">
      <c r="B27" t="s">
        <v>10</v>
      </c>
      <c r="C27" s="6"/>
      <c r="D27" s="6"/>
      <c r="E27" s="6">
        <f t="shared" si="14"/>
        <v>0.64493911719939123</v>
      </c>
    </row>
    <row r="28" spans="2:10" x14ac:dyDescent="0.25">
      <c r="B28" t="s">
        <v>11</v>
      </c>
      <c r="C28" s="6"/>
      <c r="D28" s="6"/>
      <c r="E28" s="6">
        <f t="shared" si="14"/>
        <v>0.54307116104868913</v>
      </c>
    </row>
    <row r="29" spans="2:10" x14ac:dyDescent="0.25">
      <c r="C29" s="6"/>
      <c r="D29" s="6"/>
      <c r="E29" s="6"/>
    </row>
    <row r="30" spans="2:10" x14ac:dyDescent="0.25">
      <c r="B30" t="s">
        <v>4</v>
      </c>
      <c r="C30" s="6">
        <f>+C3/$C$3</f>
        <v>1</v>
      </c>
      <c r="D30" s="6">
        <f>+D3/$D$3</f>
        <v>1</v>
      </c>
      <c r="E30" s="6">
        <f>+E3/$E$3</f>
        <v>1</v>
      </c>
    </row>
    <row r="31" spans="2:10" x14ac:dyDescent="0.25">
      <c r="B31" s="2" t="s">
        <v>8</v>
      </c>
      <c r="C31" s="6">
        <f t="shared" ref="C31:C37" si="18">+C4/$C$3</f>
        <v>0.90263319044703005</v>
      </c>
      <c r="D31" s="6">
        <f t="shared" ref="D31:D37" si="19">+D4/$D$3</f>
        <v>0.88730555609816442</v>
      </c>
      <c r="E31" s="6">
        <f>+E4/$E$3</f>
        <v>0.8717092568187601</v>
      </c>
    </row>
    <row r="32" spans="2:10" x14ac:dyDescent="0.25">
      <c r="B32" s="3" t="s">
        <v>5</v>
      </c>
      <c r="C32" s="6">
        <f t="shared" si="18"/>
        <v>0.57836910237969785</v>
      </c>
      <c r="D32" s="6">
        <f t="shared" si="19"/>
        <v>0.56984678894900997</v>
      </c>
      <c r="E32" s="6">
        <f>+E5/$E$3</f>
        <v>0.56626654126418285</v>
      </c>
    </row>
    <row r="33" spans="2:5" x14ac:dyDescent="0.25">
      <c r="B33" s="3" t="s">
        <v>6</v>
      </c>
      <c r="C33" s="6">
        <f t="shared" si="18"/>
        <v>0.10411355900824563</v>
      </c>
      <c r="D33" s="6">
        <f t="shared" si="19"/>
        <v>0.10258563996379713</v>
      </c>
      <c r="E33" s="6">
        <f>+E6/$E$3</f>
        <v>0.10333412424565547</v>
      </c>
    </row>
    <row r="34" spans="2:5" x14ac:dyDescent="0.25">
      <c r="B34" s="3" t="s">
        <v>7</v>
      </c>
      <c r="C34" s="6">
        <f t="shared" si="18"/>
        <v>0.11670630456144349</v>
      </c>
      <c r="D34" s="6">
        <f t="shared" si="19"/>
        <v>0.10194102058224107</v>
      </c>
      <c r="E34" s="6">
        <f>+E7/$E$3</f>
        <v>8.6787857304170588E-2</v>
      </c>
    </row>
    <row r="35" spans="2:5" x14ac:dyDescent="0.25">
      <c r="B35" t="s">
        <v>9</v>
      </c>
      <c r="C35" s="6">
        <f t="shared" si="18"/>
        <v>0.10344422449764309</v>
      </c>
      <c r="D35" s="6">
        <f t="shared" si="19"/>
        <v>0.11293210660311631</v>
      </c>
      <c r="E35" s="6">
        <f>+E8/$E$3</f>
        <v>0.11532073400475119</v>
      </c>
    </row>
    <row r="36" spans="2:5" x14ac:dyDescent="0.25">
      <c r="B36" t="s">
        <v>10</v>
      </c>
      <c r="C36" s="6">
        <f t="shared" si="18"/>
        <v>9.356441988635554E-2</v>
      </c>
      <c r="D36" s="6">
        <f t="shared" si="19"/>
        <v>0.1077230610955925</v>
      </c>
      <c r="E36" s="6">
        <f>+E9/$E$3</f>
        <v>0.12357957387931059</v>
      </c>
    </row>
    <row r="37" spans="2:5" x14ac:dyDescent="0.25">
      <c r="B37" t="s">
        <v>11</v>
      </c>
      <c r="C37" s="6">
        <f t="shared" si="18"/>
        <v>3.8023896666144492E-3</v>
      </c>
      <c r="D37" s="6">
        <f t="shared" si="19"/>
        <v>4.971382806243041E-3</v>
      </c>
      <c r="E37" s="6">
        <f>+E10/$E$3</f>
        <v>4.7111693019293499E-3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 Viet Quang</dc:creator>
  <cp:lastModifiedBy>Minh Nguyen Viet Quang</cp:lastModifiedBy>
  <dcterms:created xsi:type="dcterms:W3CDTF">2015-06-05T18:17:20Z</dcterms:created>
  <dcterms:modified xsi:type="dcterms:W3CDTF">2025-02-24T04:28:26Z</dcterms:modified>
</cp:coreProperties>
</file>