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09文本函数\"/>
    </mc:Choice>
  </mc:AlternateContent>
  <xr:revisionPtr revIDLastSave="0" documentId="13_ncr:1_{5B0EDFF6-AB91-4DF8-BB61-871CA7808369}" xr6:coauthVersionLast="47" xr6:coauthVersionMax="47" xr10:uidLastSave="{00000000-0000-0000-0000-000000000000}"/>
  <bookViews>
    <workbookView xWindow="-108" yWindow="-108" windowWidth="23256" windowHeight="12576" tabRatio="867" firstSheet="1" activeTab="8" xr2:uid="{00000000-000D-0000-FFFF-FFFF00000000}"/>
  </bookViews>
  <sheets>
    <sheet name="文本函数" sheetId="17" r:id="rId1"/>
    <sheet name="code char" sheetId="18" r:id="rId2"/>
    <sheet name="TEXT" sheetId="13" r:id="rId3"/>
    <sheet name="注意事项" sheetId="19" r:id="rId4"/>
    <sheet name="小试牛刀" sheetId="11" r:id="rId5"/>
    <sheet name="数据分成2列" sheetId="15" r:id="rId6"/>
    <sheet name="删除指定的内容" sheetId="24" r:id="rId7"/>
    <sheet name="是否含某个字符" sheetId="14" r:id="rId8"/>
    <sheet name="查找某字符第N次出现的位置" sheetId="16" r:id="rId9"/>
    <sheet name="截取练习1" sheetId="22" r:id="rId10"/>
    <sheet name="REPT作图" sheetId="23" r:id="rId11"/>
    <sheet name="印有数位线的数码字填写" sheetId="8" r:id="rId12"/>
    <sheet name="升级" sheetId="25" r:id="rId13"/>
  </sheets>
  <definedNames>
    <definedName name="SJ">RANDBETWEEN(50,100)</definedName>
    <definedName name="时间">NOW()</definedName>
  </definedNames>
  <calcPr calcId="191029"/>
</workbook>
</file>

<file path=xl/calcChain.xml><?xml version="1.0" encoding="utf-8"?>
<calcChain xmlns="http://schemas.openxmlformats.org/spreadsheetml/2006/main">
  <c r="D3" i="25" l="1"/>
  <c r="D4" i="25"/>
  <c r="D2" i="25"/>
  <c r="I26" i="13" a="1"/>
  <c r="I26" i="13" s="1"/>
  <c r="I27" i="13" a="1"/>
  <c r="I27" i="13" s="1"/>
  <c r="I28" i="13" a="1"/>
  <c r="I28" i="13" s="1"/>
  <c r="I25" i="13" a="1"/>
  <c r="I25" i="13" s="1"/>
  <c r="C9" i="25"/>
  <c r="C10" i="25"/>
  <c r="C8" i="25"/>
  <c r="C3" i="25"/>
  <c r="C4" i="25"/>
  <c r="N2" i="8"/>
  <c r="C13" i="8"/>
  <c r="B12" i="8"/>
  <c r="C12" i="8"/>
  <c r="D12" i="8"/>
  <c r="E12" i="8"/>
  <c r="F12" i="8"/>
  <c r="G12" i="8"/>
  <c r="H12" i="8"/>
  <c r="I12" i="8"/>
  <c r="J12" i="8"/>
  <c r="K12" i="8"/>
  <c r="L12" i="8"/>
  <c r="M12" i="8"/>
  <c r="B13" i="8"/>
  <c r="D13" i="8"/>
  <c r="E13" i="8"/>
  <c r="F13" i="8"/>
  <c r="G13" i="8"/>
  <c r="H13" i="8"/>
  <c r="I13" i="8"/>
  <c r="J13" i="8"/>
  <c r="K13" i="8"/>
  <c r="L13" i="8"/>
  <c r="M13" i="8"/>
  <c r="B14" i="8"/>
  <c r="C14" i="8"/>
  <c r="D14" i="8"/>
  <c r="E14" i="8"/>
  <c r="F14" i="8"/>
  <c r="G14" i="8"/>
  <c r="H14" i="8"/>
  <c r="I14" i="8"/>
  <c r="J14" i="8"/>
  <c r="K14" i="8"/>
  <c r="L14" i="8"/>
  <c r="M14" i="8"/>
  <c r="B15" i="8"/>
  <c r="C15" i="8"/>
  <c r="D15" i="8"/>
  <c r="E15" i="8"/>
  <c r="F15" i="8"/>
  <c r="G15" i="8"/>
  <c r="H15" i="8"/>
  <c r="I15" i="8"/>
  <c r="J15" i="8"/>
  <c r="K15" i="8"/>
  <c r="L15" i="8"/>
  <c r="M15" i="8"/>
  <c r="B16" i="8"/>
  <c r="C16" i="8"/>
  <c r="D16" i="8"/>
  <c r="E16" i="8"/>
  <c r="F16" i="8"/>
  <c r="G16" i="8"/>
  <c r="H16" i="8"/>
  <c r="I16" i="8"/>
  <c r="J16" i="8"/>
  <c r="K16" i="8"/>
  <c r="L16" i="8"/>
  <c r="M16" i="8"/>
  <c r="B17" i="8"/>
  <c r="C17" i="8"/>
  <c r="D17" i="8"/>
  <c r="E17" i="8"/>
  <c r="F17" i="8"/>
  <c r="G17" i="8"/>
  <c r="H17" i="8"/>
  <c r="I17" i="8"/>
  <c r="J17" i="8"/>
  <c r="K17" i="8"/>
  <c r="L17" i="8"/>
  <c r="M17" i="8"/>
  <c r="C11" i="8"/>
  <c r="D11" i="8"/>
  <c r="E11" i="8"/>
  <c r="F11" i="8"/>
  <c r="G11" i="8"/>
  <c r="H11" i="8"/>
  <c r="I11" i="8"/>
  <c r="J11" i="8"/>
  <c r="K11" i="8"/>
  <c r="L11" i="8"/>
  <c r="M11" i="8"/>
  <c r="B11" i="8"/>
  <c r="B3" i="8"/>
  <c r="C3" i="8"/>
  <c r="D3" i="8"/>
  <c r="E3" i="8"/>
  <c r="F3" i="8"/>
  <c r="G3" i="8"/>
  <c r="H3" i="8"/>
  <c r="I3" i="8"/>
  <c r="J3" i="8"/>
  <c r="K3" i="8"/>
  <c r="L3" i="8"/>
  <c r="M3" i="8"/>
  <c r="B4" i="8"/>
  <c r="C4" i="8"/>
  <c r="D4" i="8"/>
  <c r="E4" i="8"/>
  <c r="F4" i="8"/>
  <c r="G4" i="8"/>
  <c r="H4" i="8"/>
  <c r="I4" i="8"/>
  <c r="J4" i="8"/>
  <c r="K4" i="8"/>
  <c r="L4" i="8"/>
  <c r="M4" i="8"/>
  <c r="B5" i="8"/>
  <c r="C5" i="8"/>
  <c r="D5" i="8"/>
  <c r="E5" i="8"/>
  <c r="F5" i="8"/>
  <c r="G5" i="8"/>
  <c r="H5" i="8"/>
  <c r="I5" i="8"/>
  <c r="J5" i="8"/>
  <c r="K5" i="8"/>
  <c r="L5" i="8"/>
  <c r="M5" i="8"/>
  <c r="B6" i="8"/>
  <c r="C6" i="8"/>
  <c r="D6" i="8"/>
  <c r="E6" i="8"/>
  <c r="F6" i="8"/>
  <c r="G6" i="8"/>
  <c r="H6" i="8"/>
  <c r="I6" i="8"/>
  <c r="J6" i="8"/>
  <c r="K6" i="8"/>
  <c r="L6" i="8"/>
  <c r="M6" i="8"/>
  <c r="B7" i="8"/>
  <c r="C7" i="8"/>
  <c r="D7" i="8"/>
  <c r="E7" i="8"/>
  <c r="F7" i="8"/>
  <c r="G7" i="8"/>
  <c r="H7" i="8"/>
  <c r="I7" i="8"/>
  <c r="J7" i="8"/>
  <c r="K7" i="8"/>
  <c r="L7" i="8"/>
  <c r="M7" i="8"/>
  <c r="B8" i="8"/>
  <c r="C8" i="8"/>
  <c r="D8" i="8"/>
  <c r="E8" i="8"/>
  <c r="F8" i="8"/>
  <c r="G8" i="8"/>
  <c r="H8" i="8"/>
  <c r="I8" i="8"/>
  <c r="J8" i="8"/>
  <c r="K8" i="8"/>
  <c r="L8" i="8"/>
  <c r="M8" i="8"/>
  <c r="C2" i="8"/>
  <c r="D2" i="8"/>
  <c r="E2" i="8"/>
  <c r="F2" i="8"/>
  <c r="G2" i="8"/>
  <c r="H2" i="8"/>
  <c r="I2" i="8"/>
  <c r="J2" i="8"/>
  <c r="K2" i="8"/>
  <c r="L2" i="8"/>
  <c r="M2" i="8"/>
  <c r="B2" i="8"/>
  <c r="B21" i="8"/>
  <c r="C21" i="8"/>
  <c r="D21" i="8"/>
  <c r="E21" i="8"/>
  <c r="F21" i="8"/>
  <c r="G21" i="8"/>
  <c r="H21" i="8"/>
  <c r="I21" i="8"/>
  <c r="J21" i="8"/>
  <c r="K21" i="8"/>
  <c r="L21" i="8"/>
  <c r="M21" i="8"/>
  <c r="B22" i="8"/>
  <c r="C22" i="8"/>
  <c r="D22" i="8"/>
  <c r="E22" i="8"/>
  <c r="F22" i="8"/>
  <c r="G22" i="8"/>
  <c r="H22" i="8"/>
  <c r="I22" i="8"/>
  <c r="J22" i="8"/>
  <c r="K22" i="8"/>
  <c r="L22" i="8"/>
  <c r="M22" i="8"/>
  <c r="B23" i="8"/>
  <c r="C23" i="8"/>
  <c r="D23" i="8"/>
  <c r="E23" i="8"/>
  <c r="F23" i="8"/>
  <c r="G23" i="8"/>
  <c r="H23" i="8"/>
  <c r="I23" i="8"/>
  <c r="J23" i="8"/>
  <c r="K23" i="8"/>
  <c r="L23" i="8"/>
  <c r="M23" i="8"/>
  <c r="B24" i="8"/>
  <c r="C24" i="8"/>
  <c r="D24" i="8"/>
  <c r="E24" i="8"/>
  <c r="F24" i="8"/>
  <c r="G24" i="8"/>
  <c r="H24" i="8"/>
  <c r="I24" i="8"/>
  <c r="J24" i="8"/>
  <c r="K24" i="8"/>
  <c r="L24" i="8"/>
  <c r="M24" i="8"/>
  <c r="B25" i="8"/>
  <c r="C25" i="8"/>
  <c r="D25" i="8"/>
  <c r="E25" i="8"/>
  <c r="F25" i="8"/>
  <c r="G25" i="8"/>
  <c r="H25" i="8"/>
  <c r="I25" i="8"/>
  <c r="J25" i="8"/>
  <c r="K25" i="8"/>
  <c r="L25" i="8"/>
  <c r="M25" i="8"/>
  <c r="B26" i="8"/>
  <c r="C26" i="8"/>
  <c r="D26" i="8"/>
  <c r="E26" i="8"/>
  <c r="F26" i="8"/>
  <c r="G26" i="8"/>
  <c r="H26" i="8"/>
  <c r="I26" i="8"/>
  <c r="J26" i="8"/>
  <c r="K26" i="8"/>
  <c r="L26" i="8"/>
  <c r="M26" i="8"/>
  <c r="C20" i="8"/>
  <c r="D20" i="8"/>
  <c r="E20" i="8"/>
  <c r="F20" i="8"/>
  <c r="G20" i="8"/>
  <c r="H20" i="8"/>
  <c r="I20" i="8"/>
  <c r="J20" i="8"/>
  <c r="K20" i="8"/>
  <c r="L20" i="8"/>
  <c r="M20" i="8"/>
  <c r="B20" i="8"/>
  <c r="N3" i="8"/>
  <c r="N4" i="8"/>
  <c r="N5" i="8"/>
  <c r="N6" i="8"/>
  <c r="N7" i="8"/>
  <c r="N8" i="8"/>
  <c r="J4" i="22"/>
  <c r="J5" i="22"/>
  <c r="J6" i="22"/>
  <c r="J7" i="22"/>
  <c r="J8" i="22"/>
  <c r="J9" i="22"/>
  <c r="J10" i="22"/>
  <c r="J11" i="22"/>
  <c r="J12" i="22"/>
  <c r="J13" i="22"/>
  <c r="J14" i="22"/>
  <c r="J3" i="22"/>
  <c r="G4" i="22"/>
  <c r="G5" i="22"/>
  <c r="G6" i="22"/>
  <c r="G7" i="22"/>
  <c r="G8" i="22"/>
  <c r="G9" i="22"/>
  <c r="G10" i="22"/>
  <c r="G11" i="22"/>
  <c r="G12" i="22"/>
  <c r="G13" i="22"/>
  <c r="G14" i="22"/>
  <c r="G3" i="22"/>
  <c r="H4" i="22"/>
  <c r="H5" i="22"/>
  <c r="H6" i="22"/>
  <c r="H7" i="22"/>
  <c r="H8" i="22"/>
  <c r="H9" i="22"/>
  <c r="H10" i="22"/>
  <c r="H11" i="22"/>
  <c r="H12" i="22"/>
  <c r="H13" i="22"/>
  <c r="H14" i="22"/>
  <c r="H3" i="22"/>
  <c r="L4" i="22"/>
  <c r="L5" i="22"/>
  <c r="L6" i="22"/>
  <c r="L7" i="22"/>
  <c r="L8" i="22"/>
  <c r="L9" i="22"/>
  <c r="L10" i="22"/>
  <c r="L11" i="22"/>
  <c r="L12" i="22"/>
  <c r="L13" i="22"/>
  <c r="L14" i="22"/>
  <c r="L3" i="22"/>
  <c r="I4" i="22"/>
  <c r="I5" i="22"/>
  <c r="I6" i="22"/>
  <c r="I7" i="22"/>
  <c r="I8" i="22"/>
  <c r="I9" i="22"/>
  <c r="I10" i="22"/>
  <c r="I11" i="22"/>
  <c r="I12" i="22"/>
  <c r="I13" i="22"/>
  <c r="I14" i="22"/>
  <c r="I3" i="22"/>
  <c r="G3" i="16"/>
  <c r="G4" i="16"/>
  <c r="G5" i="16"/>
  <c r="G6" i="16"/>
  <c r="G7" i="16"/>
  <c r="G8" i="16"/>
  <c r="G9" i="16"/>
  <c r="G10" i="16"/>
  <c r="G11" i="16"/>
  <c r="G12" i="16"/>
  <c r="G13" i="16"/>
  <c r="G2" i="16"/>
  <c r="E2" i="16"/>
  <c r="F2" i="16" s="1"/>
  <c r="E3" i="16"/>
  <c r="F3" i="16" s="1"/>
  <c r="E4" i="16"/>
  <c r="F4" i="16" s="1"/>
  <c r="E5" i="16"/>
  <c r="F5" i="16" s="1"/>
  <c r="E6" i="16"/>
  <c r="F6" i="16" s="1"/>
  <c r="E7" i="16"/>
  <c r="F7" i="16" s="1"/>
  <c r="E8" i="16"/>
  <c r="F8" i="16" s="1"/>
  <c r="E9" i="16"/>
  <c r="F9" i="16" s="1"/>
  <c r="E10" i="16"/>
  <c r="F10" i="16" s="1"/>
  <c r="E11" i="16"/>
  <c r="F11" i="16" s="1"/>
  <c r="E12" i="16"/>
  <c r="F12" i="16" s="1"/>
  <c r="E13" i="16"/>
  <c r="F13" i="16" s="1"/>
  <c r="D3" i="16"/>
  <c r="D4" i="16"/>
  <c r="D5" i="16"/>
  <c r="D6" i="16"/>
  <c r="D7" i="16"/>
  <c r="D8" i="16"/>
  <c r="D9" i="16"/>
  <c r="D10" i="16"/>
  <c r="D11" i="16"/>
  <c r="D12" i="16"/>
  <c r="D13" i="16"/>
  <c r="D2" i="16"/>
  <c r="I4" i="14"/>
  <c r="I5" i="14"/>
  <c r="I6" i="14"/>
  <c r="I7" i="14"/>
  <c r="I8" i="14"/>
  <c r="I9" i="14"/>
  <c r="I10" i="14"/>
  <c r="I11" i="14"/>
  <c r="I12" i="14"/>
  <c r="I3" i="14"/>
  <c r="H4" i="14"/>
  <c r="H5" i="14"/>
  <c r="H6" i="14"/>
  <c r="H7" i="14"/>
  <c r="H8" i="14"/>
  <c r="H9" i="14"/>
  <c r="H10" i="14"/>
  <c r="H11" i="14"/>
  <c r="H12" i="14"/>
  <c r="H3" i="14"/>
  <c r="G4" i="14"/>
  <c r="G5" i="14"/>
  <c r="G6" i="14"/>
  <c r="G7" i="14"/>
  <c r="G8" i="14"/>
  <c r="G9" i="14"/>
  <c r="G10" i="14"/>
  <c r="G11" i="14"/>
  <c r="G12" i="14"/>
  <c r="G3" i="14"/>
  <c r="B3" i="24"/>
  <c r="B4" i="24"/>
  <c r="B5" i="24"/>
  <c r="B6" i="24"/>
  <c r="B7" i="24"/>
  <c r="B2" i="24"/>
  <c r="D5" i="15"/>
  <c r="D6" i="15"/>
  <c r="D7" i="15"/>
  <c r="D8" i="15"/>
  <c r="D9" i="15"/>
  <c r="D4" i="15"/>
  <c r="C5" i="15"/>
  <c r="C6" i="15"/>
  <c r="C7" i="15"/>
  <c r="C8" i="15"/>
  <c r="C9" i="15"/>
  <c r="C4" i="15"/>
  <c r="B5" i="15"/>
  <c r="B6" i="15"/>
  <c r="B7" i="15"/>
  <c r="B8" i="15"/>
  <c r="B9" i="15"/>
  <c r="B4" i="15"/>
  <c r="N3" i="11"/>
  <c r="N4" i="11"/>
  <c r="N5" i="11"/>
  <c r="N6" i="11"/>
  <c r="N7" i="11"/>
  <c r="N8" i="11"/>
  <c r="N9" i="11"/>
  <c r="N10" i="11"/>
  <c r="N2" i="11"/>
  <c r="P3" i="11"/>
  <c r="P4" i="11"/>
  <c r="P5" i="11"/>
  <c r="P6" i="11"/>
  <c r="P7" i="11"/>
  <c r="P8" i="11"/>
  <c r="P9" i="11"/>
  <c r="P10" i="11"/>
  <c r="P2" i="11"/>
  <c r="O3" i="11"/>
  <c r="O4" i="11"/>
  <c r="O5" i="11"/>
  <c r="O6" i="11"/>
  <c r="O7" i="11"/>
  <c r="O8" i="11"/>
  <c r="O9" i="11"/>
  <c r="O10" i="11"/>
  <c r="O2" i="11"/>
  <c r="M3" i="11"/>
  <c r="M4" i="11"/>
  <c r="M5" i="11"/>
  <c r="M6" i="11"/>
  <c r="M7" i="11"/>
  <c r="M8" i="11"/>
  <c r="M9" i="11"/>
  <c r="M10" i="11"/>
  <c r="M2" i="11"/>
  <c r="L3" i="11"/>
  <c r="L4" i="11"/>
  <c r="L5" i="11"/>
  <c r="L6" i="11"/>
  <c r="L7" i="11"/>
  <c r="L8" i="11"/>
  <c r="L9" i="11"/>
  <c r="L10" i="11"/>
  <c r="L2" i="11"/>
  <c r="K4" i="11"/>
  <c r="K7" i="11"/>
  <c r="K8" i="11"/>
  <c r="J3" i="11"/>
  <c r="K3" i="11" s="1"/>
  <c r="J4" i="11"/>
  <c r="J5" i="11"/>
  <c r="K5" i="11" s="1"/>
  <c r="J6" i="11"/>
  <c r="K6" i="11" s="1"/>
  <c r="J7" i="11"/>
  <c r="J8" i="11"/>
  <c r="J9" i="11"/>
  <c r="K9" i="11" s="1"/>
  <c r="J10" i="11"/>
  <c r="K10" i="11" s="1"/>
  <c r="J2" i="11"/>
  <c r="K2" i="11" s="1"/>
  <c r="I3" i="11"/>
  <c r="I4" i="11"/>
  <c r="I5" i="11"/>
  <c r="I6" i="11"/>
  <c r="I7" i="11"/>
  <c r="I8" i="11"/>
  <c r="I9" i="11"/>
  <c r="I10" i="11"/>
  <c r="I2" i="11"/>
  <c r="H3" i="11"/>
  <c r="H4" i="11"/>
  <c r="H5" i="11"/>
  <c r="H6" i="11"/>
  <c r="H7" i="11"/>
  <c r="H8" i="11"/>
  <c r="H9" i="11"/>
  <c r="H10" i="11"/>
  <c r="H2" i="11"/>
  <c r="G3" i="11"/>
  <c r="G4" i="11"/>
  <c r="G5" i="11"/>
  <c r="G6" i="11"/>
  <c r="G7" i="11"/>
  <c r="G8" i="11"/>
  <c r="G9" i="11"/>
  <c r="G10" i="11"/>
  <c r="G2" i="11"/>
  <c r="F3" i="11"/>
  <c r="F4" i="11"/>
  <c r="F5" i="11"/>
  <c r="F6" i="11"/>
  <c r="F7" i="11"/>
  <c r="F8" i="11"/>
  <c r="F9" i="11"/>
  <c r="F10" i="11"/>
  <c r="F2" i="11"/>
  <c r="H44" i="13"/>
  <c r="H45" i="13"/>
  <c r="H43" i="13"/>
  <c r="H42" i="13"/>
  <c r="I35" i="13"/>
  <c r="I36" i="13"/>
  <c r="I37" i="13"/>
  <c r="I34" i="13"/>
  <c r="I17" i="13"/>
  <c r="I18" i="13"/>
  <c r="I19" i="13"/>
  <c r="I16" i="13"/>
  <c r="I8" i="13"/>
  <c r="I9" i="13"/>
  <c r="I10" i="13"/>
  <c r="I7" i="13"/>
  <c r="J70" i="17"/>
  <c r="I70" i="17"/>
  <c r="F70" i="17"/>
  <c r="E70" i="17"/>
  <c r="G17" i="22"/>
  <c r="G16" i="22"/>
  <c r="G15" i="22"/>
  <c r="B20" i="16"/>
  <c r="B18" i="16"/>
  <c r="B16" i="16"/>
  <c r="B15" i="22"/>
  <c r="I29" i="13"/>
  <c r="B16" i="22"/>
  <c r="B14" i="16"/>
  <c r="G18" i="22"/>
  <c r="F80" i="17" l="1"/>
  <c r="F78" i="17"/>
  <c r="F79" i="17"/>
  <c r="J69" i="17"/>
  <c r="F69" i="17"/>
  <c r="F62" i="17"/>
  <c r="F61" i="17"/>
  <c r="F59" i="17"/>
  <c r="H50" i="17"/>
  <c r="H48" i="17"/>
  <c r="H49" i="17"/>
  <c r="D49" i="17"/>
  <c r="D50" i="17"/>
  <c r="D51" i="17"/>
  <c r="D48" i="17"/>
  <c r="C49" i="17"/>
  <c r="C50" i="17"/>
  <c r="C51" i="17"/>
  <c r="C48" i="17"/>
  <c r="B3" i="19"/>
  <c r="B4" i="19"/>
  <c r="B5" i="19"/>
  <c r="B6" i="19"/>
  <c r="B2" i="19"/>
  <c r="C4" i="22"/>
  <c r="C5" i="22"/>
  <c r="C6" i="22"/>
  <c r="C7" i="22"/>
  <c r="C8" i="22"/>
  <c r="C9" i="22"/>
  <c r="C10" i="22"/>
  <c r="C11" i="22"/>
  <c r="C12" i="22"/>
  <c r="C13" i="22"/>
  <c r="C3" i="22"/>
  <c r="B4" i="22"/>
  <c r="B5" i="22"/>
  <c r="B6" i="22"/>
  <c r="B7" i="22"/>
  <c r="B8" i="22"/>
  <c r="B9" i="22"/>
  <c r="B10" i="22"/>
  <c r="B11" i="22"/>
  <c r="B12" i="22"/>
  <c r="B13" i="22"/>
  <c r="B3" i="22"/>
  <c r="J32" i="17"/>
  <c r="K32" i="17"/>
  <c r="I32" i="17"/>
  <c r="J31" i="17"/>
  <c r="K31" i="17"/>
  <c r="I31" i="17"/>
  <c r="H19" i="17"/>
  <c r="G19" i="17"/>
  <c r="F19" i="17"/>
  <c r="G8" i="17"/>
  <c r="F8" i="17"/>
  <c r="B3" i="17"/>
  <c r="F60" i="17"/>
  <c r="J50" i="17"/>
  <c r="E6" i="23"/>
  <c r="G80" i="17"/>
  <c r="G79" i="17"/>
  <c r="H61" i="17"/>
  <c r="G78" i="17"/>
  <c r="J49" i="17"/>
  <c r="J48" i="17"/>
  <c r="H62" i="17"/>
  <c r="H60" i="17"/>
  <c r="H59" i="17"/>
  <c r="F6" i="23"/>
  <c r="I3" i="23" l="1"/>
  <c r="I69" i="17"/>
  <c r="L9" i="18"/>
  <c r="B8" i="18"/>
  <c r="B28" i="8"/>
  <c r="B29" i="8" l="1"/>
  <c r="B32" i="8"/>
  <c r="B30" i="8"/>
  <c r="B33" i="8"/>
  <c r="B34" i="8"/>
  <c r="B35" i="8"/>
  <c r="B36" i="8"/>
  <c r="B37" i="8"/>
  <c r="B31" i="8"/>
  <c r="J1" i="16"/>
  <c r="C3" i="23"/>
  <c r="F3" i="23" s="1"/>
  <c r="C4" i="23"/>
  <c r="F4" i="23" s="1"/>
  <c r="C5" i="23"/>
  <c r="F5" i="23" s="1"/>
  <c r="C2" i="23"/>
  <c r="B18" i="13"/>
  <c r="B17" i="13"/>
  <c r="B16" i="13"/>
  <c r="A42" i="13"/>
  <c r="B42" i="13" s="1"/>
  <c r="A41" i="13"/>
  <c r="B41" i="13" s="1"/>
  <c r="A40" i="13"/>
  <c r="B40" i="13" s="1"/>
  <c r="A39" i="13"/>
  <c r="B39" i="13" s="1"/>
  <c r="A38" i="13"/>
  <c r="B38" i="13" s="1"/>
  <c r="A37" i="13"/>
  <c r="B37" i="13" s="1"/>
  <c r="A36" i="13"/>
  <c r="B36" i="13" s="1"/>
  <c r="A35" i="13"/>
  <c r="B35" i="13" s="1"/>
  <c r="A34" i="13"/>
  <c r="B34" i="13" s="1"/>
  <c r="A33" i="13"/>
  <c r="B33" i="13" s="1"/>
  <c r="A32" i="13"/>
  <c r="B32" i="13" s="1"/>
  <c r="A31" i="13"/>
  <c r="B31" i="13" s="1"/>
  <c r="A30" i="13"/>
  <c r="B30" i="13" s="1"/>
  <c r="A29" i="13"/>
  <c r="B29" i="13" s="1"/>
  <c r="A28" i="13"/>
  <c r="B28" i="13" s="1"/>
  <c r="A27" i="13"/>
  <c r="B27" i="13" s="1"/>
  <c r="A26" i="13"/>
  <c r="B26" i="13" s="1"/>
  <c r="A25" i="13"/>
  <c r="B25" i="13" s="1"/>
  <c r="A24" i="13"/>
  <c r="B24" i="13" s="1"/>
  <c r="A23" i="13"/>
  <c r="B23" i="13" s="1"/>
  <c r="A22" i="13"/>
  <c r="B22" i="13" s="1"/>
  <c r="A21" i="13"/>
  <c r="B21" i="13" s="1"/>
  <c r="B15" i="13"/>
  <c r="B14" i="13"/>
  <c r="B13" i="13"/>
  <c r="B12" i="13"/>
  <c r="B11" i="13"/>
  <c r="B10" i="13"/>
  <c r="B9" i="13"/>
  <c r="B8" i="13"/>
  <c r="B7" i="13"/>
  <c r="F33" i="18"/>
  <c r="F32" i="18"/>
  <c r="F36" i="18"/>
  <c r="F35" i="18"/>
  <c r="F34" i="18"/>
  <c r="F22" i="18"/>
  <c r="F21" i="18"/>
  <c r="F20" i="18"/>
  <c r="F19" i="18"/>
  <c r="F31" i="18"/>
  <c r="F30" i="18"/>
  <c r="F29" i="18"/>
  <c r="F28" i="18"/>
  <c r="F27" i="18"/>
  <c r="F26" i="18"/>
  <c r="F25" i="18"/>
  <c r="F24" i="18"/>
  <c r="F23" i="18"/>
  <c r="K11" i="18"/>
  <c r="L11" i="18" s="1"/>
  <c r="K10" i="18"/>
  <c r="L10" i="18" s="1"/>
  <c r="K9" i="18"/>
  <c r="D13" i="18"/>
  <c r="D12" i="18"/>
  <c r="D11" i="18"/>
  <c r="D10" i="18"/>
  <c r="D9" i="18"/>
  <c r="D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E2" i="23" l="1"/>
  <c r="F2" i="23"/>
  <c r="E5" i="23"/>
  <c r="E4" i="23"/>
  <c r="E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古功文</author>
  </authors>
  <commentList>
    <comment ref="K9" authorId="0" shapeId="0" xr:uid="{E21C67E2-E789-4B41-B918-EF67906D5E51}">
      <text>
        <r>
          <rPr>
            <b/>
            <sz val="9"/>
            <rFont val="宋体"/>
            <family val="3"/>
            <charset val="134"/>
          </rPr>
          <t>古功文:</t>
        </r>
        <r>
          <rPr>
            <sz val="9"/>
            <rFont val="宋体"/>
            <family val="3"/>
            <charset val="134"/>
          </rPr>
          <t xml:space="preserve">
设置单元格自动换行</t>
        </r>
      </text>
    </comment>
  </commentList>
</comments>
</file>

<file path=xl/sharedStrings.xml><?xml version="1.0" encoding="utf-8"?>
<sst xmlns="http://schemas.openxmlformats.org/spreadsheetml/2006/main" count="630" uniqueCount="494">
  <si>
    <t>A</t>
  </si>
  <si>
    <t>北京\销售部\经理</t>
  </si>
  <si>
    <t>财务部\主管</t>
  </si>
  <si>
    <t>采购部\采购员</t>
  </si>
  <si>
    <t>总经理办公室\秘书</t>
  </si>
  <si>
    <t>采购部\经理</t>
  </si>
  <si>
    <t>销售部\销售员</t>
  </si>
  <si>
    <t>销售部\文员</t>
  </si>
  <si>
    <t>姓名</t>
  </si>
  <si>
    <t>身份证号码</t>
  </si>
  <si>
    <t>部门\职务</t>
  </si>
  <si>
    <t>Email</t>
  </si>
  <si>
    <t>LEFT(取姓)</t>
  </si>
  <si>
    <t>RIGHT(取名)</t>
  </si>
  <si>
    <t>判断性别</t>
  </si>
  <si>
    <t>取“@"出现的位置</t>
  </si>
  <si>
    <t>取email用户名</t>
  </si>
  <si>
    <t>取部门</t>
  </si>
  <si>
    <t>取职务</t>
  </si>
  <si>
    <t>将“\"替换成"-"号</t>
  </si>
  <si>
    <t>将“\"替换成"("
并在最后加“)"</t>
  </si>
  <si>
    <t>李晓辉</t>
  </si>
  <si>
    <t>310467198001150095</t>
  </si>
  <si>
    <t>销售部\经理</t>
  </si>
  <si>
    <t>唐娜</t>
  </si>
  <si>
    <t>310467195604110221</t>
  </si>
  <si>
    <t>欧阳雨新</t>
  </si>
  <si>
    <t>310467167980303871</t>
  </si>
  <si>
    <t>人事部\招聘经理</t>
  </si>
  <si>
    <t>郭丽敏</t>
  </si>
  <si>
    <t>310467800115092</t>
  </si>
  <si>
    <t>田云龙</t>
  </si>
  <si>
    <t>31046719761212331X</t>
  </si>
  <si>
    <t>陈芳芳</t>
  </si>
  <si>
    <t>310467196790422</t>
  </si>
  <si>
    <t>陈娅婷</t>
  </si>
  <si>
    <t>310467198893291204</t>
  </si>
  <si>
    <t>马小承</t>
  </si>
  <si>
    <t>310467197807070023</t>
  </si>
  <si>
    <t>gung@fudan.edu.cn</t>
  </si>
  <si>
    <t>程浩</t>
  </si>
  <si>
    <t>310467198609190376</t>
  </si>
  <si>
    <t xml:space="preserve">ChXXX7@gmail.com </t>
  </si>
  <si>
    <t>&gt;90</t>
  </si>
  <si>
    <t>优秀</t>
  </si>
  <si>
    <t>&gt;60</t>
  </si>
  <si>
    <t>良好</t>
  </si>
  <si>
    <t>其他</t>
  </si>
  <si>
    <t>不及格</t>
  </si>
  <si>
    <t>销售地区</t>
  </si>
  <si>
    <t>销售人员</t>
  </si>
  <si>
    <t>成绩</t>
  </si>
  <si>
    <t>等级</t>
  </si>
  <si>
    <t>北京</t>
  </si>
  <si>
    <t>苏珊</t>
  </si>
  <si>
    <t>白丁</t>
  </si>
  <si>
    <t>赵琦</t>
  </si>
  <si>
    <t>李兵</t>
  </si>
  <si>
    <t>转换日期格式</t>
  </si>
  <si>
    <t>入职日期</t>
  </si>
  <si>
    <t>中文月份</t>
  </si>
  <si>
    <t>转换数字格式</t>
  </si>
  <si>
    <t>年龄</t>
  </si>
  <si>
    <t>数值</t>
  </si>
  <si>
    <t>二十四</t>
  </si>
  <si>
    <t>四十五</t>
  </si>
  <si>
    <t>五十八</t>
  </si>
  <si>
    <t>三十七</t>
  </si>
  <si>
    <t>简化公式判断</t>
  </si>
  <si>
    <t>2019年</t>
  </si>
  <si>
    <t>2020年</t>
  </si>
  <si>
    <t>差异</t>
  </si>
  <si>
    <t>上海</t>
  </si>
  <si>
    <t>深圳</t>
  </si>
  <si>
    <t>南京</t>
  </si>
  <si>
    <t>提取文本内容</t>
  </si>
  <si>
    <t>出生日期</t>
  </si>
  <si>
    <t>410621198401101482</t>
  </si>
  <si>
    <t>410621198512101482</t>
  </si>
  <si>
    <t>410621198005061482</t>
  </si>
  <si>
    <t>410621197802201482</t>
  </si>
  <si>
    <t>金额</t>
  </si>
  <si>
    <t>十</t>
  </si>
  <si>
    <t>亿</t>
  </si>
  <si>
    <t>千</t>
  </si>
  <si>
    <t>百</t>
  </si>
  <si>
    <t>万</t>
  </si>
  <si>
    <t>元</t>
  </si>
  <si>
    <t>角</t>
  </si>
  <si>
    <t>分</t>
  </si>
  <si>
    <t>效果展示</t>
  </si>
  <si>
    <t>库存物资清单</t>
  </si>
  <si>
    <t>NO</t>
  </si>
  <si>
    <t>物料号</t>
  </si>
  <si>
    <t>明细名称</t>
  </si>
  <si>
    <t>数 量</t>
  </si>
  <si>
    <t>钢 质</t>
  </si>
  <si>
    <t>缺陷描述</t>
  </si>
  <si>
    <t>是否含
“氧化色”</t>
  </si>
  <si>
    <t>St13</t>
  </si>
  <si>
    <t>氧化色油斑划痕压印板黄尾下表面擦划伤</t>
  </si>
  <si>
    <t>氧化色油斑划痕压印板黄</t>
  </si>
  <si>
    <t>尾折印,少擦伤,擦划痕,油斑,压印,局轻浪,(窄尺分包)</t>
  </si>
  <si>
    <t>St12</t>
  </si>
  <si>
    <t>中浪明显传侧轻切边不良少擦划伤平整斑</t>
  </si>
  <si>
    <t>操作侧较重切边不良造成的压痕及浪形（浪高6-8毫米）1537</t>
  </si>
  <si>
    <t>轻平整斑擦伤压痕尾操局切边不良造成的较明显浪形</t>
  </si>
  <si>
    <t>轻压痕少平整斑擦伤轻浪</t>
  </si>
  <si>
    <t>氧化色扣边分小卷 轻压痕局轻边浪少夹杂擦伤少平整斑。</t>
  </si>
  <si>
    <t>轻振痕，浪形，少夹杂，擦伤，轻氧化色。</t>
  </si>
  <si>
    <t>我们要得到的格式</t>
  </si>
  <si>
    <t>字符串</t>
  </si>
  <si>
    <t>查找字符</t>
  </si>
  <si>
    <t>第N次出现</t>
  </si>
  <si>
    <t>位置（公式结果）</t>
  </si>
  <si>
    <t>最后一次位置</t>
  </si>
  <si>
    <t>黎貂\黎子滔\黎红\黎妍\黎晓池\张三\李四</t>
  </si>
  <si>
    <t>\</t>
  </si>
  <si>
    <t>1232\银行存款\交通银行\****街支行\***2341</t>
  </si>
  <si>
    <t>AbcdaHGAHFAweh</t>
  </si>
  <si>
    <t>aabdgadeagaggkljlapoi</t>
  </si>
  <si>
    <t>a</t>
  </si>
  <si>
    <t>123411465122</t>
  </si>
  <si>
    <t>长*宽*高*80*200</t>
  </si>
  <si>
    <t>*</t>
  </si>
  <si>
    <t>AT1234AT344AT98AT1342AT9876</t>
  </si>
  <si>
    <t>T</t>
  </si>
  <si>
    <t>101+123+8+978+34+1234+90+102</t>
  </si>
  <si>
    <t>+</t>
  </si>
  <si>
    <t>→</t>
  </si>
  <si>
    <t>《《《应用案例》》》</t>
  </si>
  <si>
    <t>LEN/LENB</t>
    <phoneticPr fontId="5" type="noConversion"/>
  </si>
  <si>
    <t>返回字符/字节长度</t>
    <phoneticPr fontId="5" type="noConversion"/>
  </si>
  <si>
    <t>LEN(text)</t>
    <phoneticPr fontId="5" type="noConversion"/>
  </si>
  <si>
    <t>LEN(文本)</t>
    <phoneticPr fontId="5" type="noConversion"/>
  </si>
  <si>
    <t>字符长度</t>
    <phoneticPr fontId="5" type="noConversion"/>
  </si>
  <si>
    <t>LENB(text)</t>
    <phoneticPr fontId="5" type="noConversion"/>
  </si>
  <si>
    <t>LENB(文本)</t>
    <phoneticPr fontId="5" type="noConversion"/>
  </si>
  <si>
    <t>字节长度</t>
    <phoneticPr fontId="5" type="noConversion"/>
  </si>
  <si>
    <t>LEN</t>
    <phoneticPr fontId="5" type="noConversion"/>
  </si>
  <si>
    <t>LENB</t>
    <phoneticPr fontId="5" type="noConversion"/>
  </si>
  <si>
    <t>LEFT/RIGHT/MID</t>
    <phoneticPr fontId="5" type="noConversion"/>
  </si>
  <si>
    <t>LEFTB/RIGHTB/MIDB</t>
    <phoneticPr fontId="5" type="noConversion"/>
  </si>
  <si>
    <t>LEFT(text,[num_chars])</t>
    <phoneticPr fontId="5" type="noConversion"/>
  </si>
  <si>
    <t>RIGHT(text,[num_chars])</t>
    <phoneticPr fontId="5" type="noConversion"/>
  </si>
  <si>
    <t>MID(text, start_num, num_chars)</t>
    <phoneticPr fontId="5" type="noConversion"/>
  </si>
  <si>
    <t>从左截取</t>
    <phoneticPr fontId="5" type="noConversion"/>
  </si>
  <si>
    <t>从右截取</t>
    <phoneticPr fontId="5" type="noConversion"/>
  </si>
  <si>
    <t>中间截取</t>
    <phoneticPr fontId="5" type="noConversion"/>
  </si>
  <si>
    <t>LEFT(文本,截取个数)</t>
    <phoneticPr fontId="5" type="noConversion"/>
  </si>
  <si>
    <t>RIGHT(文本,截取个数)</t>
    <phoneticPr fontId="5" type="noConversion"/>
  </si>
  <si>
    <t>MID(文本, 开始位置,截取个数)</t>
    <phoneticPr fontId="5" type="noConversion"/>
  </si>
  <si>
    <t>LEFT</t>
    <phoneticPr fontId="5" type="noConversion"/>
  </si>
  <si>
    <t>RIGHT</t>
    <phoneticPr fontId="5" type="noConversion"/>
  </si>
  <si>
    <t>MID</t>
    <phoneticPr fontId="5" type="noConversion"/>
  </si>
  <si>
    <t>FIND/FINDB</t>
    <phoneticPr fontId="5" type="noConversion"/>
  </si>
  <si>
    <t xml:space="preserve">SEARCH/SEARCHB </t>
    <phoneticPr fontId="5" type="noConversion"/>
  </si>
  <si>
    <t>FIND(find_text, within_text, [start_num])</t>
    <phoneticPr fontId="5" type="noConversion"/>
  </si>
  <si>
    <t>SEARCH(find_text, within_text, [start_num])</t>
    <phoneticPr fontId="5" type="noConversion"/>
  </si>
  <si>
    <t>FIND(要查的文本, 被查的文本, 查的开始位置)</t>
    <phoneticPr fontId="5" type="noConversion"/>
  </si>
  <si>
    <t>SEARCH(要查的文本, 被查的文本, 查的开始位置)</t>
    <phoneticPr fontId="5" type="noConversion"/>
  </si>
  <si>
    <t>search() 不识别大小写字母，可以使用通配符</t>
    <phoneticPr fontId="5" type="noConversion"/>
  </si>
  <si>
    <t>区别：</t>
    <phoneticPr fontId="5" type="noConversion"/>
  </si>
  <si>
    <t>find()  识别大小写字母，不可以使用通配符</t>
    <phoneticPr fontId="5" type="noConversion"/>
  </si>
  <si>
    <t>查的开始位置省略则默认从1</t>
    <phoneticPr fontId="5" type="noConversion"/>
  </si>
  <si>
    <r>
      <t>要查文本在被查的文本的</t>
    </r>
    <r>
      <rPr>
        <b/>
        <sz val="18"/>
        <color rgb="FFFF0000"/>
        <rFont val="思源黑体 Bold"/>
        <family val="2"/>
        <charset val="134"/>
      </rPr>
      <t>第一个位置</t>
    </r>
    <r>
      <rPr>
        <b/>
        <sz val="18"/>
        <color theme="1"/>
        <rFont val="思源黑体 Bold"/>
        <family val="2"/>
        <charset val="134"/>
      </rPr>
      <t>，返回的是一个数字，找不到返回 #VALUE!</t>
    </r>
    <phoneticPr fontId="5" type="noConversion"/>
  </si>
  <si>
    <t>Miriam McGovern</t>
  </si>
  <si>
    <t>M</t>
    <phoneticPr fontId="5" type="noConversion"/>
  </si>
  <si>
    <t>m</t>
    <phoneticPr fontId="5" type="noConversion"/>
  </si>
  <si>
    <t>FIND</t>
    <phoneticPr fontId="5" type="noConversion"/>
  </si>
  <si>
    <t>SEARCH</t>
    <phoneticPr fontId="5" type="noConversion"/>
  </si>
  <si>
    <t>M?r</t>
    <phoneticPr fontId="5" type="noConversion"/>
  </si>
  <si>
    <t xml:space="preserve">REPLACE REPLACEB </t>
    <phoneticPr fontId="5" type="noConversion"/>
  </si>
  <si>
    <t>SUBSTITUTE</t>
    <phoneticPr fontId="5" type="noConversion"/>
  </si>
  <si>
    <t>PHONETIC</t>
    <phoneticPr fontId="5" type="noConversion"/>
  </si>
  <si>
    <t>CONCAT</t>
    <phoneticPr fontId="5" type="noConversion"/>
  </si>
  <si>
    <t>TEXTJOIN</t>
    <phoneticPr fontId="5" type="noConversion"/>
  </si>
  <si>
    <t>REPT</t>
    <phoneticPr fontId="5" type="noConversion"/>
  </si>
  <si>
    <t>TRIM</t>
    <phoneticPr fontId="5" type="noConversion"/>
  </si>
  <si>
    <t>CLEAN</t>
    <phoneticPr fontId="5" type="noConversion"/>
  </si>
  <si>
    <t>LOWER</t>
    <phoneticPr fontId="5" type="noConversion"/>
  </si>
  <si>
    <t>UPPER</t>
    <phoneticPr fontId="5" type="noConversion"/>
  </si>
  <si>
    <t>PRORER</t>
    <phoneticPr fontId="5" type="noConversion"/>
  </si>
  <si>
    <t>CODE</t>
    <phoneticPr fontId="5" type="noConversion"/>
  </si>
  <si>
    <t>CHAR</t>
    <phoneticPr fontId="5" type="noConversion"/>
  </si>
  <si>
    <t>TEXT</t>
    <phoneticPr fontId="5" type="noConversion"/>
  </si>
  <si>
    <t>参考自定义格式</t>
    <phoneticPr fontId="5" type="noConversion"/>
  </si>
  <si>
    <t>TEXT(数值，格式)</t>
    <phoneticPr fontId="5" type="noConversion"/>
  </si>
  <si>
    <t>TEXT(value,format_text)</t>
    <phoneticPr fontId="5" type="noConversion"/>
  </si>
  <si>
    <t>将数值转换为文本，并且可以通过使用特殊格式字符串来指定显示格式</t>
    <phoneticPr fontId="5" type="noConversion"/>
  </si>
  <si>
    <t>MID
(取出生年份)</t>
    <phoneticPr fontId="5" type="noConversion"/>
  </si>
  <si>
    <t>\</t>
    <phoneticPr fontId="5" type="noConversion"/>
  </si>
  <si>
    <t>第10节课啦，宝宝们加油！</t>
    <phoneticPr fontId="5" type="noConversion"/>
  </si>
  <si>
    <t>REPT(文本,重复次数)  将文本重复一定的次数</t>
  </si>
  <si>
    <t>REPT(text,number_times)</t>
    <phoneticPr fontId="5" type="noConversion"/>
  </si>
  <si>
    <t>返回的一律都是文本形式的数据，若需要计算，需先转换为数值</t>
  </si>
  <si>
    <t>PHONETIC(reference)</t>
    <phoneticPr fontId="5" type="noConversion"/>
  </si>
  <si>
    <t>可引用区域,连接只识别文本</t>
    <phoneticPr fontId="5" type="noConversion"/>
  </si>
  <si>
    <t>CONCAT(text1,text2,…)</t>
    <phoneticPr fontId="5" type="noConversion"/>
  </si>
  <si>
    <t>可引用区域,连接识别各种类型</t>
    <phoneticPr fontId="5" type="noConversion"/>
  </si>
  <si>
    <t>TEXTJOIN(delimiter,ingore_empty,text1,text2,…)</t>
    <phoneticPr fontId="5" type="noConversion"/>
  </si>
  <si>
    <t>通过分隔符连接所有符合条件的单元格内容和区域</t>
    <phoneticPr fontId="5" type="noConversion"/>
  </si>
  <si>
    <t>PHONETIC(区域)</t>
    <phoneticPr fontId="5" type="noConversion"/>
  </si>
  <si>
    <t>TEXTJOIN(分隔符,是否忽略空白单元格,需要合并的字符串区域列表)</t>
    <phoneticPr fontId="5" type="noConversion"/>
  </si>
  <si>
    <t>删除文本中不能打印的字符</t>
  </si>
  <si>
    <t>除了单词之间的单个空格外，清除文本中所有的空格。</t>
  </si>
  <si>
    <t>TRIM(text)</t>
    <phoneticPr fontId="5" type="noConversion"/>
  </si>
  <si>
    <t>CLEAN(text)</t>
    <phoneticPr fontId="5" type="noConversion"/>
  </si>
  <si>
    <t>LOWER</t>
  </si>
  <si>
    <t>UPPER</t>
  </si>
  <si>
    <t>PRORER</t>
  </si>
  <si>
    <t>LOWER(text)</t>
    <phoneticPr fontId="5" type="noConversion"/>
  </si>
  <si>
    <t>UPPER(text)</t>
    <phoneticPr fontId="5" type="noConversion"/>
  </si>
  <si>
    <t>PRORER(text)</t>
    <phoneticPr fontId="5" type="noConversion"/>
  </si>
  <si>
    <t>小写</t>
  </si>
  <si>
    <t>大写</t>
  </si>
  <si>
    <t>首字母大写，其他小写</t>
  </si>
  <si>
    <t>返回对应于数字代码的字符</t>
  </si>
  <si>
    <t>返回文本字符串中第一个字符的数字代码</t>
    <phoneticPr fontId="5" type="noConversion"/>
  </si>
  <si>
    <t>CHAR(number)</t>
  </si>
  <si>
    <t>number</t>
    <phoneticPr fontId="5" type="noConversion"/>
  </si>
  <si>
    <t>介于 1 到 255 之间用于指定所需字符的数字</t>
    <phoneticPr fontId="5" type="noConversion"/>
  </si>
  <si>
    <t>text</t>
    <phoneticPr fontId="5" type="noConversion"/>
  </si>
  <si>
    <t>要得到其第一个字符代码的文本</t>
    <phoneticPr fontId="5" type="noConversion"/>
  </si>
  <si>
    <t>Number</t>
  </si>
  <si>
    <t>返回结果</t>
    <phoneticPr fontId="5" type="noConversion"/>
  </si>
  <si>
    <t>char</t>
    <phoneticPr fontId="5" type="noConversion"/>
  </si>
  <si>
    <t>结果</t>
  </si>
  <si>
    <t>开始为65,结束90</t>
  </si>
  <si>
    <t>开始为97,结束122</t>
  </si>
  <si>
    <t>开始为48,结束57</t>
  </si>
  <si>
    <t>Number</t>
    <phoneticPr fontId="5" type="noConversion"/>
  </si>
  <si>
    <t>快速删除换行符号</t>
  </si>
  <si>
    <t>英文</t>
  </si>
  <si>
    <t>today</t>
  </si>
  <si>
    <t>今天</t>
  </si>
  <si>
    <t>year</t>
  </si>
  <si>
    <t>date</t>
  </si>
  <si>
    <t>日</t>
  </si>
  <si>
    <t>说明</t>
  </si>
  <si>
    <t>年</t>
    <phoneticPr fontId="19" type="noConversion"/>
  </si>
  <si>
    <t>中文</t>
    <phoneticPr fontId="5" type="noConversion"/>
  </si>
  <si>
    <t>合并后效果</t>
    <phoneticPr fontId="5" type="noConversion"/>
  </si>
  <si>
    <t>CODE(text)</t>
    <phoneticPr fontId="5" type="noConversion"/>
  </si>
  <si>
    <t>√</t>
  </si>
  <si>
    <t>对号</t>
    <phoneticPr fontId="19" type="noConversion"/>
  </si>
  <si>
    <t>×</t>
  </si>
  <si>
    <t>错号</t>
  </si>
  <si>
    <t>²</t>
  </si>
  <si>
    <t>平方</t>
  </si>
  <si>
    <t>³</t>
  </si>
  <si>
    <t>立方</t>
  </si>
  <si>
    <t>α</t>
  </si>
  <si>
    <t>.</t>
  </si>
  <si>
    <t>β</t>
  </si>
  <si>
    <t>壹</t>
  </si>
  <si>
    <t>贰</t>
  </si>
  <si>
    <t>亻</t>
  </si>
  <si>
    <t>彳</t>
  </si>
  <si>
    <t>Ⅰ</t>
  </si>
  <si>
    <t>Ⅱ</t>
  </si>
  <si>
    <t>①</t>
  </si>
  <si>
    <t>②</t>
  </si>
  <si>
    <t>代码</t>
    <phoneticPr fontId="5" type="noConversion"/>
  </si>
  <si>
    <t>第</t>
    <phoneticPr fontId="5" type="noConversion"/>
  </si>
  <si>
    <t>十</t>
    <phoneticPr fontId="5" type="noConversion"/>
  </si>
  <si>
    <t>节</t>
    <phoneticPr fontId="5" type="noConversion"/>
  </si>
  <si>
    <t>课</t>
    <phoneticPr fontId="5" type="noConversion"/>
  </si>
  <si>
    <t>常用符号的代码(也可以是汉字),可以点插入--&gt;符号,然后用CODE获取数字代码,用ALT+数字健(小键盘输入)</t>
    <phoneticPr fontId="5" type="noConversion"/>
  </si>
  <si>
    <t>excel sql</t>
    <phoneticPr fontId="5" type="noConversion"/>
  </si>
  <si>
    <t>d</t>
    <phoneticPr fontId="5" type="noConversion"/>
  </si>
  <si>
    <t>,</t>
    <phoneticPr fontId="5" type="noConversion"/>
  </si>
  <si>
    <t>nihoa</t>
    <phoneticPr fontId="5" type="noConversion"/>
  </si>
  <si>
    <t>你好</t>
    <phoneticPr fontId="5" type="noConversion"/>
  </si>
  <si>
    <t>&amp;</t>
    <phoneticPr fontId="5" type="noConversion"/>
  </si>
  <si>
    <t xml:space="preserve">  你好 新世界 !  </t>
    <phoneticPr fontId="5" type="noConversion"/>
  </si>
  <si>
    <t>CLEAN</t>
  </si>
  <si>
    <t>TRIM</t>
  </si>
  <si>
    <t>显示内容</t>
  </si>
  <si>
    <t>公式结果</t>
  </si>
  <si>
    <t>公式显示</t>
  </si>
  <si>
    <t>=TEXT(B18,"####.#")</t>
  </si>
  <si>
    <t>=TEXT(B19,"#.000")</t>
  </si>
  <si>
    <t>=TEXT(B20,"0.#")</t>
  </si>
  <si>
    <t>=TEXT(B21,"#.0#")</t>
  </si>
  <si>
    <t>=TEXT(B22,"???.???")</t>
  </si>
  <si>
    <t>=TEXT(B23,"???.???")</t>
  </si>
  <si>
    <t>=TEXT(B24,"???.???")</t>
  </si>
  <si>
    <t>=TEXT(B26,"# ???/???")</t>
  </si>
  <si>
    <t>=TEXT(B27,"# ???/???")</t>
  </si>
  <si>
    <t>=TEXT(B35,"#,###")</t>
  </si>
  <si>
    <t>=TEXT(B36,"#,")</t>
  </si>
  <si>
    <t>=TEXT(B37,"0.0,,")</t>
  </si>
  <si>
    <t>数据</t>
  </si>
  <si>
    <t>显示格式</t>
  </si>
  <si>
    <t>=TEXT(B41,"M")</t>
  </si>
  <si>
    <t>=TEXT(B42,"MM")</t>
  </si>
  <si>
    <t>=TEXT(B43,"MMM")</t>
  </si>
  <si>
    <t>=TEXT(B44,"MMMM")</t>
  </si>
  <si>
    <t>=TEXT(B45,"MMMMM")</t>
  </si>
  <si>
    <t>=TEXT(B46,"D")</t>
  </si>
  <si>
    <t>=TEXT(B47,"DD"</t>
  </si>
  <si>
    <t>=TEXT(B48,"ddd")</t>
  </si>
  <si>
    <t>=TEXT(B49,"dddd")</t>
  </si>
  <si>
    <t>=TEXT(B50,"yy")</t>
  </si>
  <si>
    <t>=TEXT(B51,"yyyy")</t>
  </si>
  <si>
    <t>=TEXT(B52,"h")</t>
  </si>
  <si>
    <t>=TEXT(B53,"[h]")</t>
  </si>
  <si>
    <t>=TEXT(B54,"hh")</t>
  </si>
  <si>
    <t>=TEXT(B55,"h:m")</t>
  </si>
  <si>
    <t>=TEXT(B57,"[m]")</t>
  </si>
  <si>
    <t>=TEXT(B58,"h:mm")</t>
  </si>
  <si>
    <t>=TEXT(B60,"s")</t>
  </si>
  <si>
    <t>=TEXT(B61,"[s]")</t>
  </si>
  <si>
    <t>=TEXT(B62,"ss</t>
  </si>
  <si>
    <t>=TEXT(B58,"h AM/PM")</t>
  </si>
  <si>
    <t>=TEXT(B59,"h:mm AM/PM")</t>
  </si>
  <si>
    <t>判断</t>
    <phoneticPr fontId="5" type="noConversion"/>
  </si>
  <si>
    <t>09A52550400003</t>
  </si>
  <si>
    <t>09A52550400004</t>
  </si>
  <si>
    <t>09A52789500003</t>
  </si>
  <si>
    <t>09A52715300002</t>
  </si>
  <si>
    <t>09A52741100001</t>
  </si>
  <si>
    <t>09A52741100002</t>
  </si>
  <si>
    <t>09A52918600001</t>
  </si>
  <si>
    <t>09A52838000002</t>
  </si>
  <si>
    <t>09A51954100001</t>
  </si>
  <si>
    <t>09A51954100002</t>
  </si>
  <si>
    <t>是否含
“氧化色”</t>
    <phoneticPr fontId="5" type="noConversion"/>
  </si>
  <si>
    <t>热轧卷板</t>
  </si>
  <si>
    <t>省份</t>
  </si>
  <si>
    <t>北京市</t>
  </si>
  <si>
    <t>361226198309204790</t>
  </si>
  <si>
    <t>天津市</t>
  </si>
  <si>
    <t>110604198003310411</t>
  </si>
  <si>
    <t>河北省</t>
  </si>
  <si>
    <t>310302197910271643</t>
  </si>
  <si>
    <t>山西省</t>
  </si>
  <si>
    <t>372925198607255711</t>
  </si>
  <si>
    <t>内蒙古自治区</t>
  </si>
  <si>
    <t>341126198409266221</t>
  </si>
  <si>
    <t>辽宁省</t>
  </si>
  <si>
    <t>吉林省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</si>
  <si>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</si>
  <si>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</si>
  <si>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</si>
  <si>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</si>
  <si>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</si>
  <si>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</si>
  <si>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</si>
  <si>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</si>
  <si>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</si>
  <si>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</si>
  <si>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</si>
  <si>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</si>
  <si>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</si>
  <si>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</si>
  <si>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</si>
  <si>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</si>
  <si>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</si>
  <si>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</si>
  <si>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</si>
  <si>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</si>
  <si>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</si>
  <si>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</si>
  <si>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</si>
  <si>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</si>
  <si>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</si>
  <si>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</si>
  <si>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c2</t>
  </si>
  <si>
    <t>s23</t>
  </si>
  <si>
    <t>d12</t>
  </si>
  <si>
    <t>d009</t>
  </si>
  <si>
    <t>A123</t>
  </si>
  <si>
    <t>B1001</t>
  </si>
  <si>
    <t>O888</t>
  </si>
  <si>
    <t>N1</t>
  </si>
  <si>
    <t>L10</t>
  </si>
  <si>
    <t>P1234</t>
  </si>
  <si>
    <t>S19</t>
  </si>
  <si>
    <t>C00021</t>
  </si>
  <si>
    <t>000000</t>
    <phoneticPr fontId="5" type="noConversion"/>
  </si>
  <si>
    <t>大暖男—金毛</t>
  </si>
  <si>
    <t>电臀—柯基</t>
  </si>
  <si>
    <t>棉花糖—比熊</t>
  </si>
  <si>
    <t>表情包—哈士奇</t>
  </si>
  <si>
    <t>阿拉撕家—阿拉撕加</t>
  </si>
  <si>
    <t>江湖人称</t>
    <phoneticPr fontId="5" type="noConversion"/>
  </si>
  <si>
    <t>绰号</t>
  </si>
  <si>
    <t>微笑天使—萨摩耶</t>
    <phoneticPr fontId="5" type="noConversion"/>
  </si>
  <si>
    <t>zhangsan@163.com</t>
  </si>
  <si>
    <t>lisi@outlook.com</t>
  </si>
  <si>
    <t>wangwu@ms.com</t>
  </si>
  <si>
    <t>345886413@qq.com</t>
  </si>
  <si>
    <t>154443434@163.com</t>
  </si>
  <si>
    <t>cai@164.com</t>
  </si>
  <si>
    <t>cc@163.com</t>
  </si>
  <si>
    <t>单位</t>
  </si>
  <si>
    <t>数字</t>
  </si>
  <si>
    <t>28位</t>
  </si>
  <si>
    <t>185斤</t>
  </si>
  <si>
    <t>788毫克</t>
  </si>
  <si>
    <t>506公斤</t>
  </si>
  <si>
    <t>54人次</t>
  </si>
  <si>
    <t>196个</t>
  </si>
  <si>
    <t>755平米</t>
  </si>
  <si>
    <t>35摄氏度</t>
  </si>
  <si>
    <t>53摄氏度</t>
  </si>
  <si>
    <t>178厘米</t>
  </si>
  <si>
    <t>1.7米</t>
  </si>
  <si>
    <t>练习1</t>
    <phoneticPr fontId="5" type="noConversion"/>
  </si>
  <si>
    <t>练习2</t>
    <phoneticPr fontId="5" type="noConversion"/>
  </si>
  <si>
    <t>字节是一个中文、标点符号都各自为2个字节，英文、数字是1个字节</t>
    <phoneticPr fontId="5" type="noConversion"/>
  </si>
  <si>
    <t>字符是一个数字、文字、符号、英文各自为1个字符</t>
    <phoneticPr fontId="5" type="noConversion"/>
  </si>
  <si>
    <t>产品1</t>
    <phoneticPr fontId="5" type="noConversion"/>
  </si>
  <si>
    <t>产品2</t>
  </si>
  <si>
    <t>产品3</t>
  </si>
  <si>
    <t>产品4</t>
  </si>
  <si>
    <t>REPLACE(old_text,start_num,num_chars,new_text)</t>
    <phoneticPr fontId="5" type="noConversion"/>
  </si>
  <si>
    <t>手机号</t>
    <phoneticPr fontId="5" type="noConversion"/>
  </si>
  <si>
    <t>16127548337</t>
  </si>
  <si>
    <t>13944974053</t>
  </si>
  <si>
    <t>15222655115</t>
  </si>
  <si>
    <t>16102864053</t>
  </si>
  <si>
    <t>替换的字符</t>
    <phoneticPr fontId="5" type="noConversion"/>
  </si>
  <si>
    <t>把给定的开始位置和长度的内容替换为其他内容</t>
  </si>
  <si>
    <t>REPLACE(文本, 起始位置, 替换几个字符, 新字段)</t>
    <phoneticPr fontId="5" type="noConversion"/>
  </si>
  <si>
    <t>SUBSTITUTE(text, old_text, new_text, [instance_num])</t>
    <phoneticPr fontId="5" type="noConversion"/>
  </si>
  <si>
    <t>SUBSTITUTE(文本,被替换的字符,新的字符, 替换第几个)</t>
    <phoneticPr fontId="5" type="noConversion"/>
  </si>
  <si>
    <t>对指定的字符进行替换</t>
  </si>
  <si>
    <t>我爱学习,学习使我快乐!</t>
    <phoneticPr fontId="5" type="noConversion"/>
  </si>
  <si>
    <t>第二个学习替换为吃</t>
    <phoneticPr fontId="5" type="noConversion"/>
  </si>
  <si>
    <t>第一个学习替换为吃</t>
    <phoneticPr fontId="5" type="noConversion"/>
  </si>
  <si>
    <t>学习全部替换为吃</t>
    <phoneticPr fontId="5" type="noConversion"/>
  </si>
  <si>
    <t>[instance_num]省略则全部替换</t>
    <phoneticPr fontId="5" type="noConversion"/>
  </si>
  <si>
    <t>月份</t>
    <phoneticPr fontId="5" type="noConversion"/>
  </si>
  <si>
    <t>产品</t>
    <phoneticPr fontId="5" type="noConversion"/>
  </si>
  <si>
    <t>销售量</t>
    <phoneticPr fontId="5" type="noConversion"/>
  </si>
  <si>
    <t>销售目标</t>
    <phoneticPr fontId="5" type="noConversion"/>
  </si>
  <si>
    <t>完成进度1</t>
    <phoneticPr fontId="5" type="noConversion"/>
  </si>
  <si>
    <t>完成进度2</t>
    <phoneticPr fontId="5" type="noConversion"/>
  </si>
  <si>
    <t>快速删除换行符号</t>
    <phoneticPr fontId="5" type="noConversion"/>
  </si>
  <si>
    <t>符号</t>
    <phoneticPr fontId="5" type="noConversion"/>
  </si>
  <si>
    <t>内容</t>
    <phoneticPr fontId="5" type="noConversion"/>
  </si>
  <si>
    <t>删除[]指定的内容</t>
    <phoneticPr fontId="5" type="noConversion"/>
  </si>
  <si>
    <t>[第一节]基础操作1</t>
    <phoneticPr fontId="5" type="noConversion"/>
  </si>
  <si>
    <t>[第二节]基础操作2</t>
    <phoneticPr fontId="5" type="noConversion"/>
  </si>
  <si>
    <t>[第三节]基础操作3</t>
    <phoneticPr fontId="5" type="noConversion"/>
  </si>
  <si>
    <t>函数与基础[4]</t>
    <phoneticPr fontId="5" type="noConversion"/>
  </si>
  <si>
    <t>统计函数[5]</t>
    <phoneticPr fontId="5" type="noConversion"/>
  </si>
  <si>
    <t>文本[6]函数</t>
    <phoneticPr fontId="5" type="noConversion"/>
  </si>
  <si>
    <t>要求：整理后的编号，不足6位的用0补充要求</t>
  </si>
  <si>
    <r>
      <t>a</t>
    </r>
    <r>
      <rPr>
        <sz val="11"/>
        <color indexed="8"/>
        <rFont val="思源黑体 Bold"/>
        <family val="2"/>
        <charset val="134"/>
      </rPr>
      <t>→B→FD→12→OK→ET→MD</t>
    </r>
  </si>
  <si>
    <t>々</t>
    <phoneticPr fontId="5" type="noConversion"/>
  </si>
  <si>
    <t>方法1</t>
    <phoneticPr fontId="5" type="noConversion"/>
  </si>
  <si>
    <t>方法2</t>
    <phoneticPr fontId="5" type="noConversion"/>
  </si>
  <si>
    <t>销售金额</t>
  </si>
  <si>
    <t>个</t>
  </si>
  <si>
    <t>十万</t>
  </si>
  <si>
    <t>百万</t>
  </si>
  <si>
    <t>千万</t>
  </si>
  <si>
    <t>时间</t>
    <phoneticPr fontId="5" type="noConversion"/>
  </si>
  <si>
    <t>48秒</t>
    <phoneticPr fontId="5" type="noConversion"/>
  </si>
  <si>
    <t xml:space="preserve">35分钟18秒 </t>
    <phoneticPr fontId="5" type="noConversion"/>
  </si>
  <si>
    <t>12小时10分钟05秒</t>
    <phoneticPr fontId="5" type="noConversion"/>
  </si>
  <si>
    <t>FORMULATEXT</t>
    <phoneticPr fontId="5" type="noConversion"/>
  </si>
  <si>
    <t>查看其它单元格函数的公式，把其他单元格的公式显示为纯文本</t>
    <phoneticPr fontId="5" type="noConversion"/>
  </si>
  <si>
    <t>不可打印的字符</t>
    <phoneticPr fontId="5" type="noConversion"/>
  </si>
  <si>
    <t>五月</t>
  </si>
  <si>
    <t>一月</t>
  </si>
  <si>
    <t>四月</t>
  </si>
  <si>
    <t>三月</t>
  </si>
  <si>
    <t>比上年多635元</t>
  </si>
  <si>
    <t>比上年少81元</t>
  </si>
  <si>
    <t>与上年相同</t>
  </si>
  <si>
    <t>比上年多152元</t>
  </si>
  <si>
    <t>模拟答案</t>
  </si>
  <si>
    <t>模拟答案</t>
    <phoneticPr fontId="5" type="noConversion"/>
  </si>
  <si>
    <t>最后查找字符后的数据</t>
    <phoneticPr fontId="5" type="noConversion"/>
  </si>
  <si>
    <t>上海\人事部\招聘经理\无名</t>
    <phoneticPr fontId="5" type="noConversion"/>
  </si>
  <si>
    <t>编号</t>
    <phoneticPr fontId="5" type="noConversion"/>
  </si>
  <si>
    <t>0:0:48</t>
  </si>
  <si>
    <t>0:35:18</t>
  </si>
  <si>
    <t>12:10:5</t>
  </si>
  <si>
    <t>★</t>
  </si>
  <si>
    <t>▄</t>
    <phoneticPr fontId="5" type="noConversion"/>
  </si>
  <si>
    <r>
      <rPr>
        <sz val="10"/>
        <color theme="0"/>
        <rFont val="微软雅黑"/>
        <family val="2"/>
        <charset val="134"/>
      </rPr>
      <t>取职务</t>
    </r>
    <r>
      <rPr>
        <sz val="10"/>
        <color theme="0"/>
        <rFont val="思源黑体 Bold"/>
        <family val="2"/>
        <charset val="134"/>
      </rPr>
      <t>(</t>
    </r>
    <r>
      <rPr>
        <sz val="10"/>
        <color theme="0"/>
        <rFont val="宋体"/>
        <family val="2"/>
        <charset val="134"/>
      </rPr>
      <t>方式二)</t>
    </r>
    <phoneticPr fontId="5" type="noConversion"/>
  </si>
  <si>
    <r>
      <t>方法</t>
    </r>
    <r>
      <rPr>
        <sz val="10"/>
        <color theme="0"/>
        <rFont val="宋体"/>
        <family val="2"/>
        <charset val="134"/>
      </rPr>
      <t>3</t>
    </r>
    <phoneticPr fontId="5" type="noConversion"/>
  </si>
  <si>
    <t>第一步干掉小钟</t>
    <phoneticPr fontId="5" type="noConversion"/>
  </si>
  <si>
    <t>方法一</t>
    <phoneticPr fontId="5" type="noConversion"/>
  </si>
  <si>
    <t>方法二</t>
    <phoneticPr fontId="5" type="noConversion"/>
  </si>
  <si>
    <t>方法三</t>
    <phoneticPr fontId="5" type="noConversion"/>
  </si>
  <si>
    <t>方法四</t>
    <phoneticPr fontId="5" type="noConversion"/>
  </si>
  <si>
    <r>
      <t>方法</t>
    </r>
    <r>
      <rPr>
        <sz val="10"/>
        <color theme="0"/>
        <rFont val="Microsoft YaHei UI"/>
        <family val="2"/>
        <charset val="134"/>
      </rPr>
      <t>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</si>
</sst>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h:mm:ss"/>
  </numFmts>
  <fonts count="43">
    <font>
      <sz val="12"/>
      <name val="宋体"/>
      <charset val="134"/>
    </font>
    <font>
      <sz val="12"/>
      <color theme="1"/>
      <name val="Arial Unicode MS"/>
      <family val="2"/>
    </font>
    <font>
      <sz val="11"/>
      <color theme="1"/>
      <name val="思源黑体 Regular"/>
      <family val="2"/>
      <charset val="134"/>
      <scheme val="minor"/>
    </font>
    <font>
      <sz val="11"/>
      <color theme="0"/>
      <name val="思源黑体 Regular"/>
      <family val="2"/>
      <charset val="134"/>
      <scheme val="minor"/>
    </font>
    <font>
      <b/>
      <sz val="11"/>
      <color theme="3"/>
      <name val="思源黑体 Regular"/>
      <family val="2"/>
      <charset val="134"/>
      <scheme val="minor"/>
    </font>
    <font>
      <sz val="9"/>
      <name val="宋体"/>
      <family val="3"/>
      <charset val="134"/>
    </font>
    <font>
      <sz val="1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b/>
      <sz val="26"/>
      <color theme="1"/>
      <name val="思源黑体 Bold"/>
      <family val="2"/>
      <charset val="134"/>
    </font>
    <font>
      <b/>
      <sz val="18"/>
      <color theme="1"/>
      <name val="思源黑体 Bold"/>
      <family val="2"/>
      <charset val="134"/>
    </font>
    <font>
      <b/>
      <sz val="36"/>
      <color theme="1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sz val="22"/>
      <color theme="0"/>
      <name val="思源黑体 Bold"/>
      <family val="2"/>
      <charset val="134"/>
    </font>
    <font>
      <sz val="16"/>
      <color theme="1"/>
      <name val="思源黑体 Bold"/>
      <family val="2"/>
      <charset val="134"/>
    </font>
    <font>
      <sz val="16"/>
      <color theme="0"/>
      <name val="思源黑体 Bold"/>
      <family val="2"/>
      <charset val="134"/>
    </font>
    <font>
      <b/>
      <sz val="18"/>
      <color rgb="FFFF0000"/>
      <name val="思源黑体 Bold"/>
      <family val="2"/>
      <charset val="134"/>
    </font>
    <font>
      <sz val="12"/>
      <name val="思源黑体 Bold"/>
      <family val="2"/>
      <charset val="134"/>
    </font>
    <font>
      <b/>
      <sz val="12"/>
      <color theme="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12"/>
      <color theme="0"/>
      <name val="思源黑体 Bold"/>
      <family val="2"/>
      <charset val="134"/>
    </font>
    <font>
      <sz val="12"/>
      <color theme="1"/>
      <name val="思源黑体 Bold"/>
      <family val="2"/>
      <charset val="134"/>
    </font>
    <font>
      <sz val="11"/>
      <color indexed="8"/>
      <name val="思源黑体 Bold"/>
      <family val="2"/>
      <charset val="134"/>
    </font>
    <font>
      <sz val="14"/>
      <name val="思源黑体 Bold"/>
      <family val="2"/>
      <charset val="134"/>
    </font>
    <font>
      <sz val="10"/>
      <color theme="0"/>
      <name val="思源黑体 Bold"/>
      <family val="2"/>
      <charset val="134"/>
    </font>
    <font>
      <b/>
      <sz val="11"/>
      <color indexed="10"/>
      <name val="思源黑体 Bold"/>
      <family val="2"/>
      <charset val="134"/>
    </font>
    <font>
      <b/>
      <sz val="11"/>
      <color theme="0"/>
      <name val="思源黑体 Bold"/>
      <family val="2"/>
      <charset val="134"/>
    </font>
    <font>
      <sz val="10"/>
      <name val="思源黑体 Bold"/>
      <family val="2"/>
      <charset val="134"/>
    </font>
    <font>
      <sz val="11"/>
      <name val="思源黑体 Bold"/>
      <family val="2"/>
      <charset val="134"/>
    </font>
    <font>
      <b/>
      <sz val="11"/>
      <color theme="3"/>
      <name val="思源黑体 Bold"/>
      <family val="2"/>
      <charset val="134"/>
    </font>
    <font>
      <b/>
      <sz val="12"/>
      <color theme="1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rgb="FF00B0F0"/>
      <name val="思源黑体 Bold"/>
      <family val="2"/>
      <charset val="134"/>
    </font>
    <font>
      <b/>
      <sz val="10"/>
      <color indexed="12"/>
      <name val="思源黑体 Bold"/>
      <family val="2"/>
      <charset val="134"/>
    </font>
    <font>
      <b/>
      <sz val="14"/>
      <color theme="0"/>
      <name val="思源黑体 Bold"/>
      <family val="2"/>
      <charset val="134"/>
    </font>
    <font>
      <sz val="12"/>
      <name val="宋体"/>
      <family val="3"/>
      <charset val="134"/>
    </font>
    <font>
      <sz val="12"/>
      <name val="宋体"/>
      <family val="2"/>
      <charset val="134"/>
    </font>
    <font>
      <sz val="10"/>
      <color theme="0"/>
      <name val="微软雅黑"/>
      <family val="2"/>
      <charset val="134"/>
    </font>
    <font>
      <sz val="10"/>
      <color theme="0"/>
      <name val="宋体"/>
      <family val="2"/>
      <charset val="134"/>
    </font>
    <font>
      <sz val="12"/>
      <color theme="0"/>
      <name val="思源黑体 Bold"/>
      <charset val="134"/>
    </font>
    <font>
      <sz val="12"/>
      <name val="Microsoft YaHei UI"/>
      <family val="2"/>
      <charset val="134"/>
    </font>
    <font>
      <sz val="10"/>
      <color theme="0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2" tint="-0.2499465926084170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4"/>
      </left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9">
    <xf numFmtId="0" fontId="0" fillId="0" borderId="0" xfId="0"/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center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6" fillId="0" borderId="0" xfId="0" applyFont="1"/>
    <xf numFmtId="0" fontId="17" fillId="5" borderId="3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14" fontId="17" fillId="5" borderId="4" xfId="0" applyNumberFormat="1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6" xfId="0" applyNumberFormat="1" applyFont="1" applyFill="1" applyBorder="1" applyAlignment="1">
      <alignment horizontal="center" vertical="center"/>
    </xf>
    <xf numFmtId="14" fontId="18" fillId="6" borderId="6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0" fontId="16" fillId="8" borderId="0" xfId="0" applyFont="1" applyFill="1"/>
    <xf numFmtId="0" fontId="16" fillId="8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8" borderId="0" xfId="0" applyFont="1" applyFill="1" applyAlignment="1">
      <alignment vertical="center"/>
    </xf>
    <xf numFmtId="0" fontId="16" fillId="8" borderId="0" xfId="0" applyFont="1" applyFill="1" applyBorder="1" applyAlignment="1">
      <alignment vertical="center"/>
    </xf>
    <xf numFmtId="0" fontId="8" fillId="8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14" fillId="3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18" fillId="6" borderId="5" xfId="0" applyNumberFormat="1" applyFont="1" applyFill="1" applyBorder="1" applyAlignment="1">
      <alignment horizontal="center" vertical="center"/>
    </xf>
    <xf numFmtId="177" fontId="8" fillId="8" borderId="0" xfId="0" applyNumberFormat="1" applyFont="1" applyFill="1" applyAlignment="1">
      <alignment horizontal="left" vertical="center"/>
    </xf>
    <xf numFmtId="177" fontId="12" fillId="7" borderId="0" xfId="0" applyNumberFormat="1" applyFont="1" applyFill="1" applyAlignment="1">
      <alignment vertical="center"/>
    </xf>
    <xf numFmtId="177" fontId="17" fillId="5" borderId="3" xfId="0" applyNumberFormat="1" applyFont="1" applyFill="1" applyBorder="1" applyAlignment="1">
      <alignment horizontal="center" vertical="center"/>
    </xf>
    <xf numFmtId="177" fontId="18" fillId="6" borderId="5" xfId="0" applyNumberFormat="1" applyFont="1" applyFill="1" applyBorder="1" applyAlignment="1">
      <alignment horizontal="center" vertical="center"/>
    </xf>
    <xf numFmtId="177" fontId="16" fillId="0" borderId="0" xfId="0" applyNumberFormat="1" applyFont="1"/>
    <xf numFmtId="0" fontId="13" fillId="8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2" fillId="0" borderId="0" xfId="6" applyFont="1">
      <alignment vertical="center"/>
    </xf>
    <xf numFmtId="0" fontId="23" fillId="0" borderId="0" xfId="0" applyNumberFormat="1" applyFont="1" applyFill="1" applyBorder="1" applyAlignment="1" applyProtection="1">
      <alignment vertical="center"/>
    </xf>
    <xf numFmtId="0" fontId="16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4" fillId="0" borderId="0" xfId="0" applyFont="1"/>
    <xf numFmtId="0" fontId="16" fillId="0" borderId="0" xfId="0" applyFont="1" applyAlignment="1">
      <alignment vertical="center"/>
    </xf>
    <xf numFmtId="0" fontId="16" fillId="0" borderId="0" xfId="0" applyNumberFormat="1" applyFont="1" applyFill="1" applyBorder="1" applyAlignment="1" applyProtection="1"/>
    <xf numFmtId="0" fontId="25" fillId="3" borderId="11" xfId="0" applyNumberFormat="1" applyFont="1" applyFill="1" applyBorder="1" applyAlignment="1" applyProtection="1">
      <alignment horizontal="center" vertical="center"/>
    </xf>
    <xf numFmtId="0" fontId="25" fillId="3" borderId="12" xfId="0" applyNumberFormat="1" applyFont="1" applyFill="1" applyBorder="1" applyAlignment="1" applyProtection="1">
      <alignment horizontal="center" vertical="center"/>
    </xf>
    <xf numFmtId="0" fontId="16" fillId="0" borderId="11" xfId="0" applyNumberFormat="1" applyFont="1" applyFill="1" applyBorder="1" applyAlignment="1" applyProtection="1">
      <alignment horizontal="left" vertical="center"/>
    </xf>
    <xf numFmtId="0" fontId="16" fillId="0" borderId="12" xfId="0" applyNumberFormat="1" applyFont="1" applyFill="1" applyBorder="1" applyAlignment="1" applyProtection="1">
      <alignment vertical="center"/>
    </xf>
    <xf numFmtId="0" fontId="16" fillId="0" borderId="0" xfId="0" quotePrefix="1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2" fillId="0" borderId="0" xfId="6" applyFont="1" applyAlignment="1">
      <alignment horizontal="right" vertical="center"/>
    </xf>
    <xf numFmtId="49" fontId="16" fillId="0" borderId="1" xfId="0" applyNumberFormat="1" applyFont="1" applyFill="1" applyBorder="1" applyAlignment="1" applyProtection="1">
      <alignment vertical="center"/>
    </xf>
    <xf numFmtId="0" fontId="27" fillId="3" borderId="0" xfId="0" applyNumberFormat="1" applyFont="1" applyFill="1" applyBorder="1" applyAlignment="1" applyProtection="1">
      <alignment vertical="center"/>
    </xf>
    <xf numFmtId="0" fontId="16" fillId="0" borderId="0" xfId="0" applyFont="1" applyBorder="1"/>
    <xf numFmtId="49" fontId="28" fillId="0" borderId="0" xfId="0" applyNumberFormat="1" applyFont="1" applyFill="1" applyBorder="1" applyAlignment="1" applyProtection="1">
      <alignment horizontal="center" vertical="center"/>
    </xf>
    <xf numFmtId="0" fontId="21" fillId="3" borderId="1" xfId="2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vertical="center"/>
    </xf>
    <xf numFmtId="0" fontId="29" fillId="0" borderId="1" xfId="0" applyNumberFormat="1" applyFont="1" applyFill="1" applyBorder="1" applyAlignment="1">
      <alignment horizontal="center" vertical="center"/>
    </xf>
    <xf numFmtId="0" fontId="21" fillId="3" borderId="1" xfId="3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30" fillId="0" borderId="0" xfId="1" applyFont="1">
      <alignment vertical="center"/>
    </xf>
    <xf numFmtId="0" fontId="21" fillId="3" borderId="1" xfId="2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176" fontId="29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22" fillId="0" borderId="2" xfId="6" applyFont="1" applyBorder="1">
      <alignment vertical="center"/>
    </xf>
    <xf numFmtId="0" fontId="22" fillId="0" borderId="2" xfId="6" applyFont="1" applyBorder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31" fillId="0" borderId="0" xfId="6" applyFont="1">
      <alignment vertical="center"/>
    </xf>
    <xf numFmtId="0" fontId="16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25" fillId="3" borderId="1" xfId="0" applyNumberFormat="1" applyFont="1" applyFill="1" applyBorder="1" applyAlignment="1" applyProtection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center"/>
    </xf>
    <xf numFmtId="0" fontId="34" fillId="0" borderId="0" xfId="0" applyNumberFormat="1" applyFont="1" applyFill="1" applyBorder="1" applyAlignment="1" applyProtection="1">
      <alignment vertical="center"/>
    </xf>
    <xf numFmtId="0" fontId="28" fillId="0" borderId="1" xfId="0" applyNumberFormat="1" applyFont="1" applyFill="1" applyBorder="1" applyAlignment="1" applyProtection="1">
      <alignment horizontal="center" vertical="center"/>
    </xf>
    <xf numFmtId="49" fontId="28" fillId="0" borderId="1" xfId="0" applyNumberFormat="1" applyFont="1" applyFill="1" applyBorder="1" applyAlignment="1" applyProtection="1">
      <alignment vertical="center"/>
    </xf>
    <xf numFmtId="49" fontId="28" fillId="0" borderId="7" xfId="0" applyNumberFormat="1" applyFont="1" applyFill="1" applyBorder="1" applyAlignment="1" applyProtection="1">
      <alignment vertical="center"/>
    </xf>
    <xf numFmtId="49" fontId="28" fillId="0" borderId="0" xfId="0" applyNumberFormat="1" applyFont="1" applyFill="1" applyBorder="1" applyAlignment="1" applyProtection="1">
      <alignment vertical="center"/>
    </xf>
    <xf numFmtId="0" fontId="28" fillId="0" borderId="1" xfId="0" applyNumberFormat="1" applyFont="1" applyFill="1" applyBorder="1" applyAlignment="1" applyProtection="1">
      <alignment horizontal="left" vertical="center"/>
    </xf>
    <xf numFmtId="0" fontId="28" fillId="0" borderId="1" xfId="0" applyNumberFormat="1" applyFont="1" applyFill="1" applyBorder="1" applyAlignment="1" applyProtection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0" fontId="35" fillId="3" borderId="12" xfId="0" applyNumberFormat="1" applyFont="1" applyFill="1" applyBorder="1" applyAlignment="1" applyProtection="1">
      <alignment vertical="center"/>
    </xf>
    <xf numFmtId="0" fontId="24" fillId="0" borderId="12" xfId="0" applyFont="1" applyBorder="1"/>
    <xf numFmtId="0" fontId="27" fillId="3" borderId="0" xfId="0" applyNumberFormat="1" applyFont="1" applyFill="1" applyBorder="1" applyAlignment="1" applyProtection="1">
      <alignment horizontal="center" vertical="center"/>
    </xf>
    <xf numFmtId="0" fontId="17" fillId="3" borderId="2" xfId="6" applyFont="1" applyFill="1" applyBorder="1" applyAlignment="1">
      <alignment horizontal="center" vertical="center"/>
    </xf>
    <xf numFmtId="0" fontId="22" fillId="0" borderId="2" xfId="6" quotePrefix="1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29" fillId="0" borderId="12" xfId="0" applyNumberFormat="1" applyFont="1" applyFill="1" applyBorder="1" applyAlignment="1">
      <alignment horizontal="center" vertical="center"/>
    </xf>
    <xf numFmtId="0" fontId="21" fillId="3" borderId="1" xfId="3" applyFont="1" applyFill="1" applyBorder="1" applyAlignment="1">
      <alignment horizontal="center" vertical="center"/>
    </xf>
    <xf numFmtId="0" fontId="16" fillId="0" borderId="12" xfId="0" applyFont="1" applyFill="1" applyBorder="1" applyAlignment="1" applyProtection="1">
      <alignment vertical="center"/>
    </xf>
    <xf numFmtId="0" fontId="37" fillId="8" borderId="0" xfId="0" applyFont="1" applyFill="1"/>
    <xf numFmtId="0" fontId="28" fillId="0" borderId="12" xfId="0" applyNumberFormat="1" applyFont="1" applyFill="1" applyBorder="1" applyAlignment="1" applyProtection="1">
      <alignment vertical="center"/>
    </xf>
    <xf numFmtId="0" fontId="21" fillId="3" borderId="12" xfId="2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/>
    </xf>
    <xf numFmtId="0" fontId="22" fillId="0" borderId="0" xfId="6" applyNumberFormat="1" applyFont="1">
      <alignment vertical="center"/>
    </xf>
    <xf numFmtId="0" fontId="36" fillId="0" borderId="0" xfId="0" applyFont="1"/>
    <xf numFmtId="0" fontId="21" fillId="9" borderId="14" xfId="0" applyFont="1" applyFill="1" applyBorder="1" applyAlignment="1">
      <alignment horizontal="center" vertical="center"/>
    </xf>
    <xf numFmtId="0" fontId="40" fillId="9" borderId="14" xfId="0" applyFont="1" applyFill="1" applyBorder="1" applyAlignment="1">
      <alignment horizontal="center" vertical="center"/>
    </xf>
    <xf numFmtId="0" fontId="41" fillId="0" borderId="0" xfId="0" applyFont="1"/>
    <xf numFmtId="0" fontId="37" fillId="0" borderId="0" xfId="0" applyFont="1"/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/>
    </xf>
    <xf numFmtId="0" fontId="21" fillId="3" borderId="1" xfId="3" applyFont="1" applyFill="1" applyBorder="1" applyAlignment="1">
      <alignment horizontal="center" vertical="center"/>
    </xf>
    <xf numFmtId="0" fontId="40" fillId="9" borderId="13" xfId="0" applyFont="1" applyFill="1" applyBorder="1" applyAlignment="1">
      <alignment horizontal="center" vertical="center"/>
    </xf>
  </cellXfs>
  <cellStyles count="7">
    <cellStyle name="标题 4" xfId="1" builtinId="19"/>
    <cellStyle name="常规" xfId="0" builtinId="0"/>
    <cellStyle name="常规 2" xfId="5" xr:uid="{00000000-0005-0000-0000-000032000000}"/>
    <cellStyle name="常规 2 2" xfId="4" xr:uid="{00000000-0005-0000-0000-00002C000000}"/>
    <cellStyle name="常规 3" xfId="6" xr:uid="{00000000-0005-0000-0000-000033000000}"/>
    <cellStyle name="着色 1" xfId="3" builtinId="29"/>
    <cellStyle name="着色 2" xfId="2" builtinId="33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297180</xdr:colOff>
      <xdr:row>15</xdr:row>
      <xdr:rowOff>76200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B690539-2FCA-4691-A661-470F10CA2BA7}"/>
            </a:ext>
          </a:extLst>
        </xdr:cNvPr>
        <xdr:cNvSpPr txBox="1"/>
      </xdr:nvSpPr>
      <xdr:spPr>
        <a:xfrm>
          <a:off x="7620000" y="407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434340</xdr:colOff>
      <xdr:row>15</xdr:row>
      <xdr:rowOff>91440</xdr:rowOff>
    </xdr:from>
    <xdr:ext cx="6065520" cy="81868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C7309AB-DC8C-4DF4-9491-3C92B19D5AC2}"/>
            </a:ext>
          </a:extLst>
        </xdr:cNvPr>
        <xdr:cNvSpPr txBox="1"/>
      </xdr:nvSpPr>
      <xdr:spPr>
        <a:xfrm>
          <a:off x="9060180" y="4091940"/>
          <a:ext cx="6065520" cy="8186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查找字符的个数：</a:t>
          </a:r>
          <a:r>
            <a:rPr lang="en-US" altLang="zh-CN" sz="1100"/>
            <a:t>LEN(A2)-LEN(SUBSTITUTE(A2,B2,"")</a:t>
          </a:r>
        </a:p>
        <a:p>
          <a:r>
            <a:rPr lang="zh-CN" altLang="en-US" sz="1100"/>
            <a:t>将最后一个替换：</a:t>
          </a:r>
          <a:r>
            <a:rPr lang="en-US" altLang="zh-CN" sz="1100"/>
            <a:t>SUBSTITUTE(A2,B2,$I$1,(LEN(A2)-LEN(SUBSTITUTE(A2,B2,""))</a:t>
          </a:r>
        </a:p>
        <a:p>
          <a:r>
            <a:rPr lang="zh-CN" altLang="en-US" sz="1100"/>
            <a:t>找最后一个的位置</a:t>
          </a:r>
        </a:p>
      </xdr:txBody>
    </xdr:sp>
    <xdr:clientData/>
  </xdr:oneCellAnchor>
  <xdr:twoCellAnchor>
    <xdr:from>
      <xdr:col>4</xdr:col>
      <xdr:colOff>647700</xdr:colOff>
      <xdr:row>13</xdr:row>
      <xdr:rowOff>0</xdr:rowOff>
    </xdr:from>
    <xdr:to>
      <xdr:col>4</xdr:col>
      <xdr:colOff>647700</xdr:colOff>
      <xdr:row>15</xdr:row>
      <xdr:rowOff>175260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D36FCA1-0DC1-4764-9D2E-146E2F95F4FE}"/>
            </a:ext>
          </a:extLst>
        </xdr:cNvPr>
        <xdr:cNvCxnSpPr/>
      </xdr:nvCxnSpPr>
      <xdr:spPr>
        <a:xfrm>
          <a:off x="7970520" y="3467100"/>
          <a:ext cx="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611505</xdr:colOff>
      <xdr:row>11</xdr:row>
      <xdr:rowOff>182880</xdr:rowOff>
    </xdr:from>
    <xdr:to>
      <xdr:col>28</xdr:col>
      <xdr:colOff>219076</xdr:colOff>
      <xdr:row>19</xdr:row>
      <xdr:rowOff>192405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FE3677-875E-40C3-B1E3-2128E72C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6285" y="3116580"/>
          <a:ext cx="10168891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624840</xdr:colOff>
      <xdr:row>19</xdr:row>
      <xdr:rowOff>259080</xdr:rowOff>
    </xdr:from>
    <xdr:ext cx="4991100" cy="30480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2595E69-4814-40BC-A03E-1E0721F93DA0}"/>
            </a:ext>
          </a:extLst>
        </xdr:cNvPr>
        <xdr:cNvSpPr txBox="1"/>
      </xdr:nvSpPr>
      <xdr:spPr>
        <a:xfrm>
          <a:off x="2522220" y="5326380"/>
          <a:ext cx="49911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用空格把数，填充成</a:t>
          </a:r>
          <a:r>
            <a:rPr lang="en-US" altLang="zh-CN" sz="1100"/>
            <a:t>12</a:t>
          </a:r>
          <a:r>
            <a:rPr lang="zh-CN" altLang="en-US" sz="1100"/>
            <a:t>位每次取一个</a:t>
          </a:r>
        </a:p>
      </xdr:txBody>
    </xdr:sp>
    <xdr:clientData/>
  </xdr:oneCellAnchor>
  <xdr:oneCellAnchor>
    <xdr:from>
      <xdr:col>3</xdr:col>
      <xdr:colOff>624840</xdr:colOff>
      <xdr:row>1</xdr:row>
      <xdr:rowOff>198121</xdr:rowOff>
    </xdr:from>
    <xdr:ext cx="3977640" cy="33445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31CC744-E2E7-4FA1-B33B-CBB1F6809C04}"/>
            </a:ext>
          </a:extLst>
        </xdr:cNvPr>
        <xdr:cNvSpPr txBox="1"/>
      </xdr:nvSpPr>
      <xdr:spPr>
        <a:xfrm>
          <a:off x="3276600" y="464821"/>
          <a:ext cx="39776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从后往前取，每次取一个</a:t>
          </a:r>
        </a:p>
      </xdr:txBody>
    </xdr:sp>
    <xdr:clientData/>
  </xdr:oneCellAnchor>
  <xdr:twoCellAnchor>
    <xdr:from>
      <xdr:col>2</xdr:col>
      <xdr:colOff>297180</xdr:colOff>
      <xdr:row>10</xdr:row>
      <xdr:rowOff>160020</xdr:rowOff>
    </xdr:from>
    <xdr:to>
      <xdr:col>6</xdr:col>
      <xdr:colOff>731520</xdr:colOff>
      <xdr:row>13</xdr:row>
      <xdr:rowOff>22860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85F06E9-8B47-4C3F-B801-617E7A9FC5D1}"/>
            </a:ext>
          </a:extLst>
        </xdr:cNvPr>
        <xdr:cNvSpPr txBox="1"/>
      </xdr:nvSpPr>
      <xdr:spPr>
        <a:xfrm>
          <a:off x="2194560" y="2827020"/>
          <a:ext cx="345186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从后面取</a:t>
          </a:r>
          <a:r>
            <a:rPr lang="en-US" altLang="zh-CN" sz="1100"/>
            <a:t>12</a:t>
          </a:r>
          <a:r>
            <a:rPr lang="zh-CN" altLang="en-US" sz="1100"/>
            <a:t>个，在每次从前面取一个，￥前面有空格，</a:t>
          </a:r>
          <a:endParaRPr lang="en-US" altLang="zh-CN" sz="1100"/>
        </a:p>
        <a:p>
          <a:r>
            <a:rPr lang="zh-CN" altLang="en-US" sz="1100"/>
            <a:t>长度小于</a:t>
          </a:r>
          <a:r>
            <a:rPr lang="en-US" altLang="zh-CN" sz="1100"/>
            <a:t>12</a:t>
          </a:r>
          <a:r>
            <a:rPr lang="zh-CN" altLang="en-US" sz="1100"/>
            <a:t>的第一个字符为空格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C7E7-16E0-43E4-91F8-37E7D3A737D3}">
  <dimension ref="A1:BC82"/>
  <sheetViews>
    <sheetView showGridLines="0" topLeftCell="A53" zoomScaleNormal="100" workbookViewId="0">
      <selection activeCell="I54" sqref="I54"/>
    </sheetView>
  </sheetViews>
  <sheetFormatPr defaultColWidth="9.8984375" defaultRowHeight="21" customHeight="1"/>
  <cols>
    <col min="1" max="1" width="9.8984375" style="25"/>
    <col min="2" max="2" width="16.09765625" style="25" customWidth="1"/>
    <col min="3" max="4" width="17" style="25" customWidth="1"/>
    <col min="5" max="5" width="19" style="25" customWidth="1"/>
    <col min="6" max="6" width="14.5" style="25" customWidth="1"/>
    <col min="7" max="7" width="9.8984375" style="25"/>
    <col min="8" max="8" width="13.19921875" style="25" customWidth="1"/>
    <col min="9" max="9" width="23.19921875" style="25" customWidth="1"/>
    <col min="10" max="10" width="20.5" style="25" customWidth="1"/>
    <col min="11" max="11" width="15.8984375" style="25" customWidth="1"/>
    <col min="12" max="12" width="26.5" style="25" customWidth="1"/>
    <col min="13" max="13" width="35.8984375" style="25" customWidth="1"/>
    <col min="14" max="16384" width="9.8984375" style="25"/>
  </cols>
  <sheetData>
    <row r="1" spans="1:55" s="3" customFormat="1" ht="31.5" customHeight="1">
      <c r="A1" s="107" t="s">
        <v>131</v>
      </c>
      <c r="B1" s="108"/>
      <c r="C1" s="109"/>
      <c r="D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55" s="3" customFormat="1" ht="31.5" customHeight="1">
      <c r="A2" s="27"/>
      <c r="B2" s="28"/>
      <c r="C2" s="28"/>
      <c r="D2" s="28" t="s">
        <v>133</v>
      </c>
      <c r="E2" s="28"/>
      <c r="F2" s="28" t="s">
        <v>134</v>
      </c>
      <c r="G2" s="28"/>
      <c r="H2" s="28" t="s">
        <v>135</v>
      </c>
      <c r="I2" s="28"/>
      <c r="J2" s="28" t="s">
        <v>413</v>
      </c>
      <c r="K2" s="28"/>
      <c r="L2" s="28"/>
      <c r="M2" s="29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55" s="3" customFormat="1" ht="31.5" customHeight="1">
      <c r="A3" s="27"/>
      <c r="B3" s="28" t="e">
        <f>RANK</f>
        <v>#NAME?</v>
      </c>
      <c r="C3" s="28"/>
      <c r="D3" s="28" t="s">
        <v>136</v>
      </c>
      <c r="E3" s="28"/>
      <c r="F3" s="28" t="s">
        <v>137</v>
      </c>
      <c r="G3" s="28"/>
      <c r="H3" s="28" t="s">
        <v>138</v>
      </c>
      <c r="I3" s="28"/>
      <c r="J3" s="28" t="s">
        <v>412</v>
      </c>
      <c r="K3" s="28"/>
      <c r="L3" s="28"/>
      <c r="M3" s="29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5" spans="1:55" s="3" customFormat="1" ht="31.5" customHeight="1">
      <c r="A5" s="7"/>
      <c r="B5" s="7"/>
      <c r="C5" s="7"/>
      <c r="D5" s="7"/>
      <c r="E5" s="7"/>
      <c r="F5" s="7"/>
      <c r="G5" s="7" t="s">
        <v>130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2"/>
      <c r="AK5" s="2"/>
      <c r="AL5" s="2"/>
      <c r="AM5" s="2"/>
    </row>
    <row r="6" spans="1:55" ht="30.75" customHeight="1"/>
    <row r="7" spans="1:55" ht="30.75" customHeight="1">
      <c r="B7" s="30" t="s">
        <v>192</v>
      </c>
      <c r="F7" s="31" t="s">
        <v>139</v>
      </c>
      <c r="G7" s="31" t="s">
        <v>140</v>
      </c>
    </row>
    <row r="8" spans="1:55" ht="30.75" customHeight="1">
      <c r="F8" s="21">
        <f>LEN(B7)</f>
        <v>13</v>
      </c>
      <c r="G8" s="21">
        <f>LENB(B7)</f>
        <v>24</v>
      </c>
    </row>
    <row r="9" spans="1:55" ht="30.75" customHeight="1"/>
    <row r="10" spans="1:55" ht="30.75" customHeight="1"/>
    <row r="11" spans="1:55" ht="30.75" customHeight="1"/>
    <row r="12" spans="1:55" s="3" customFormat="1" ht="31.5" customHeight="1">
      <c r="A12" s="110" t="s">
        <v>141</v>
      </c>
      <c r="B12" s="111"/>
      <c r="C12" s="112"/>
      <c r="D12" s="1"/>
      <c r="E12" s="2" t="s">
        <v>143</v>
      </c>
      <c r="F12" s="2"/>
      <c r="G12" s="2"/>
      <c r="H12" s="2"/>
      <c r="I12" s="2"/>
      <c r="J12" s="2" t="s">
        <v>149</v>
      </c>
      <c r="K12" s="2"/>
      <c r="L12" s="2"/>
      <c r="M12" s="2" t="s">
        <v>146</v>
      </c>
      <c r="N12" s="25"/>
      <c r="O12" s="2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55" s="3" customFormat="1" ht="31.5" customHeight="1">
      <c r="A13" s="107" t="s">
        <v>142</v>
      </c>
      <c r="B13" s="108"/>
      <c r="C13" s="109"/>
      <c r="D13" s="28"/>
      <c r="E13" s="2" t="s">
        <v>144</v>
      </c>
      <c r="F13" s="28"/>
      <c r="G13" s="28"/>
      <c r="H13" s="28"/>
      <c r="I13" s="28"/>
      <c r="J13" s="2" t="s">
        <v>150</v>
      </c>
      <c r="K13" s="28"/>
      <c r="L13" s="28"/>
      <c r="M13" s="28" t="s">
        <v>147</v>
      </c>
      <c r="N13" s="25"/>
      <c r="O13" s="25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55" s="3" customFormat="1" ht="31.5" customHeight="1">
      <c r="A14" s="27"/>
      <c r="B14" s="28"/>
      <c r="C14" s="28"/>
      <c r="D14" s="28"/>
      <c r="E14" s="2" t="s">
        <v>145</v>
      </c>
      <c r="F14" s="28"/>
      <c r="G14" s="28"/>
      <c r="H14" s="28"/>
      <c r="I14" s="28"/>
      <c r="J14" s="2" t="s">
        <v>151</v>
      </c>
      <c r="K14" s="28"/>
      <c r="L14" s="28"/>
      <c r="M14" s="28" t="s">
        <v>148</v>
      </c>
      <c r="N14" s="25"/>
      <c r="O14" s="25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55" ht="21" customHeight="1"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s="3" customFormat="1" ht="31.5" customHeight="1">
      <c r="A16" s="7"/>
      <c r="B16" s="7"/>
      <c r="C16" s="7"/>
      <c r="D16" s="7"/>
      <c r="E16" s="7"/>
      <c r="F16" s="7"/>
      <c r="G16" s="7" t="s">
        <v>130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30.75" customHeight="1"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30.75" customHeight="1">
      <c r="B18" s="30"/>
      <c r="C18" s="30" t="s">
        <v>192</v>
      </c>
      <c r="F18" s="31" t="s">
        <v>152</v>
      </c>
      <c r="G18" s="31" t="s">
        <v>153</v>
      </c>
      <c r="H18" s="31" t="s">
        <v>154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30.75" customHeight="1">
      <c r="F19" s="21" t="str">
        <f>LEFT(C18,4)</f>
        <v>第10节</v>
      </c>
      <c r="G19" s="21" t="str">
        <f>RIGHT(C18,4)</f>
        <v>们加油！</v>
      </c>
      <c r="H19" s="21" t="str">
        <f>MID(C18,4,4)</f>
        <v>节课啦，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30.75" customHeight="1">
      <c r="F20" s="26"/>
      <c r="G20" s="26"/>
      <c r="H20" s="26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ht="30.75" customHeight="1">
      <c r="N21" s="29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s="3" customFormat="1" ht="31.5" customHeight="1">
      <c r="A22" s="110" t="s">
        <v>155</v>
      </c>
      <c r="B22" s="111"/>
      <c r="C22" s="112"/>
      <c r="D22" s="1"/>
      <c r="E22" s="2" t="s">
        <v>157</v>
      </c>
      <c r="F22" s="2"/>
      <c r="G22" s="2"/>
      <c r="H22" s="2"/>
      <c r="I22" s="2"/>
      <c r="J22" s="2" t="s">
        <v>159</v>
      </c>
      <c r="K22" s="2"/>
      <c r="L22" s="2"/>
      <c r="M22" s="2"/>
      <c r="N22" s="2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s="3" customFormat="1" ht="31.5" customHeight="1">
      <c r="A23" s="107" t="s">
        <v>156</v>
      </c>
      <c r="B23" s="108"/>
      <c r="C23" s="109"/>
      <c r="D23" s="28"/>
      <c r="E23" s="2" t="s">
        <v>158</v>
      </c>
      <c r="F23" s="28"/>
      <c r="G23" s="28"/>
      <c r="H23" s="28"/>
      <c r="I23" s="28"/>
      <c r="J23" s="2" t="s">
        <v>160</v>
      </c>
      <c r="K23" s="28"/>
      <c r="L23" s="28"/>
      <c r="M23" s="29"/>
      <c r="N23" s="29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s="28" customFormat="1" ht="31.5" customHeight="1">
      <c r="E24" s="28" t="s">
        <v>165</v>
      </c>
      <c r="M24" s="2" t="s">
        <v>164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s="3" customFormat="1" ht="31.5" customHeight="1">
      <c r="A25" s="27"/>
      <c r="B25" s="28"/>
      <c r="C25" s="28"/>
      <c r="D25" s="28" t="s">
        <v>162</v>
      </c>
      <c r="E25" s="2" t="s">
        <v>163</v>
      </c>
      <c r="F25" s="28"/>
      <c r="G25" s="28"/>
      <c r="H25" s="28"/>
      <c r="I25" s="28"/>
      <c r="J25" s="2"/>
      <c r="K25" s="28"/>
      <c r="L25" s="28"/>
      <c r="M25" s="29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ht="21" customHeight="1">
      <c r="E26" s="2" t="s">
        <v>161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21" customHeight="1">
      <c r="E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s="3" customFormat="1" ht="31.5" customHeight="1">
      <c r="A28" s="7"/>
      <c r="B28" s="7"/>
      <c r="C28" s="7"/>
      <c r="D28" s="7"/>
      <c r="E28" s="7"/>
      <c r="F28" s="7"/>
      <c r="G28" s="7" t="s">
        <v>130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30.75" customHeight="1"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30.75" customHeight="1">
      <c r="B30" s="30"/>
      <c r="C30" s="30" t="s">
        <v>166</v>
      </c>
      <c r="F30" s="25" t="s">
        <v>166</v>
      </c>
      <c r="I30" s="9" t="s">
        <v>167</v>
      </c>
      <c r="J30" s="9" t="s">
        <v>168</v>
      </c>
      <c r="K30" s="9" t="s">
        <v>171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ht="30.75" customHeight="1">
      <c r="C31" s="30"/>
      <c r="H31" s="30" t="s">
        <v>169</v>
      </c>
      <c r="I31" s="21">
        <f>FIND(I30,$C$30)</f>
        <v>1</v>
      </c>
      <c r="J31" s="21">
        <f t="shared" ref="J31:K31" si="0">FIND(J30,$C$30)</f>
        <v>6</v>
      </c>
      <c r="K31" s="21" t="e">
        <f t="shared" si="0"/>
        <v>#VALUE!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ht="30.75" customHeight="1">
      <c r="H32" s="30" t="s">
        <v>170</v>
      </c>
      <c r="I32" s="21">
        <f>SEARCH(I30,$C$30)</f>
        <v>1</v>
      </c>
      <c r="J32" s="21">
        <f t="shared" ref="J32:K32" si="1">SEARCH(J30,$C$30)</f>
        <v>1</v>
      </c>
      <c r="K32" s="21">
        <f t="shared" si="1"/>
        <v>1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ht="21" customHeight="1"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21" customHeight="1"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21" customHeight="1"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s="3" customFormat="1" ht="31.5" customHeight="1">
      <c r="A36" s="110" t="s">
        <v>172</v>
      </c>
      <c r="B36" s="111"/>
      <c r="C36" s="112"/>
      <c r="D36" s="1"/>
      <c r="E36" s="2" t="s">
        <v>418</v>
      </c>
      <c r="F36" s="2"/>
      <c r="G36" s="2"/>
      <c r="H36" s="2"/>
      <c r="I36" s="2"/>
      <c r="J36" s="2"/>
      <c r="K36" s="2"/>
      <c r="L36" s="2"/>
      <c r="M36" s="2"/>
      <c r="N36" s="2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s="3" customFormat="1" ht="31.5" customHeight="1">
      <c r="A37" s="107" t="s">
        <v>173</v>
      </c>
      <c r="B37" s="108"/>
      <c r="C37" s="109"/>
      <c r="D37" s="28"/>
      <c r="E37" s="2" t="s">
        <v>426</v>
      </c>
      <c r="F37" s="28"/>
      <c r="G37" s="28"/>
      <c r="H37" s="28"/>
      <c r="I37" s="28"/>
      <c r="J37" s="2"/>
      <c r="K37" s="2" t="s">
        <v>425</v>
      </c>
      <c r="L37" s="28"/>
      <c r="M37" s="29"/>
      <c r="N37" s="29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s="28" customFormat="1" ht="31.5" customHeight="1">
      <c r="A38" s="107" t="s">
        <v>177</v>
      </c>
      <c r="B38" s="108" t="s">
        <v>177</v>
      </c>
      <c r="C38" s="109"/>
      <c r="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s="3" customFormat="1" ht="31.5" customHeight="1">
      <c r="A39" s="27"/>
      <c r="B39" s="28"/>
      <c r="C39" s="28"/>
      <c r="D39" s="28"/>
      <c r="E39" s="2" t="s">
        <v>427</v>
      </c>
      <c r="F39" s="28"/>
      <c r="G39" s="28"/>
      <c r="H39" s="28"/>
      <c r="I39" s="28"/>
      <c r="J39" s="2"/>
      <c r="K39" s="28" t="s">
        <v>434</v>
      </c>
      <c r="L39" s="28"/>
      <c r="M39" s="29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ht="21" customHeight="1">
      <c r="E40" s="2" t="s">
        <v>428</v>
      </c>
      <c r="K40" s="28" t="s">
        <v>429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ht="21" customHeight="1">
      <c r="E41" s="2"/>
      <c r="K41" s="28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ht="21" customHeight="1">
      <c r="E42" s="2" t="s">
        <v>194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ht="21" customHeight="1">
      <c r="E43" s="2" t="s">
        <v>193</v>
      </c>
      <c r="J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ht="21" customHeight="1">
      <c r="E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s="3" customFormat="1" ht="31.5" customHeight="1">
      <c r="A45" s="7"/>
      <c r="B45" s="7"/>
      <c r="C45" s="7"/>
      <c r="D45" s="7"/>
      <c r="E45" s="7"/>
      <c r="F45" s="7"/>
      <c r="G45" s="7" t="s">
        <v>130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ht="30.75" customHeight="1"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ht="30.75" customHeight="1">
      <c r="B47" s="31" t="s">
        <v>419</v>
      </c>
      <c r="C47" s="31" t="s">
        <v>424</v>
      </c>
      <c r="D47" s="31" t="s">
        <v>424</v>
      </c>
      <c r="F47" s="25" t="s">
        <v>430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ht="30.75" customHeight="1">
      <c r="B48" s="21" t="s">
        <v>420</v>
      </c>
      <c r="C48" s="39" t="str">
        <f>REPLACE(B48,4,4,"****")</f>
        <v>161****8337</v>
      </c>
      <c r="D48" s="25" t="str">
        <f>LEFT(B48,3)&amp;"****"&amp;RIGHT(B48,4)</f>
        <v>161****8337</v>
      </c>
      <c r="F48" s="25" t="s">
        <v>432</v>
      </c>
      <c r="H48" s="30" t="str">
        <f>SUBSTITUTE(F47,"学习","吃",1)</f>
        <v>我爱吃,学习使我快乐!</v>
      </c>
      <c r="J48" s="25" t="str">
        <f ca="1">_xlfn.FORMULATEXT(H48)</f>
        <v>=SUBSTITUTE(F47,"学习","吃",1)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 ht="30.75" customHeight="1">
      <c r="B49" s="21" t="s">
        <v>421</v>
      </c>
      <c r="C49" s="39" t="str">
        <f t="shared" ref="C49:C51" si="2">REPLACE(B49,4,4,"****")</f>
        <v>139****4053</v>
      </c>
      <c r="D49" s="25" t="str">
        <f t="shared" ref="D49:D51" si="3">LEFT(B49,3)&amp;"****"&amp;RIGHT(B49,4)</f>
        <v>139****4053</v>
      </c>
      <c r="F49" s="25" t="s">
        <v>431</v>
      </c>
      <c r="H49" s="30" t="str">
        <f>SUBSTITUTE(F47,"学习","吃",2)</f>
        <v>我爱学习,吃使我快乐!</v>
      </c>
      <c r="J49" s="25" t="str">
        <f t="shared" ref="J49:J50" ca="1" si="4">_xlfn.FORMULATEXT(H49)</f>
        <v>=SUBSTITUTE(F47,"学习","吃",2)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ht="21" customHeight="1">
      <c r="B50" s="21" t="s">
        <v>422</v>
      </c>
      <c r="C50" s="39" t="str">
        <f t="shared" si="2"/>
        <v>152****5115</v>
      </c>
      <c r="D50" s="25" t="str">
        <f t="shared" si="3"/>
        <v>152****5115</v>
      </c>
      <c r="F50" s="25" t="s">
        <v>433</v>
      </c>
      <c r="H50" s="30" t="str">
        <f>SUBSTITUTE(F47,"学习","吃")</f>
        <v>我爱吃,吃使我快乐!</v>
      </c>
      <c r="J50" s="25" t="str">
        <f t="shared" ca="1" si="4"/>
        <v>=SUBSTITUTE(F47,"学习","吃")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ht="21" customHeight="1">
      <c r="B51" s="21" t="s">
        <v>423</v>
      </c>
      <c r="C51" s="39" t="str">
        <f t="shared" si="2"/>
        <v>161****4053</v>
      </c>
      <c r="D51" s="25" t="str">
        <f t="shared" si="3"/>
        <v>161****4053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ht="21" customHeight="1"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3" customFormat="1" ht="31.5" customHeight="1">
      <c r="A53" s="107" t="s">
        <v>174</v>
      </c>
      <c r="B53" s="108"/>
      <c r="C53" s="109"/>
      <c r="D53" s="1"/>
      <c r="E53" s="2" t="s">
        <v>196</v>
      </c>
      <c r="F53" s="2"/>
      <c r="G53" s="2"/>
      <c r="H53" s="2"/>
      <c r="I53" s="2" t="s">
        <v>202</v>
      </c>
      <c r="J53" s="2"/>
      <c r="K53" s="2" t="s">
        <v>197</v>
      </c>
      <c r="L53" s="2"/>
      <c r="M53" s="2"/>
      <c r="N53" s="2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3" customFormat="1" ht="31.5" customHeight="1">
      <c r="A54" s="107" t="s">
        <v>175</v>
      </c>
      <c r="B54" s="108"/>
      <c r="C54" s="109"/>
      <c r="D54" s="28"/>
      <c r="E54" s="2" t="s">
        <v>198</v>
      </c>
      <c r="F54" s="28"/>
      <c r="G54" s="28"/>
      <c r="H54" s="28"/>
      <c r="I54" s="2"/>
      <c r="J54" s="2"/>
      <c r="K54" s="2" t="s">
        <v>199</v>
      </c>
      <c r="L54" s="28"/>
      <c r="M54" s="29"/>
      <c r="N54" s="29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28" customFormat="1" ht="31.5" customHeight="1">
      <c r="A55" s="107" t="s">
        <v>176</v>
      </c>
      <c r="B55" s="108"/>
      <c r="C55" s="109"/>
      <c r="E55" s="28" t="s">
        <v>200</v>
      </c>
      <c r="K55" s="28" t="s">
        <v>201</v>
      </c>
      <c r="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28" customFormat="1" ht="31.5" customHeight="1">
      <c r="A56" s="25"/>
      <c r="B56" s="25"/>
      <c r="C56" s="25"/>
      <c r="E56" s="28" t="s">
        <v>203</v>
      </c>
      <c r="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3" customFormat="1" ht="31.5" customHeight="1">
      <c r="A57" s="7"/>
      <c r="B57" s="7"/>
      <c r="C57" s="7"/>
      <c r="D57" s="7"/>
      <c r="E57" s="7"/>
      <c r="F57" s="7"/>
      <c r="G57" s="7" t="s">
        <v>130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ht="21" customHeight="1">
      <c r="E58" s="2"/>
      <c r="F58" s="32">
        <v>21</v>
      </c>
      <c r="G58" s="32" t="s">
        <v>270</v>
      </c>
      <c r="H58" s="32" t="s">
        <v>271</v>
      </c>
      <c r="I58" s="32"/>
      <c r="J58" s="32" t="s">
        <v>272</v>
      </c>
      <c r="K58" s="32" t="s">
        <v>273</v>
      </c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ht="21" customHeight="1">
      <c r="E59" s="2" t="s">
        <v>274</v>
      </c>
      <c r="F59" s="2" t="str">
        <f>F58&amp;G58&amp;H58&amp;I58&amp;J58&amp;K58</f>
        <v>21d,nihoa你好</v>
      </c>
      <c r="G59" s="2"/>
      <c r="H59" s="2" t="str">
        <f ca="1">_xlfn.FORMULATEXT(F59)</f>
        <v>=F58&amp;G58&amp;H58&amp;I58&amp;J58&amp;K58</v>
      </c>
      <c r="I59" s="2"/>
      <c r="J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ht="21" customHeight="1">
      <c r="E60" s="2" t="s">
        <v>174</v>
      </c>
      <c r="F60" s="2" t="str">
        <f>PHONETIC(F58:K58)</f>
        <v>d,nihoa你好</v>
      </c>
      <c r="G60" s="2"/>
      <c r="H60" s="2" t="str">
        <f ca="1">_xlfn.FORMULATEXT(F60)</f>
        <v>=PHONETIC(F58:K58)</v>
      </c>
      <c r="I60" s="2"/>
      <c r="J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ht="21" customHeight="1">
      <c r="E61" s="2" t="s">
        <v>175</v>
      </c>
      <c r="F61" s="2" t="str">
        <f>_xlfn.CONCAT(F58:K58)</f>
        <v>21d,nihoa你好</v>
      </c>
      <c r="G61" s="2"/>
      <c r="H61" s="2" t="str">
        <f ca="1">_xlfn.FORMULATEXT(F61)</f>
        <v>=CONCAT(F58:K58)</v>
      </c>
      <c r="I61" s="2"/>
      <c r="J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ht="21" customHeight="1">
      <c r="E62" s="2" t="s">
        <v>176</v>
      </c>
      <c r="F62" s="2" t="str">
        <f>_xlfn.TEXTJOIN("-",TRUE,F58:K58)</f>
        <v>21-d-,-nihoa-你好</v>
      </c>
      <c r="G62" s="2"/>
      <c r="H62" s="2" t="str">
        <f ca="1">_xlfn.FORMULATEXT(F62)</f>
        <v>=TEXTJOIN("-",TRUE,F58:K58)</v>
      </c>
      <c r="I62" s="2"/>
      <c r="J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ht="21" customHeight="1"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ht="21" customHeight="1"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3" customFormat="1" ht="31.5" customHeight="1">
      <c r="A65" s="107" t="s">
        <v>178</v>
      </c>
      <c r="B65" s="108"/>
      <c r="C65" s="109"/>
      <c r="D65" s="1"/>
      <c r="E65" s="2" t="s">
        <v>206</v>
      </c>
      <c r="F65" s="2"/>
      <c r="G65" s="2" t="s">
        <v>204</v>
      </c>
      <c r="H65" s="2"/>
      <c r="I65" s="2"/>
      <c r="J65" s="2"/>
      <c r="K65" s="25"/>
      <c r="L65" s="2"/>
      <c r="M65" s="2"/>
      <c r="N65" s="2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3" customFormat="1" ht="31.5" customHeight="1">
      <c r="A66" s="107" t="s">
        <v>179</v>
      </c>
      <c r="B66" s="108"/>
      <c r="C66" s="109"/>
      <c r="D66" s="28"/>
      <c r="E66" s="2" t="s">
        <v>207</v>
      </c>
      <c r="F66" s="28"/>
      <c r="G66" s="2" t="s">
        <v>205</v>
      </c>
      <c r="H66" s="28"/>
      <c r="I66" s="28"/>
      <c r="J66" s="2"/>
      <c r="K66" s="25"/>
      <c r="L66" s="28"/>
      <c r="M66" s="29"/>
      <c r="N66" s="29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3" customFormat="1" ht="31.5" customHeight="1">
      <c r="A67" s="7"/>
      <c r="B67" s="7"/>
      <c r="C67" s="7"/>
      <c r="D67" s="7"/>
      <c r="E67" s="7"/>
      <c r="F67" s="7"/>
      <c r="G67" s="7" t="s">
        <v>130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ht="21" customHeight="1">
      <c r="F68" s="25" t="s">
        <v>277</v>
      </c>
      <c r="I68" s="25" t="s">
        <v>467</v>
      </c>
      <c r="J68" s="21" t="s">
        <v>276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ht="32.700000000000003" customHeight="1">
      <c r="E69" s="21" t="s">
        <v>275</v>
      </c>
      <c r="F69" s="21" t="str">
        <f>TRIM(E69)</f>
        <v>你好 新世界 !</v>
      </c>
      <c r="I69" s="22" t="str">
        <f>CHAR(7)&amp;"text"&amp;CHAR(7)</f>
        <v>_x0007_text_x0007_</v>
      </c>
      <c r="J69" s="21" t="str">
        <f>CLEAN(I69)</f>
        <v>text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ht="21" customHeight="1">
      <c r="E70" s="25">
        <f>LEN(E69)</f>
        <v>12</v>
      </c>
      <c r="F70" s="25">
        <f>LEN(F69)</f>
        <v>8</v>
      </c>
      <c r="I70" s="25">
        <f>LEN(I69)</f>
        <v>6</v>
      </c>
      <c r="J70" s="25">
        <f>LEN(J69)</f>
        <v>4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ht="21" customHeight="1"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3" customFormat="1" ht="31.5" customHeight="1">
      <c r="A72" s="107" t="s">
        <v>180</v>
      </c>
      <c r="B72" s="108"/>
      <c r="C72" s="109"/>
      <c r="D72" s="1"/>
      <c r="E72" s="2" t="s">
        <v>211</v>
      </c>
      <c r="F72" s="2"/>
      <c r="G72" s="2"/>
      <c r="H72" s="2" t="s">
        <v>214</v>
      </c>
      <c r="I72" s="25"/>
      <c r="J72" s="25"/>
      <c r="K72" s="2"/>
      <c r="L72" s="2"/>
      <c r="M72" s="2"/>
      <c r="N72" s="2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3" customFormat="1" ht="31.5" customHeight="1">
      <c r="A73" s="107" t="s">
        <v>181</v>
      </c>
      <c r="B73" s="108"/>
      <c r="C73" s="109"/>
      <c r="D73" s="28"/>
      <c r="E73" s="2" t="s">
        <v>212</v>
      </c>
      <c r="F73" s="28"/>
      <c r="G73" s="28"/>
      <c r="H73" s="28" t="s">
        <v>215</v>
      </c>
      <c r="I73" s="25"/>
      <c r="J73" s="25"/>
      <c r="K73" s="28"/>
      <c r="L73" s="28"/>
      <c r="M73" s="29"/>
      <c r="N73" s="29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3" customFormat="1" ht="31.5" customHeight="1">
      <c r="A74" s="107" t="s">
        <v>182</v>
      </c>
      <c r="B74" s="108"/>
      <c r="C74" s="109"/>
      <c r="D74" s="28"/>
      <c r="E74" s="2" t="s">
        <v>213</v>
      </c>
      <c r="F74" s="28"/>
      <c r="G74" s="28"/>
      <c r="H74" s="28" t="s">
        <v>216</v>
      </c>
      <c r="I74" s="28"/>
      <c r="J74" s="2"/>
      <c r="K74" s="28"/>
      <c r="L74" s="28"/>
      <c r="M74" s="29"/>
      <c r="N74" s="29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3" customFormat="1" ht="31.5" customHeight="1">
      <c r="A75" s="7"/>
      <c r="B75" s="7"/>
      <c r="C75" s="7"/>
      <c r="D75" s="7"/>
      <c r="E75" s="7"/>
      <c r="F75" s="7"/>
      <c r="G75" s="7" t="s">
        <v>130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7" spans="1:55" ht="36" customHeight="1">
      <c r="E77" s="40"/>
      <c r="F77" s="40" t="s">
        <v>269</v>
      </c>
    </row>
    <row r="78" spans="1:55" ht="36" customHeight="1">
      <c r="E78" s="21" t="s">
        <v>208</v>
      </c>
      <c r="F78" s="21" t="str">
        <f>LOWER(F79)</f>
        <v>excel sql</v>
      </c>
      <c r="G78" s="25" t="str">
        <f ca="1">_xlfn.FORMULATEXT(F78)</f>
        <v>=LOWER(F79)</v>
      </c>
    </row>
    <row r="79" spans="1:55" ht="36" customHeight="1">
      <c r="E79" s="21" t="s">
        <v>209</v>
      </c>
      <c r="F79" s="21" t="str">
        <f>UPPER(F77)</f>
        <v>EXCEL SQL</v>
      </c>
      <c r="G79" s="25" t="str">
        <f ca="1">_xlfn.FORMULATEXT(F79)</f>
        <v>=UPPER(F77)</v>
      </c>
    </row>
    <row r="80" spans="1:55" ht="36" customHeight="1">
      <c r="E80" s="21" t="s">
        <v>210</v>
      </c>
      <c r="F80" s="21" t="str">
        <f>PROPER(F79)</f>
        <v>Excel Sql</v>
      </c>
      <c r="G80" s="25" t="str">
        <f ca="1">_xlfn.FORMULATEXT(F80)</f>
        <v>=PROPER(F79)</v>
      </c>
    </row>
    <row r="82" spans="1:55" s="3" customFormat="1" ht="31.5" customHeight="1">
      <c r="A82" s="107" t="s">
        <v>465</v>
      </c>
      <c r="B82" s="108"/>
      <c r="C82" s="109"/>
      <c r="D82" s="28"/>
      <c r="E82" s="25" t="s">
        <v>466</v>
      </c>
      <c r="F82" s="25"/>
      <c r="G82" s="25"/>
      <c r="H82" s="25"/>
      <c r="I82" s="28"/>
      <c r="J82" s="2"/>
      <c r="K82" s="28"/>
      <c r="L82" s="28"/>
      <c r="M82" s="29"/>
      <c r="N82" s="29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</sheetData>
  <mergeCells count="17">
    <mergeCell ref="A73:C73"/>
    <mergeCell ref="A74:C74"/>
    <mergeCell ref="A65:C65"/>
    <mergeCell ref="A66:C66"/>
    <mergeCell ref="A82:C82"/>
    <mergeCell ref="A1:C1"/>
    <mergeCell ref="A12:C12"/>
    <mergeCell ref="A13:C13"/>
    <mergeCell ref="A22:C22"/>
    <mergeCell ref="A23:C23"/>
    <mergeCell ref="A36:C36"/>
    <mergeCell ref="A37:C37"/>
    <mergeCell ref="A53:C53"/>
    <mergeCell ref="A54:C54"/>
    <mergeCell ref="A55:C55"/>
    <mergeCell ref="A38:C38"/>
    <mergeCell ref="A72:C7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29AA-17B8-44A8-AE0A-8C556D5DD601}">
  <dimension ref="A1:BC262"/>
  <sheetViews>
    <sheetView showGridLines="0" topLeftCell="C1" workbookViewId="0">
      <selection activeCell="L9" sqref="L9"/>
    </sheetView>
  </sheetViews>
  <sheetFormatPr defaultColWidth="9" defaultRowHeight="15.6"/>
  <cols>
    <col min="1" max="1" width="10.19921875" style="20" customWidth="1"/>
    <col min="2" max="2" width="11.5" style="20" customWidth="1"/>
    <col min="3" max="3" width="9" style="20"/>
    <col min="4" max="4" width="11.5" style="20" customWidth="1"/>
    <col min="5" max="5" width="20.69921875" style="20" customWidth="1"/>
    <col min="6" max="10" width="9" style="20"/>
    <col min="11" max="11" width="13" style="20" customWidth="1"/>
    <col min="12" max="12" width="20.19921875" style="20" customWidth="1"/>
    <col min="13" max="13" width="19.09765625" style="20" customWidth="1"/>
    <col min="14" max="16384" width="9" style="20"/>
  </cols>
  <sheetData>
    <row r="1" spans="1:55" s="3" customFormat="1" ht="31.5" customHeight="1">
      <c r="A1" s="113" t="s">
        <v>184</v>
      </c>
      <c r="B1" s="114"/>
      <c r="C1" s="115"/>
      <c r="D1" s="1" t="s">
        <v>217</v>
      </c>
      <c r="E1" s="2"/>
      <c r="F1" s="2"/>
      <c r="G1" s="2"/>
      <c r="H1" s="2"/>
      <c r="I1" s="2"/>
      <c r="J1" s="2"/>
      <c r="K1" s="2"/>
      <c r="L1" s="2"/>
      <c r="M1" s="2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31.5" customHeight="1">
      <c r="D2" s="2" t="s">
        <v>219</v>
      </c>
      <c r="G2" s="2" t="s">
        <v>220</v>
      </c>
      <c r="I2" s="2" t="s">
        <v>221</v>
      </c>
    </row>
    <row r="3" spans="1:55" s="3" customFormat="1" ht="31.5" customHeight="1">
      <c r="A3" s="113" t="s">
        <v>183</v>
      </c>
      <c r="B3" s="114"/>
      <c r="C3" s="115"/>
      <c r="D3" s="1" t="s">
        <v>218</v>
      </c>
      <c r="E3" s="2"/>
      <c r="F3" s="2"/>
      <c r="G3" s="2"/>
      <c r="H3" s="2"/>
      <c r="I3" s="2"/>
      <c r="J3" s="2"/>
      <c r="K3" s="2"/>
      <c r="L3" s="2"/>
      <c r="M3" s="2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31.5" customHeight="1">
      <c r="D4" s="2" t="s">
        <v>243</v>
      </c>
      <c r="G4" s="2" t="s">
        <v>222</v>
      </c>
      <c r="I4" s="2" t="s">
        <v>223</v>
      </c>
    </row>
    <row r="5" spans="1:55" s="3" customFormat="1" ht="31.5" customHeight="1">
      <c r="A5" s="7"/>
      <c r="B5" s="8"/>
      <c r="C5" s="8"/>
      <c r="D5" s="7"/>
      <c r="E5" s="7"/>
      <c r="F5" s="7"/>
      <c r="G5" s="7" t="s">
        <v>130</v>
      </c>
      <c r="H5" s="7"/>
      <c r="I5" s="7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>
      <c r="A6" s="116" t="s">
        <v>226</v>
      </c>
      <c r="B6" s="116"/>
    </row>
    <row r="7" spans="1:55" ht="22.2">
      <c r="A7" s="89" t="s">
        <v>224</v>
      </c>
      <c r="B7" s="89" t="s">
        <v>225</v>
      </c>
      <c r="D7" s="89" t="s">
        <v>227</v>
      </c>
      <c r="E7" s="89" t="s">
        <v>231</v>
      </c>
      <c r="H7" s="2"/>
      <c r="I7" s="20" t="s">
        <v>232</v>
      </c>
    </row>
    <row r="8" spans="1:55" ht="31.5" customHeight="1">
      <c r="A8" s="21">
        <v>1</v>
      </c>
      <c r="B8" s="21" t="str">
        <f>CHAR(A8)</f>
        <v>_x0001_</v>
      </c>
      <c r="D8" s="22" t="str">
        <f t="shared" ref="D8:D13" si="0">CHAR(E8)</f>
        <v>A</v>
      </c>
      <c r="E8" s="22">
        <v>65</v>
      </c>
      <c r="F8" s="20" t="s">
        <v>228</v>
      </c>
      <c r="I8" s="89" t="s">
        <v>233</v>
      </c>
      <c r="J8" s="89" t="s">
        <v>241</v>
      </c>
      <c r="K8" s="89" t="s">
        <v>242</v>
      </c>
      <c r="L8" s="89" t="s">
        <v>441</v>
      </c>
    </row>
    <row r="9" spans="1:55" ht="31.5" customHeight="1">
      <c r="A9" s="21">
        <v>2</v>
      </c>
      <c r="B9" s="21" t="str">
        <f t="shared" ref="B9:B72" si="1">CHAR(A9)</f>
        <v>_x0002_</v>
      </c>
      <c r="D9" s="22" t="str">
        <f t="shared" si="0"/>
        <v>Z</v>
      </c>
      <c r="E9" s="22">
        <v>90</v>
      </c>
      <c r="I9" s="22" t="s">
        <v>234</v>
      </c>
      <c r="J9" s="22" t="s">
        <v>235</v>
      </c>
      <c r="K9" s="23" t="str">
        <f>I9&amp;CHAR(10)&amp;J9</f>
        <v>today
今天</v>
      </c>
      <c r="L9" s="23" t="str">
        <f>SUBSTITUTE(K9,CHAR(10),"")</f>
        <v>today今天</v>
      </c>
    </row>
    <row r="10" spans="1:55" ht="31.5" customHeight="1">
      <c r="A10" s="21">
        <v>3</v>
      </c>
      <c r="B10" s="21" t="str">
        <f t="shared" si="1"/>
        <v>_x0003_</v>
      </c>
      <c r="D10" s="22" t="str">
        <f t="shared" si="0"/>
        <v>a</v>
      </c>
      <c r="E10" s="22">
        <v>97</v>
      </c>
      <c r="F10" s="20" t="s">
        <v>229</v>
      </c>
      <c r="I10" s="22" t="s">
        <v>236</v>
      </c>
      <c r="J10" s="22" t="s">
        <v>240</v>
      </c>
      <c r="K10" s="23" t="str">
        <f>I10&amp;CHAR(10)&amp;J10</f>
        <v>year
年</v>
      </c>
      <c r="L10" s="23" t="str">
        <f>SUBSTITUTE(K10,CHAR(10),"")</f>
        <v>year年</v>
      </c>
    </row>
    <row r="11" spans="1:55" ht="31.5" customHeight="1">
      <c r="A11" s="21">
        <v>4</v>
      </c>
      <c r="B11" s="21" t="str">
        <f t="shared" si="1"/>
        <v>_x0004_</v>
      </c>
      <c r="D11" s="22" t="str">
        <f t="shared" si="0"/>
        <v>z</v>
      </c>
      <c r="E11" s="22">
        <v>122</v>
      </c>
      <c r="I11" s="22" t="s">
        <v>237</v>
      </c>
      <c r="J11" s="22" t="s">
        <v>238</v>
      </c>
      <c r="K11" s="23" t="str">
        <f>I11&amp;CHAR(10)&amp;J11</f>
        <v>date
日</v>
      </c>
      <c r="L11" s="23" t="str">
        <f>SUBSTITUTE(K11,CHAR(10),"")</f>
        <v>date日</v>
      </c>
    </row>
    <row r="12" spans="1:55" ht="31.5" customHeight="1">
      <c r="A12" s="21">
        <v>5</v>
      </c>
      <c r="B12" s="21" t="str">
        <f t="shared" si="1"/>
        <v>_x0005_</v>
      </c>
      <c r="D12" s="22" t="str">
        <f t="shared" si="0"/>
        <v>0</v>
      </c>
      <c r="E12" s="22">
        <v>48</v>
      </c>
      <c r="F12" s="20" t="s">
        <v>230</v>
      </c>
    </row>
    <row r="13" spans="1:55">
      <c r="A13" s="21">
        <v>6</v>
      </c>
      <c r="B13" s="21" t="str">
        <f t="shared" si="1"/>
        <v>_x0006_</v>
      </c>
      <c r="D13" s="22" t="str">
        <f t="shared" si="0"/>
        <v>9</v>
      </c>
      <c r="E13" s="22">
        <v>57</v>
      </c>
    </row>
    <row r="14" spans="1:55">
      <c r="A14" s="21">
        <v>7</v>
      </c>
      <c r="B14" s="21" t="str">
        <f t="shared" si="1"/>
        <v>_x0007_</v>
      </c>
    </row>
    <row r="15" spans="1:55">
      <c r="A15" s="21">
        <v>8</v>
      </c>
      <c r="B15" s="21" t="str">
        <f t="shared" si="1"/>
        <v>_x0008_</v>
      </c>
    </row>
    <row r="16" spans="1:55">
      <c r="A16" s="21">
        <v>9</v>
      </c>
      <c r="B16" s="21" t="str">
        <f t="shared" si="1"/>
        <v xml:space="preserve">	</v>
      </c>
      <c r="D16" s="20" t="s">
        <v>268</v>
      </c>
    </row>
    <row r="17" spans="1:8">
      <c r="A17" s="21">
        <v>10</v>
      </c>
      <c r="B17" s="21" t="str">
        <f t="shared" si="1"/>
        <v xml:space="preserve">
</v>
      </c>
    </row>
    <row r="18" spans="1:8">
      <c r="A18" s="21">
        <v>11</v>
      </c>
      <c r="B18" s="21" t="str">
        <f t="shared" si="1"/>
        <v>_x000B_</v>
      </c>
      <c r="E18" s="89" t="s">
        <v>442</v>
      </c>
      <c r="F18" s="89" t="s">
        <v>263</v>
      </c>
      <c r="G18" s="89" t="s">
        <v>239</v>
      </c>
    </row>
    <row r="19" spans="1:8">
      <c r="A19" s="21">
        <v>12</v>
      </c>
      <c r="B19" s="21" t="str">
        <f t="shared" si="1"/>
        <v>_x000C_</v>
      </c>
      <c r="E19" s="24" t="s">
        <v>244</v>
      </c>
      <c r="F19" s="24">
        <f>CODE(E19)</f>
        <v>41420</v>
      </c>
      <c r="G19" s="24" t="s">
        <v>245</v>
      </c>
      <c r="H19" s="97"/>
    </row>
    <row r="20" spans="1:8">
      <c r="A20" s="21">
        <v>13</v>
      </c>
      <c r="B20" s="21" t="str">
        <f t="shared" si="1"/>
        <v>_x000D_</v>
      </c>
      <c r="E20" s="24" t="s">
        <v>246</v>
      </c>
      <c r="F20" s="24">
        <f>CODE(E20)</f>
        <v>41409</v>
      </c>
      <c r="G20" s="24" t="s">
        <v>247</v>
      </c>
    </row>
    <row r="21" spans="1:8">
      <c r="A21" s="21">
        <v>14</v>
      </c>
      <c r="B21" s="21" t="str">
        <f t="shared" si="1"/>
        <v>_x000E_</v>
      </c>
      <c r="E21" s="24" t="s">
        <v>248</v>
      </c>
      <c r="F21" s="24">
        <f>CODE(E21)</f>
        <v>63</v>
      </c>
      <c r="G21" s="24" t="s">
        <v>249</v>
      </c>
      <c r="H21" s="97"/>
    </row>
    <row r="22" spans="1:8">
      <c r="A22" s="21">
        <v>15</v>
      </c>
      <c r="B22" s="21" t="str">
        <f t="shared" si="1"/>
        <v>_x000F_</v>
      </c>
      <c r="E22" s="24" t="s">
        <v>250</v>
      </c>
      <c r="F22" s="24">
        <f>CODE(E22)</f>
        <v>63</v>
      </c>
      <c r="G22" s="24" t="s">
        <v>251</v>
      </c>
    </row>
    <row r="23" spans="1:8">
      <c r="A23" s="21">
        <v>16</v>
      </c>
      <c r="B23" s="21" t="str">
        <f t="shared" si="1"/>
        <v>_x0010_</v>
      </c>
      <c r="E23" s="24" t="s">
        <v>252</v>
      </c>
      <c r="F23" s="24">
        <f t="shared" ref="F23:F31" si="2">CODE(E23)</f>
        <v>42689</v>
      </c>
      <c r="G23" s="24" t="s">
        <v>253</v>
      </c>
    </row>
    <row r="24" spans="1:8">
      <c r="A24" s="21">
        <v>17</v>
      </c>
      <c r="B24" s="21" t="str">
        <f t="shared" si="1"/>
        <v>_x0011_</v>
      </c>
      <c r="E24" s="24" t="s">
        <v>254</v>
      </c>
      <c r="F24" s="24">
        <f t="shared" si="2"/>
        <v>42690</v>
      </c>
      <c r="G24" s="24" t="s">
        <v>253</v>
      </c>
    </row>
    <row r="25" spans="1:8">
      <c r="A25" s="21">
        <v>18</v>
      </c>
      <c r="B25" s="21" t="str">
        <f t="shared" si="1"/>
        <v>_x0012_</v>
      </c>
      <c r="E25" s="24" t="s">
        <v>255</v>
      </c>
      <c r="F25" s="24">
        <f t="shared" si="2"/>
        <v>53948</v>
      </c>
      <c r="G25" s="24" t="s">
        <v>253</v>
      </c>
    </row>
    <row r="26" spans="1:8">
      <c r="A26" s="21">
        <v>19</v>
      </c>
      <c r="B26" s="21" t="str">
        <f t="shared" si="1"/>
        <v>_x0013_</v>
      </c>
      <c r="E26" s="24" t="s">
        <v>256</v>
      </c>
      <c r="F26" s="24">
        <f t="shared" si="2"/>
        <v>47009</v>
      </c>
      <c r="G26" s="24" t="s">
        <v>253</v>
      </c>
    </row>
    <row r="27" spans="1:8">
      <c r="A27" s="21">
        <v>20</v>
      </c>
      <c r="B27" s="21" t="str">
        <f t="shared" si="1"/>
        <v>_x0014_</v>
      </c>
      <c r="E27" s="24" t="s">
        <v>257</v>
      </c>
      <c r="F27" s="24">
        <f t="shared" si="2"/>
        <v>55529</v>
      </c>
      <c r="G27" s="24" t="s">
        <v>253</v>
      </c>
    </row>
    <row r="28" spans="1:8">
      <c r="A28" s="21">
        <v>21</v>
      </c>
      <c r="B28" s="21" t="str">
        <f t="shared" si="1"/>
        <v>_x0015_</v>
      </c>
      <c r="E28" s="24" t="s">
        <v>258</v>
      </c>
      <c r="F28" s="24">
        <f t="shared" si="2"/>
        <v>57820</v>
      </c>
      <c r="G28" s="24" t="s">
        <v>253</v>
      </c>
    </row>
    <row r="29" spans="1:8">
      <c r="A29" s="21">
        <v>22</v>
      </c>
      <c r="B29" s="21" t="str">
        <f t="shared" si="1"/>
        <v>_x0016_</v>
      </c>
      <c r="E29" s="24" t="s">
        <v>259</v>
      </c>
      <c r="F29" s="24">
        <f t="shared" si="2"/>
        <v>41713</v>
      </c>
      <c r="G29" s="24" t="s">
        <v>253</v>
      </c>
    </row>
    <row r="30" spans="1:8">
      <c r="A30" s="21">
        <v>23</v>
      </c>
      <c r="B30" s="21" t="str">
        <f t="shared" si="1"/>
        <v>_x0017_</v>
      </c>
      <c r="E30" s="24" t="s">
        <v>260</v>
      </c>
      <c r="F30" s="24">
        <f t="shared" si="2"/>
        <v>41714</v>
      </c>
      <c r="G30" s="24" t="s">
        <v>253</v>
      </c>
    </row>
    <row r="31" spans="1:8">
      <c r="A31" s="21">
        <v>24</v>
      </c>
      <c r="B31" s="21" t="str">
        <f t="shared" si="1"/>
        <v>_x0018_</v>
      </c>
      <c r="E31" s="24" t="s">
        <v>261</v>
      </c>
      <c r="F31" s="24">
        <f t="shared" si="2"/>
        <v>41689</v>
      </c>
      <c r="G31" s="24" t="s">
        <v>253</v>
      </c>
    </row>
    <row r="32" spans="1:8">
      <c r="A32" s="21">
        <v>25</v>
      </c>
      <c r="B32" s="21" t="str">
        <f t="shared" si="1"/>
        <v>_x0019_</v>
      </c>
      <c r="E32" s="24" t="s">
        <v>262</v>
      </c>
      <c r="F32" s="24">
        <f>CODE(E32)</f>
        <v>41690</v>
      </c>
      <c r="G32" s="24"/>
    </row>
    <row r="33" spans="1:7">
      <c r="A33" s="21">
        <v>26</v>
      </c>
      <c r="B33" s="21" t="str">
        <f t="shared" si="1"/>
        <v>_x001A_</v>
      </c>
      <c r="E33" s="24" t="s">
        <v>264</v>
      </c>
      <c r="F33" s="24">
        <f>CODE(E33)</f>
        <v>46554</v>
      </c>
      <c r="G33" s="24"/>
    </row>
    <row r="34" spans="1:7">
      <c r="A34" s="21">
        <v>27</v>
      </c>
      <c r="B34" s="21" t="str">
        <f t="shared" si="1"/>
        <v>_x001B_</v>
      </c>
      <c r="E34" s="24" t="s">
        <v>265</v>
      </c>
      <c r="F34" s="24">
        <f>CODE(E34)</f>
        <v>51886</v>
      </c>
      <c r="G34" s="24"/>
    </row>
    <row r="35" spans="1:7">
      <c r="A35" s="21">
        <v>28</v>
      </c>
      <c r="B35" s="21" t="str">
        <f t="shared" si="1"/>
        <v>_x001C_</v>
      </c>
      <c r="E35" s="24" t="s">
        <v>266</v>
      </c>
      <c r="F35" s="24">
        <f>CODE(E35)</f>
        <v>48602</v>
      </c>
      <c r="G35" s="24"/>
    </row>
    <row r="36" spans="1:7">
      <c r="A36" s="21">
        <v>29</v>
      </c>
      <c r="B36" s="21" t="str">
        <f t="shared" si="1"/>
        <v>_x001D_</v>
      </c>
      <c r="E36" s="24" t="s">
        <v>267</v>
      </c>
      <c r="F36" s="24">
        <f>CODE(E36)</f>
        <v>49102</v>
      </c>
      <c r="G36" s="24"/>
    </row>
    <row r="37" spans="1:7">
      <c r="A37" s="21">
        <v>30</v>
      </c>
      <c r="B37" s="21" t="str">
        <f t="shared" si="1"/>
        <v>_x001E_</v>
      </c>
    </row>
    <row r="38" spans="1:7">
      <c r="A38" s="21">
        <v>31</v>
      </c>
      <c r="B38" s="21" t="str">
        <f t="shared" si="1"/>
        <v>_x001F_</v>
      </c>
    </row>
    <row r="39" spans="1:7">
      <c r="A39" s="21">
        <v>32</v>
      </c>
      <c r="B39" s="21" t="str">
        <f t="shared" si="1"/>
        <v xml:space="preserve"> </v>
      </c>
    </row>
    <row r="40" spans="1:7">
      <c r="A40" s="21">
        <v>33</v>
      </c>
      <c r="B40" s="21" t="str">
        <f t="shared" si="1"/>
        <v>!</v>
      </c>
    </row>
    <row r="41" spans="1:7">
      <c r="A41" s="21">
        <v>34</v>
      </c>
      <c r="B41" s="21" t="str">
        <f t="shared" si="1"/>
        <v>"</v>
      </c>
    </row>
    <row r="42" spans="1:7">
      <c r="A42" s="21">
        <v>35</v>
      </c>
      <c r="B42" s="21" t="str">
        <f t="shared" si="1"/>
        <v>#</v>
      </c>
    </row>
    <row r="43" spans="1:7">
      <c r="A43" s="21">
        <v>36</v>
      </c>
      <c r="B43" s="21" t="str">
        <f t="shared" si="1"/>
        <v>$</v>
      </c>
    </row>
    <row r="44" spans="1:7">
      <c r="A44" s="21">
        <v>37</v>
      </c>
      <c r="B44" s="21" t="str">
        <f t="shared" si="1"/>
        <v>%</v>
      </c>
    </row>
    <row r="45" spans="1:7">
      <c r="A45" s="21">
        <v>38</v>
      </c>
      <c r="B45" s="21" t="str">
        <f t="shared" si="1"/>
        <v>&amp;</v>
      </c>
    </row>
    <row r="46" spans="1:7">
      <c r="A46" s="21">
        <v>39</v>
      </c>
      <c r="B46" s="21" t="str">
        <f t="shared" si="1"/>
        <v>'</v>
      </c>
    </row>
    <row r="47" spans="1:7">
      <c r="A47" s="21">
        <v>40</v>
      </c>
      <c r="B47" s="21" t="str">
        <f t="shared" si="1"/>
        <v>(</v>
      </c>
    </row>
    <row r="48" spans="1:7">
      <c r="A48" s="21">
        <v>41</v>
      </c>
      <c r="B48" s="21" t="str">
        <f t="shared" si="1"/>
        <v>)</v>
      </c>
    </row>
    <row r="49" spans="1:2">
      <c r="A49" s="21">
        <v>42</v>
      </c>
      <c r="B49" s="21" t="str">
        <f t="shared" si="1"/>
        <v>*</v>
      </c>
    </row>
    <row r="50" spans="1:2">
      <c r="A50" s="21">
        <v>43</v>
      </c>
      <c r="B50" s="21" t="str">
        <f t="shared" si="1"/>
        <v>+</v>
      </c>
    </row>
    <row r="51" spans="1:2">
      <c r="A51" s="21">
        <v>44</v>
      </c>
      <c r="B51" s="21" t="str">
        <f t="shared" si="1"/>
        <v>,</v>
      </c>
    </row>
    <row r="52" spans="1:2">
      <c r="A52" s="21">
        <v>45</v>
      </c>
      <c r="B52" s="21" t="str">
        <f t="shared" si="1"/>
        <v>-</v>
      </c>
    </row>
    <row r="53" spans="1:2">
      <c r="A53" s="21">
        <v>46</v>
      </c>
      <c r="B53" s="21" t="str">
        <f t="shared" si="1"/>
        <v>.</v>
      </c>
    </row>
    <row r="54" spans="1:2">
      <c r="A54" s="21">
        <v>47</v>
      </c>
      <c r="B54" s="21" t="str">
        <f t="shared" si="1"/>
        <v>/</v>
      </c>
    </row>
    <row r="55" spans="1:2">
      <c r="A55" s="21">
        <v>48</v>
      </c>
      <c r="B55" s="21" t="str">
        <f t="shared" si="1"/>
        <v>0</v>
      </c>
    </row>
    <row r="56" spans="1:2">
      <c r="A56" s="21">
        <v>49</v>
      </c>
      <c r="B56" s="21" t="str">
        <f t="shared" si="1"/>
        <v>1</v>
      </c>
    </row>
    <row r="57" spans="1:2">
      <c r="A57" s="21">
        <v>50</v>
      </c>
      <c r="B57" s="21" t="str">
        <f t="shared" si="1"/>
        <v>2</v>
      </c>
    </row>
    <row r="58" spans="1:2">
      <c r="A58" s="21">
        <v>51</v>
      </c>
      <c r="B58" s="21" t="str">
        <f t="shared" si="1"/>
        <v>3</v>
      </c>
    </row>
    <row r="59" spans="1:2">
      <c r="A59" s="21">
        <v>52</v>
      </c>
      <c r="B59" s="21" t="str">
        <f t="shared" si="1"/>
        <v>4</v>
      </c>
    </row>
    <row r="60" spans="1:2">
      <c r="A60" s="21">
        <v>53</v>
      </c>
      <c r="B60" s="21" t="str">
        <f t="shared" si="1"/>
        <v>5</v>
      </c>
    </row>
    <row r="61" spans="1:2">
      <c r="A61" s="21">
        <v>54</v>
      </c>
      <c r="B61" s="21" t="str">
        <f t="shared" si="1"/>
        <v>6</v>
      </c>
    </row>
    <row r="62" spans="1:2">
      <c r="A62" s="21">
        <v>55</v>
      </c>
      <c r="B62" s="21" t="str">
        <f t="shared" si="1"/>
        <v>7</v>
      </c>
    </row>
    <row r="63" spans="1:2">
      <c r="A63" s="21">
        <v>56</v>
      </c>
      <c r="B63" s="21" t="str">
        <f t="shared" si="1"/>
        <v>8</v>
      </c>
    </row>
    <row r="64" spans="1:2">
      <c r="A64" s="21">
        <v>57</v>
      </c>
      <c r="B64" s="21" t="str">
        <f t="shared" si="1"/>
        <v>9</v>
      </c>
    </row>
    <row r="65" spans="1:2">
      <c r="A65" s="21">
        <v>58</v>
      </c>
      <c r="B65" s="21" t="str">
        <f t="shared" si="1"/>
        <v>:</v>
      </c>
    </row>
    <row r="66" spans="1:2">
      <c r="A66" s="21">
        <v>59</v>
      </c>
      <c r="B66" s="21" t="str">
        <f t="shared" si="1"/>
        <v>;</v>
      </c>
    </row>
    <row r="67" spans="1:2">
      <c r="A67" s="21">
        <v>60</v>
      </c>
      <c r="B67" s="21" t="str">
        <f t="shared" si="1"/>
        <v>&lt;</v>
      </c>
    </row>
    <row r="68" spans="1:2">
      <c r="A68" s="21">
        <v>61</v>
      </c>
      <c r="B68" s="21" t="str">
        <f t="shared" si="1"/>
        <v>=</v>
      </c>
    </row>
    <row r="69" spans="1:2">
      <c r="A69" s="21">
        <v>62</v>
      </c>
      <c r="B69" s="21" t="str">
        <f t="shared" si="1"/>
        <v>&gt;</v>
      </c>
    </row>
    <row r="70" spans="1:2">
      <c r="A70" s="21">
        <v>63</v>
      </c>
      <c r="B70" s="21" t="str">
        <f t="shared" si="1"/>
        <v>?</v>
      </c>
    </row>
    <row r="71" spans="1:2">
      <c r="A71" s="21">
        <v>64</v>
      </c>
      <c r="B71" s="21" t="str">
        <f t="shared" si="1"/>
        <v>@</v>
      </c>
    </row>
    <row r="72" spans="1:2">
      <c r="A72" s="21">
        <v>65</v>
      </c>
      <c r="B72" s="21" t="str">
        <f t="shared" si="1"/>
        <v>A</v>
      </c>
    </row>
    <row r="73" spans="1:2">
      <c r="A73" s="21">
        <v>66</v>
      </c>
      <c r="B73" s="21" t="str">
        <f t="shared" ref="B73:B136" si="3">CHAR(A73)</f>
        <v>B</v>
      </c>
    </row>
    <row r="74" spans="1:2">
      <c r="A74" s="21">
        <v>67</v>
      </c>
      <c r="B74" s="21" t="str">
        <f t="shared" si="3"/>
        <v>C</v>
      </c>
    </row>
    <row r="75" spans="1:2">
      <c r="A75" s="21">
        <v>68</v>
      </c>
      <c r="B75" s="21" t="str">
        <f t="shared" si="3"/>
        <v>D</v>
      </c>
    </row>
    <row r="76" spans="1:2">
      <c r="A76" s="21">
        <v>69</v>
      </c>
      <c r="B76" s="21" t="str">
        <f t="shared" si="3"/>
        <v>E</v>
      </c>
    </row>
    <row r="77" spans="1:2">
      <c r="A77" s="21">
        <v>70</v>
      </c>
      <c r="B77" s="21" t="str">
        <f t="shared" si="3"/>
        <v>F</v>
      </c>
    </row>
    <row r="78" spans="1:2">
      <c r="A78" s="21">
        <v>71</v>
      </c>
      <c r="B78" s="21" t="str">
        <f t="shared" si="3"/>
        <v>G</v>
      </c>
    </row>
    <row r="79" spans="1:2">
      <c r="A79" s="21">
        <v>72</v>
      </c>
      <c r="B79" s="21" t="str">
        <f t="shared" si="3"/>
        <v>H</v>
      </c>
    </row>
    <row r="80" spans="1:2">
      <c r="A80" s="21">
        <v>73</v>
      </c>
      <c r="B80" s="21" t="str">
        <f t="shared" si="3"/>
        <v>I</v>
      </c>
    </row>
    <row r="81" spans="1:2">
      <c r="A81" s="21">
        <v>74</v>
      </c>
      <c r="B81" s="21" t="str">
        <f t="shared" si="3"/>
        <v>J</v>
      </c>
    </row>
    <row r="82" spans="1:2">
      <c r="A82" s="21">
        <v>75</v>
      </c>
      <c r="B82" s="21" t="str">
        <f t="shared" si="3"/>
        <v>K</v>
      </c>
    </row>
    <row r="83" spans="1:2">
      <c r="A83" s="21">
        <v>76</v>
      </c>
      <c r="B83" s="21" t="str">
        <f t="shared" si="3"/>
        <v>L</v>
      </c>
    </row>
    <row r="84" spans="1:2">
      <c r="A84" s="21">
        <v>77</v>
      </c>
      <c r="B84" s="21" t="str">
        <f t="shared" si="3"/>
        <v>M</v>
      </c>
    </row>
    <row r="85" spans="1:2">
      <c r="A85" s="21">
        <v>78</v>
      </c>
      <c r="B85" s="21" t="str">
        <f t="shared" si="3"/>
        <v>N</v>
      </c>
    </row>
    <row r="86" spans="1:2">
      <c r="A86" s="21">
        <v>79</v>
      </c>
      <c r="B86" s="21" t="str">
        <f t="shared" si="3"/>
        <v>O</v>
      </c>
    </row>
    <row r="87" spans="1:2">
      <c r="A87" s="21">
        <v>80</v>
      </c>
      <c r="B87" s="21" t="str">
        <f t="shared" si="3"/>
        <v>P</v>
      </c>
    </row>
    <row r="88" spans="1:2">
      <c r="A88" s="21">
        <v>81</v>
      </c>
      <c r="B88" s="21" t="str">
        <f t="shared" si="3"/>
        <v>Q</v>
      </c>
    </row>
    <row r="89" spans="1:2">
      <c r="A89" s="21">
        <v>82</v>
      </c>
      <c r="B89" s="21" t="str">
        <f t="shared" si="3"/>
        <v>R</v>
      </c>
    </row>
    <row r="90" spans="1:2">
      <c r="A90" s="21">
        <v>83</v>
      </c>
      <c r="B90" s="21" t="str">
        <f t="shared" si="3"/>
        <v>S</v>
      </c>
    </row>
    <row r="91" spans="1:2">
      <c r="A91" s="21">
        <v>84</v>
      </c>
      <c r="B91" s="21" t="str">
        <f t="shared" si="3"/>
        <v>T</v>
      </c>
    </row>
    <row r="92" spans="1:2">
      <c r="A92" s="21">
        <v>85</v>
      </c>
      <c r="B92" s="21" t="str">
        <f t="shared" si="3"/>
        <v>U</v>
      </c>
    </row>
    <row r="93" spans="1:2">
      <c r="A93" s="21">
        <v>86</v>
      </c>
      <c r="B93" s="21" t="str">
        <f t="shared" si="3"/>
        <v>V</v>
      </c>
    </row>
    <row r="94" spans="1:2">
      <c r="A94" s="21">
        <v>87</v>
      </c>
      <c r="B94" s="21" t="str">
        <f t="shared" si="3"/>
        <v>W</v>
      </c>
    </row>
    <row r="95" spans="1:2">
      <c r="A95" s="21">
        <v>88</v>
      </c>
      <c r="B95" s="21" t="str">
        <f t="shared" si="3"/>
        <v>X</v>
      </c>
    </row>
    <row r="96" spans="1:2">
      <c r="A96" s="21">
        <v>89</v>
      </c>
      <c r="B96" s="21" t="str">
        <f t="shared" si="3"/>
        <v>Y</v>
      </c>
    </row>
    <row r="97" spans="1:2">
      <c r="A97" s="21">
        <v>90</v>
      </c>
      <c r="B97" s="21" t="str">
        <f t="shared" si="3"/>
        <v>Z</v>
      </c>
    </row>
    <row r="98" spans="1:2">
      <c r="A98" s="21">
        <v>91</v>
      </c>
      <c r="B98" s="21" t="str">
        <f t="shared" si="3"/>
        <v>[</v>
      </c>
    </row>
    <row r="99" spans="1:2">
      <c r="A99" s="21">
        <v>92</v>
      </c>
      <c r="B99" s="21" t="str">
        <f t="shared" si="3"/>
        <v>\</v>
      </c>
    </row>
    <row r="100" spans="1:2">
      <c r="A100" s="21">
        <v>93</v>
      </c>
      <c r="B100" s="21" t="str">
        <f t="shared" si="3"/>
        <v>]</v>
      </c>
    </row>
    <row r="101" spans="1:2">
      <c r="A101" s="21">
        <v>94</v>
      </c>
      <c r="B101" s="21" t="str">
        <f t="shared" si="3"/>
        <v>^</v>
      </c>
    </row>
    <row r="102" spans="1:2">
      <c r="A102" s="21">
        <v>95</v>
      </c>
      <c r="B102" s="21" t="str">
        <f t="shared" si="3"/>
        <v>_</v>
      </c>
    </row>
    <row r="103" spans="1:2">
      <c r="A103" s="21">
        <v>96</v>
      </c>
      <c r="B103" s="21" t="str">
        <f t="shared" si="3"/>
        <v>`</v>
      </c>
    </row>
    <row r="104" spans="1:2">
      <c r="A104" s="21">
        <v>97</v>
      </c>
      <c r="B104" s="21" t="str">
        <f t="shared" si="3"/>
        <v>a</v>
      </c>
    </row>
    <row r="105" spans="1:2">
      <c r="A105" s="21">
        <v>98</v>
      </c>
      <c r="B105" s="21" t="str">
        <f t="shared" si="3"/>
        <v>b</v>
      </c>
    </row>
    <row r="106" spans="1:2">
      <c r="A106" s="21">
        <v>99</v>
      </c>
      <c r="B106" s="21" t="str">
        <f t="shared" si="3"/>
        <v>c</v>
      </c>
    </row>
    <row r="107" spans="1:2">
      <c r="A107" s="21">
        <v>100</v>
      </c>
      <c r="B107" s="21" t="str">
        <f t="shared" si="3"/>
        <v>d</v>
      </c>
    </row>
    <row r="108" spans="1:2">
      <c r="A108" s="21">
        <v>101</v>
      </c>
      <c r="B108" s="21" t="str">
        <f t="shared" si="3"/>
        <v>e</v>
      </c>
    </row>
    <row r="109" spans="1:2">
      <c r="A109" s="21">
        <v>102</v>
      </c>
      <c r="B109" s="21" t="str">
        <f t="shared" si="3"/>
        <v>f</v>
      </c>
    </row>
    <row r="110" spans="1:2">
      <c r="A110" s="21">
        <v>103</v>
      </c>
      <c r="B110" s="21" t="str">
        <f t="shared" si="3"/>
        <v>g</v>
      </c>
    </row>
    <row r="111" spans="1:2">
      <c r="A111" s="21">
        <v>104</v>
      </c>
      <c r="B111" s="21" t="str">
        <f t="shared" si="3"/>
        <v>h</v>
      </c>
    </row>
    <row r="112" spans="1:2">
      <c r="A112" s="21">
        <v>105</v>
      </c>
      <c r="B112" s="21" t="str">
        <f t="shared" si="3"/>
        <v>i</v>
      </c>
    </row>
    <row r="113" spans="1:2">
      <c r="A113" s="21">
        <v>106</v>
      </c>
      <c r="B113" s="21" t="str">
        <f t="shared" si="3"/>
        <v>j</v>
      </c>
    </row>
    <row r="114" spans="1:2">
      <c r="A114" s="21">
        <v>107</v>
      </c>
      <c r="B114" s="21" t="str">
        <f t="shared" si="3"/>
        <v>k</v>
      </c>
    </row>
    <row r="115" spans="1:2">
      <c r="A115" s="21">
        <v>108</v>
      </c>
      <c r="B115" s="21" t="str">
        <f t="shared" si="3"/>
        <v>l</v>
      </c>
    </row>
    <row r="116" spans="1:2">
      <c r="A116" s="21">
        <v>109</v>
      </c>
      <c r="B116" s="21" t="str">
        <f t="shared" si="3"/>
        <v>m</v>
      </c>
    </row>
    <row r="117" spans="1:2">
      <c r="A117" s="21">
        <v>110</v>
      </c>
      <c r="B117" s="21" t="str">
        <f t="shared" si="3"/>
        <v>n</v>
      </c>
    </row>
    <row r="118" spans="1:2">
      <c r="A118" s="21">
        <v>111</v>
      </c>
      <c r="B118" s="21" t="str">
        <f t="shared" si="3"/>
        <v>o</v>
      </c>
    </row>
    <row r="119" spans="1:2">
      <c r="A119" s="21">
        <v>112</v>
      </c>
      <c r="B119" s="21" t="str">
        <f t="shared" si="3"/>
        <v>p</v>
      </c>
    </row>
    <row r="120" spans="1:2">
      <c r="A120" s="21">
        <v>113</v>
      </c>
      <c r="B120" s="21" t="str">
        <f t="shared" si="3"/>
        <v>q</v>
      </c>
    </row>
    <row r="121" spans="1:2">
      <c r="A121" s="21">
        <v>114</v>
      </c>
      <c r="B121" s="21" t="str">
        <f t="shared" si="3"/>
        <v>r</v>
      </c>
    </row>
    <row r="122" spans="1:2">
      <c r="A122" s="21">
        <v>115</v>
      </c>
      <c r="B122" s="21" t="str">
        <f t="shared" si="3"/>
        <v>s</v>
      </c>
    </row>
    <row r="123" spans="1:2">
      <c r="A123" s="21">
        <v>116</v>
      </c>
      <c r="B123" s="21" t="str">
        <f t="shared" si="3"/>
        <v>t</v>
      </c>
    </row>
    <row r="124" spans="1:2">
      <c r="A124" s="21">
        <v>117</v>
      </c>
      <c r="B124" s="21" t="str">
        <f t="shared" si="3"/>
        <v>u</v>
      </c>
    </row>
    <row r="125" spans="1:2">
      <c r="A125" s="21">
        <v>118</v>
      </c>
      <c r="B125" s="21" t="str">
        <f t="shared" si="3"/>
        <v>v</v>
      </c>
    </row>
    <row r="126" spans="1:2">
      <c r="A126" s="21">
        <v>119</v>
      </c>
      <c r="B126" s="21" t="str">
        <f t="shared" si="3"/>
        <v>w</v>
      </c>
    </row>
    <row r="127" spans="1:2">
      <c r="A127" s="21">
        <v>120</v>
      </c>
      <c r="B127" s="21" t="str">
        <f t="shared" si="3"/>
        <v>x</v>
      </c>
    </row>
    <row r="128" spans="1:2">
      <c r="A128" s="21">
        <v>121</v>
      </c>
      <c r="B128" s="21" t="str">
        <f t="shared" si="3"/>
        <v>y</v>
      </c>
    </row>
    <row r="129" spans="1:2">
      <c r="A129" s="21">
        <v>122</v>
      </c>
      <c r="B129" s="21" t="str">
        <f t="shared" si="3"/>
        <v>z</v>
      </c>
    </row>
    <row r="130" spans="1:2">
      <c r="A130" s="21">
        <v>123</v>
      </c>
      <c r="B130" s="21" t="str">
        <f t="shared" si="3"/>
        <v>{</v>
      </c>
    </row>
    <row r="131" spans="1:2">
      <c r="A131" s="21">
        <v>124</v>
      </c>
      <c r="B131" s="21" t="str">
        <f t="shared" si="3"/>
        <v>|</v>
      </c>
    </row>
    <row r="132" spans="1:2">
      <c r="A132" s="21">
        <v>125</v>
      </c>
      <c r="B132" s="21" t="str">
        <f t="shared" si="3"/>
        <v>}</v>
      </c>
    </row>
    <row r="133" spans="1:2">
      <c r="A133" s="21">
        <v>126</v>
      </c>
      <c r="B133" s="21" t="str">
        <f t="shared" si="3"/>
        <v>~</v>
      </c>
    </row>
    <row r="134" spans="1:2">
      <c r="A134" s="21">
        <v>127</v>
      </c>
      <c r="B134" s="21" t="str">
        <f t="shared" si="3"/>
        <v></v>
      </c>
    </row>
    <row r="135" spans="1:2">
      <c r="A135" s="21">
        <v>128</v>
      </c>
      <c r="B135" s="21" t="str">
        <f t="shared" si="3"/>
        <v></v>
      </c>
    </row>
    <row r="136" spans="1:2">
      <c r="A136" s="21">
        <v>129</v>
      </c>
      <c r="B136" s="21" t="str">
        <f t="shared" si="3"/>
        <v xml:space="preserve"> </v>
      </c>
    </row>
    <row r="137" spans="1:2">
      <c r="A137" s="21">
        <v>130</v>
      </c>
      <c r="B137" s="21" t="str">
        <f t="shared" ref="B137:B200" si="4">CHAR(A137)</f>
        <v xml:space="preserve"> </v>
      </c>
    </row>
    <row r="138" spans="1:2">
      <c r="A138" s="21">
        <v>131</v>
      </c>
      <c r="B138" s="21" t="str">
        <f t="shared" si="4"/>
        <v xml:space="preserve"> </v>
      </c>
    </row>
    <row r="139" spans="1:2">
      <c r="A139" s="21">
        <v>132</v>
      </c>
      <c r="B139" s="21" t="str">
        <f t="shared" si="4"/>
        <v xml:space="preserve"> </v>
      </c>
    </row>
    <row r="140" spans="1:2">
      <c r="A140" s="21">
        <v>133</v>
      </c>
      <c r="B140" s="21" t="str">
        <f t="shared" si="4"/>
        <v xml:space="preserve"> </v>
      </c>
    </row>
    <row r="141" spans="1:2">
      <c r="A141" s="21">
        <v>134</v>
      </c>
      <c r="B141" s="21" t="str">
        <f t="shared" si="4"/>
        <v xml:space="preserve"> </v>
      </c>
    </row>
    <row r="142" spans="1:2">
      <c r="A142" s="21">
        <v>135</v>
      </c>
      <c r="B142" s="21" t="str">
        <f t="shared" si="4"/>
        <v xml:space="preserve"> </v>
      </c>
    </row>
    <row r="143" spans="1:2">
      <c r="A143" s="21">
        <v>136</v>
      </c>
      <c r="B143" s="21" t="str">
        <f t="shared" si="4"/>
        <v xml:space="preserve"> </v>
      </c>
    </row>
    <row r="144" spans="1:2">
      <c r="A144" s="21">
        <v>137</v>
      </c>
      <c r="B144" s="21" t="str">
        <f t="shared" si="4"/>
        <v xml:space="preserve"> </v>
      </c>
    </row>
    <row r="145" spans="1:2">
      <c r="A145" s="21">
        <v>138</v>
      </c>
      <c r="B145" s="21" t="str">
        <f t="shared" si="4"/>
        <v xml:space="preserve"> </v>
      </c>
    </row>
    <row r="146" spans="1:2">
      <c r="A146" s="21">
        <v>139</v>
      </c>
      <c r="B146" s="21" t="str">
        <f t="shared" si="4"/>
        <v xml:space="preserve"> </v>
      </c>
    </row>
    <row r="147" spans="1:2">
      <c r="A147" s="21">
        <v>140</v>
      </c>
      <c r="B147" s="21" t="str">
        <f t="shared" si="4"/>
        <v xml:space="preserve"> </v>
      </c>
    </row>
    <row r="148" spans="1:2">
      <c r="A148" s="21">
        <v>141</v>
      </c>
      <c r="B148" s="21" t="str">
        <f t="shared" si="4"/>
        <v xml:space="preserve"> </v>
      </c>
    </row>
    <row r="149" spans="1:2">
      <c r="A149" s="21">
        <v>142</v>
      </c>
      <c r="B149" s="21" t="str">
        <f t="shared" si="4"/>
        <v xml:space="preserve"> </v>
      </c>
    </row>
    <row r="150" spans="1:2">
      <c r="A150" s="21">
        <v>143</v>
      </c>
      <c r="B150" s="21" t="str">
        <f t="shared" si="4"/>
        <v xml:space="preserve"> </v>
      </c>
    </row>
    <row r="151" spans="1:2">
      <c r="A151" s="21">
        <v>144</v>
      </c>
      <c r="B151" s="21" t="str">
        <f t="shared" si="4"/>
        <v xml:space="preserve"> </v>
      </c>
    </row>
    <row r="152" spans="1:2">
      <c r="A152" s="21">
        <v>145</v>
      </c>
      <c r="B152" s="21" t="str">
        <f t="shared" si="4"/>
        <v xml:space="preserve"> </v>
      </c>
    </row>
    <row r="153" spans="1:2">
      <c r="A153" s="21">
        <v>146</v>
      </c>
      <c r="B153" s="21" t="str">
        <f t="shared" si="4"/>
        <v xml:space="preserve"> </v>
      </c>
    </row>
    <row r="154" spans="1:2">
      <c r="A154" s="21">
        <v>147</v>
      </c>
      <c r="B154" s="21" t="str">
        <f t="shared" si="4"/>
        <v xml:space="preserve"> </v>
      </c>
    </row>
    <row r="155" spans="1:2">
      <c r="A155" s="21">
        <v>148</v>
      </c>
      <c r="B155" s="21" t="str">
        <f t="shared" si="4"/>
        <v xml:space="preserve"> </v>
      </c>
    </row>
    <row r="156" spans="1:2">
      <c r="A156" s="21">
        <v>149</v>
      </c>
      <c r="B156" s="21" t="str">
        <f t="shared" si="4"/>
        <v xml:space="preserve"> </v>
      </c>
    </row>
    <row r="157" spans="1:2">
      <c r="A157" s="21">
        <v>150</v>
      </c>
      <c r="B157" s="21" t="str">
        <f t="shared" si="4"/>
        <v xml:space="preserve"> </v>
      </c>
    </row>
    <row r="158" spans="1:2">
      <c r="A158" s="21">
        <v>151</v>
      </c>
      <c r="B158" s="21" t="str">
        <f t="shared" si="4"/>
        <v xml:space="preserve"> </v>
      </c>
    </row>
    <row r="159" spans="1:2">
      <c r="A159" s="21">
        <v>152</v>
      </c>
      <c r="B159" s="21" t="str">
        <f t="shared" si="4"/>
        <v xml:space="preserve"> </v>
      </c>
    </row>
    <row r="160" spans="1:2">
      <c r="A160" s="21">
        <v>153</v>
      </c>
      <c r="B160" s="21" t="str">
        <f t="shared" si="4"/>
        <v xml:space="preserve"> </v>
      </c>
    </row>
    <row r="161" spans="1:2">
      <c r="A161" s="21">
        <v>154</v>
      </c>
      <c r="B161" s="21" t="str">
        <f t="shared" si="4"/>
        <v xml:space="preserve"> </v>
      </c>
    </row>
    <row r="162" spans="1:2">
      <c r="A162" s="21">
        <v>155</v>
      </c>
      <c r="B162" s="21" t="str">
        <f t="shared" si="4"/>
        <v xml:space="preserve"> </v>
      </c>
    </row>
    <row r="163" spans="1:2">
      <c r="A163" s="21">
        <v>156</v>
      </c>
      <c r="B163" s="21" t="str">
        <f t="shared" si="4"/>
        <v xml:space="preserve"> </v>
      </c>
    </row>
    <row r="164" spans="1:2">
      <c r="A164" s="21">
        <v>157</v>
      </c>
      <c r="B164" s="21" t="str">
        <f t="shared" si="4"/>
        <v xml:space="preserve"> </v>
      </c>
    </row>
    <row r="165" spans="1:2">
      <c r="A165" s="21">
        <v>158</v>
      </c>
      <c r="B165" s="21" t="str">
        <f t="shared" si="4"/>
        <v xml:space="preserve"> </v>
      </c>
    </row>
    <row r="166" spans="1:2">
      <c r="A166" s="21">
        <v>159</v>
      </c>
      <c r="B166" s="21" t="str">
        <f t="shared" si="4"/>
        <v xml:space="preserve"> </v>
      </c>
    </row>
    <row r="167" spans="1:2">
      <c r="A167" s="21">
        <v>160</v>
      </c>
      <c r="B167" s="21" t="str">
        <f t="shared" si="4"/>
        <v xml:space="preserve"> </v>
      </c>
    </row>
    <row r="168" spans="1:2">
      <c r="A168" s="21">
        <v>161</v>
      </c>
      <c r="B168" s="21" t="str">
        <f t="shared" si="4"/>
        <v xml:space="preserve"> </v>
      </c>
    </row>
    <row r="169" spans="1:2">
      <c r="A169" s="21">
        <v>162</v>
      </c>
      <c r="B169" s="21" t="str">
        <f t="shared" si="4"/>
        <v xml:space="preserve"> </v>
      </c>
    </row>
    <row r="170" spans="1:2">
      <c r="A170" s="21">
        <v>163</v>
      </c>
      <c r="B170" s="21" t="str">
        <f t="shared" si="4"/>
        <v xml:space="preserve"> </v>
      </c>
    </row>
    <row r="171" spans="1:2">
      <c r="A171" s="21">
        <v>164</v>
      </c>
      <c r="B171" s="21" t="str">
        <f t="shared" si="4"/>
        <v xml:space="preserve"> </v>
      </c>
    </row>
    <row r="172" spans="1:2">
      <c r="A172" s="21">
        <v>165</v>
      </c>
      <c r="B172" s="21" t="str">
        <f t="shared" si="4"/>
        <v xml:space="preserve"> </v>
      </c>
    </row>
    <row r="173" spans="1:2">
      <c r="A173" s="21">
        <v>166</v>
      </c>
      <c r="B173" s="21" t="str">
        <f t="shared" si="4"/>
        <v xml:space="preserve"> </v>
      </c>
    </row>
    <row r="174" spans="1:2">
      <c r="A174" s="21">
        <v>167</v>
      </c>
      <c r="B174" s="21" t="str">
        <f t="shared" si="4"/>
        <v xml:space="preserve"> </v>
      </c>
    </row>
    <row r="175" spans="1:2">
      <c r="A175" s="21">
        <v>168</v>
      </c>
      <c r="B175" s="21" t="str">
        <f t="shared" si="4"/>
        <v xml:space="preserve"> </v>
      </c>
    </row>
    <row r="176" spans="1:2">
      <c r="A176" s="21">
        <v>169</v>
      </c>
      <c r="B176" s="21" t="str">
        <f t="shared" si="4"/>
        <v xml:space="preserve"> </v>
      </c>
    </row>
    <row r="177" spans="1:2">
      <c r="A177" s="21">
        <v>170</v>
      </c>
      <c r="B177" s="21" t="str">
        <f t="shared" si="4"/>
        <v xml:space="preserve"> </v>
      </c>
    </row>
    <row r="178" spans="1:2">
      <c r="A178" s="21">
        <v>171</v>
      </c>
      <c r="B178" s="21" t="str">
        <f t="shared" si="4"/>
        <v xml:space="preserve"> </v>
      </c>
    </row>
    <row r="179" spans="1:2">
      <c r="A179" s="21">
        <v>172</v>
      </c>
      <c r="B179" s="21" t="str">
        <f t="shared" si="4"/>
        <v xml:space="preserve"> </v>
      </c>
    </row>
    <row r="180" spans="1:2">
      <c r="A180" s="21">
        <v>173</v>
      </c>
      <c r="B180" s="21" t="str">
        <f t="shared" si="4"/>
        <v xml:space="preserve"> </v>
      </c>
    </row>
    <row r="181" spans="1:2">
      <c r="A181" s="21">
        <v>174</v>
      </c>
      <c r="B181" s="21" t="str">
        <f t="shared" si="4"/>
        <v xml:space="preserve"> </v>
      </c>
    </row>
    <row r="182" spans="1:2">
      <c r="A182" s="21">
        <v>175</v>
      </c>
      <c r="B182" s="21" t="str">
        <f t="shared" si="4"/>
        <v xml:space="preserve"> </v>
      </c>
    </row>
    <row r="183" spans="1:2">
      <c r="A183" s="21">
        <v>176</v>
      </c>
      <c r="B183" s="21" t="str">
        <f t="shared" si="4"/>
        <v xml:space="preserve"> </v>
      </c>
    </row>
    <row r="184" spans="1:2">
      <c r="A184" s="21">
        <v>177</v>
      </c>
      <c r="B184" s="21" t="str">
        <f t="shared" si="4"/>
        <v xml:space="preserve"> </v>
      </c>
    </row>
    <row r="185" spans="1:2">
      <c r="A185" s="21">
        <v>178</v>
      </c>
      <c r="B185" s="21" t="str">
        <f t="shared" si="4"/>
        <v xml:space="preserve"> </v>
      </c>
    </row>
    <row r="186" spans="1:2">
      <c r="A186" s="21">
        <v>179</v>
      </c>
      <c r="B186" s="21" t="str">
        <f t="shared" si="4"/>
        <v xml:space="preserve"> </v>
      </c>
    </row>
    <row r="187" spans="1:2">
      <c r="A187" s="21">
        <v>180</v>
      </c>
      <c r="B187" s="21" t="str">
        <f t="shared" si="4"/>
        <v xml:space="preserve"> </v>
      </c>
    </row>
    <row r="188" spans="1:2">
      <c r="A188" s="21">
        <v>181</v>
      </c>
      <c r="B188" s="21" t="str">
        <f t="shared" si="4"/>
        <v xml:space="preserve"> </v>
      </c>
    </row>
    <row r="189" spans="1:2">
      <c r="A189" s="21">
        <v>182</v>
      </c>
      <c r="B189" s="21" t="str">
        <f t="shared" si="4"/>
        <v xml:space="preserve"> </v>
      </c>
    </row>
    <row r="190" spans="1:2">
      <c r="A190" s="21">
        <v>183</v>
      </c>
      <c r="B190" s="21" t="str">
        <f t="shared" si="4"/>
        <v xml:space="preserve"> </v>
      </c>
    </row>
    <row r="191" spans="1:2">
      <c r="A191" s="21">
        <v>184</v>
      </c>
      <c r="B191" s="21" t="str">
        <f t="shared" si="4"/>
        <v xml:space="preserve"> </v>
      </c>
    </row>
    <row r="192" spans="1:2">
      <c r="A192" s="21">
        <v>185</v>
      </c>
      <c r="B192" s="21" t="str">
        <f t="shared" si="4"/>
        <v xml:space="preserve"> </v>
      </c>
    </row>
    <row r="193" spans="1:2">
      <c r="A193" s="21">
        <v>186</v>
      </c>
      <c r="B193" s="21" t="str">
        <f t="shared" si="4"/>
        <v xml:space="preserve"> </v>
      </c>
    </row>
    <row r="194" spans="1:2">
      <c r="A194" s="21">
        <v>187</v>
      </c>
      <c r="B194" s="21" t="str">
        <f t="shared" si="4"/>
        <v xml:space="preserve"> </v>
      </c>
    </row>
    <row r="195" spans="1:2">
      <c r="A195" s="21">
        <v>188</v>
      </c>
      <c r="B195" s="21" t="str">
        <f t="shared" si="4"/>
        <v xml:space="preserve"> </v>
      </c>
    </row>
    <row r="196" spans="1:2">
      <c r="A196" s="21">
        <v>189</v>
      </c>
      <c r="B196" s="21" t="str">
        <f t="shared" si="4"/>
        <v xml:space="preserve"> </v>
      </c>
    </row>
    <row r="197" spans="1:2">
      <c r="A197" s="21">
        <v>190</v>
      </c>
      <c r="B197" s="21" t="str">
        <f t="shared" si="4"/>
        <v xml:space="preserve"> </v>
      </c>
    </row>
    <row r="198" spans="1:2">
      <c r="A198" s="21">
        <v>191</v>
      </c>
      <c r="B198" s="21" t="str">
        <f t="shared" si="4"/>
        <v xml:space="preserve"> </v>
      </c>
    </row>
    <row r="199" spans="1:2">
      <c r="A199" s="21">
        <v>192</v>
      </c>
      <c r="B199" s="21" t="str">
        <f t="shared" si="4"/>
        <v xml:space="preserve"> </v>
      </c>
    </row>
    <row r="200" spans="1:2">
      <c r="A200" s="21">
        <v>193</v>
      </c>
      <c r="B200" s="21" t="str">
        <f t="shared" si="4"/>
        <v xml:space="preserve"> </v>
      </c>
    </row>
    <row r="201" spans="1:2">
      <c r="A201" s="21">
        <v>194</v>
      </c>
      <c r="B201" s="21" t="str">
        <f t="shared" ref="B201:B262" si="5">CHAR(A201)</f>
        <v xml:space="preserve"> </v>
      </c>
    </row>
    <row r="202" spans="1:2">
      <c r="A202" s="21">
        <v>195</v>
      </c>
      <c r="B202" s="21" t="str">
        <f t="shared" si="5"/>
        <v xml:space="preserve"> </v>
      </c>
    </row>
    <row r="203" spans="1:2">
      <c r="A203" s="21">
        <v>196</v>
      </c>
      <c r="B203" s="21" t="str">
        <f t="shared" si="5"/>
        <v xml:space="preserve"> </v>
      </c>
    </row>
    <row r="204" spans="1:2">
      <c r="A204" s="21">
        <v>197</v>
      </c>
      <c r="B204" s="21" t="str">
        <f t="shared" si="5"/>
        <v xml:space="preserve"> </v>
      </c>
    </row>
    <row r="205" spans="1:2">
      <c r="A205" s="21">
        <v>198</v>
      </c>
      <c r="B205" s="21" t="str">
        <f t="shared" si="5"/>
        <v xml:space="preserve"> </v>
      </c>
    </row>
    <row r="206" spans="1:2">
      <c r="A206" s="21">
        <v>199</v>
      </c>
      <c r="B206" s="21" t="str">
        <f t="shared" si="5"/>
        <v xml:space="preserve"> </v>
      </c>
    </row>
    <row r="207" spans="1:2">
      <c r="A207" s="21">
        <v>200</v>
      </c>
      <c r="B207" s="21" t="str">
        <f t="shared" si="5"/>
        <v xml:space="preserve"> </v>
      </c>
    </row>
    <row r="208" spans="1:2">
      <c r="A208" s="21">
        <v>201</v>
      </c>
      <c r="B208" s="21" t="str">
        <f t="shared" si="5"/>
        <v xml:space="preserve"> </v>
      </c>
    </row>
    <row r="209" spans="1:2">
      <c r="A209" s="21">
        <v>202</v>
      </c>
      <c r="B209" s="21" t="str">
        <f t="shared" si="5"/>
        <v xml:space="preserve"> </v>
      </c>
    </row>
    <row r="210" spans="1:2">
      <c r="A210" s="21">
        <v>203</v>
      </c>
      <c r="B210" s="21" t="str">
        <f t="shared" si="5"/>
        <v xml:space="preserve"> </v>
      </c>
    </row>
    <row r="211" spans="1:2">
      <c r="A211" s="21">
        <v>204</v>
      </c>
      <c r="B211" s="21" t="str">
        <f t="shared" si="5"/>
        <v xml:space="preserve"> </v>
      </c>
    </row>
    <row r="212" spans="1:2">
      <c r="A212" s="21">
        <v>205</v>
      </c>
      <c r="B212" s="21" t="str">
        <f t="shared" si="5"/>
        <v xml:space="preserve"> </v>
      </c>
    </row>
    <row r="213" spans="1:2">
      <c r="A213" s="21">
        <v>206</v>
      </c>
      <c r="B213" s="21" t="str">
        <f t="shared" si="5"/>
        <v xml:space="preserve"> </v>
      </c>
    </row>
    <row r="214" spans="1:2">
      <c r="A214" s="21">
        <v>207</v>
      </c>
      <c r="B214" s="21" t="str">
        <f t="shared" si="5"/>
        <v xml:space="preserve"> </v>
      </c>
    </row>
    <row r="215" spans="1:2">
      <c r="A215" s="21">
        <v>208</v>
      </c>
      <c r="B215" s="21" t="str">
        <f t="shared" si="5"/>
        <v xml:space="preserve"> </v>
      </c>
    </row>
    <row r="216" spans="1:2">
      <c r="A216" s="21">
        <v>209</v>
      </c>
      <c r="B216" s="21" t="str">
        <f t="shared" si="5"/>
        <v xml:space="preserve"> </v>
      </c>
    </row>
    <row r="217" spans="1:2">
      <c r="A217" s="21">
        <v>210</v>
      </c>
      <c r="B217" s="21" t="str">
        <f t="shared" si="5"/>
        <v xml:space="preserve"> </v>
      </c>
    </row>
    <row r="218" spans="1:2">
      <c r="A218" s="21">
        <v>211</v>
      </c>
      <c r="B218" s="21" t="str">
        <f t="shared" si="5"/>
        <v xml:space="preserve"> </v>
      </c>
    </row>
    <row r="219" spans="1:2">
      <c r="A219" s="21">
        <v>212</v>
      </c>
      <c r="B219" s="21" t="str">
        <f t="shared" si="5"/>
        <v xml:space="preserve"> </v>
      </c>
    </row>
    <row r="220" spans="1:2">
      <c r="A220" s="21">
        <v>213</v>
      </c>
      <c r="B220" s="21" t="str">
        <f t="shared" si="5"/>
        <v xml:space="preserve"> </v>
      </c>
    </row>
    <row r="221" spans="1:2">
      <c r="A221" s="21">
        <v>214</v>
      </c>
      <c r="B221" s="21" t="str">
        <f t="shared" si="5"/>
        <v xml:space="preserve"> </v>
      </c>
    </row>
    <row r="222" spans="1:2">
      <c r="A222" s="21">
        <v>215</v>
      </c>
      <c r="B222" s="21" t="str">
        <f t="shared" si="5"/>
        <v xml:space="preserve"> </v>
      </c>
    </row>
    <row r="223" spans="1:2">
      <c r="A223" s="21">
        <v>216</v>
      </c>
      <c r="B223" s="21" t="str">
        <f t="shared" si="5"/>
        <v xml:space="preserve"> </v>
      </c>
    </row>
    <row r="224" spans="1:2">
      <c r="A224" s="21">
        <v>217</v>
      </c>
      <c r="B224" s="21" t="str">
        <f t="shared" si="5"/>
        <v xml:space="preserve"> </v>
      </c>
    </row>
    <row r="225" spans="1:2">
      <c r="A225" s="21">
        <v>218</v>
      </c>
      <c r="B225" s="21" t="str">
        <f t="shared" si="5"/>
        <v xml:space="preserve"> </v>
      </c>
    </row>
    <row r="226" spans="1:2">
      <c r="A226" s="21">
        <v>219</v>
      </c>
      <c r="B226" s="21" t="str">
        <f t="shared" si="5"/>
        <v xml:space="preserve"> </v>
      </c>
    </row>
    <row r="227" spans="1:2">
      <c r="A227" s="21">
        <v>220</v>
      </c>
      <c r="B227" s="21" t="str">
        <f t="shared" si="5"/>
        <v xml:space="preserve"> </v>
      </c>
    </row>
    <row r="228" spans="1:2">
      <c r="A228" s="21">
        <v>221</v>
      </c>
      <c r="B228" s="21" t="str">
        <f t="shared" si="5"/>
        <v xml:space="preserve"> </v>
      </c>
    </row>
    <row r="229" spans="1:2">
      <c r="A229" s="21">
        <v>222</v>
      </c>
      <c r="B229" s="21" t="str">
        <f t="shared" si="5"/>
        <v xml:space="preserve"> </v>
      </c>
    </row>
    <row r="230" spans="1:2">
      <c r="A230" s="21">
        <v>223</v>
      </c>
      <c r="B230" s="21" t="str">
        <f t="shared" si="5"/>
        <v xml:space="preserve"> </v>
      </c>
    </row>
    <row r="231" spans="1:2">
      <c r="A231" s="21">
        <v>224</v>
      </c>
      <c r="B231" s="21" t="str">
        <f t="shared" si="5"/>
        <v xml:space="preserve"> </v>
      </c>
    </row>
    <row r="232" spans="1:2">
      <c r="A232" s="21">
        <v>225</v>
      </c>
      <c r="B232" s="21" t="str">
        <f t="shared" si="5"/>
        <v xml:space="preserve"> </v>
      </c>
    </row>
    <row r="233" spans="1:2">
      <c r="A233" s="21">
        <v>226</v>
      </c>
      <c r="B233" s="21" t="str">
        <f t="shared" si="5"/>
        <v xml:space="preserve"> </v>
      </c>
    </row>
    <row r="234" spans="1:2">
      <c r="A234" s="21">
        <v>227</v>
      </c>
      <c r="B234" s="21" t="str">
        <f t="shared" si="5"/>
        <v xml:space="preserve"> </v>
      </c>
    </row>
    <row r="235" spans="1:2">
      <c r="A235" s="21">
        <v>228</v>
      </c>
      <c r="B235" s="21" t="str">
        <f t="shared" si="5"/>
        <v xml:space="preserve"> </v>
      </c>
    </row>
    <row r="236" spans="1:2">
      <c r="A236" s="21">
        <v>229</v>
      </c>
      <c r="B236" s="21" t="str">
        <f t="shared" si="5"/>
        <v xml:space="preserve"> </v>
      </c>
    </row>
    <row r="237" spans="1:2">
      <c r="A237" s="21">
        <v>230</v>
      </c>
      <c r="B237" s="21" t="str">
        <f t="shared" si="5"/>
        <v xml:space="preserve"> </v>
      </c>
    </row>
    <row r="238" spans="1:2">
      <c r="A238" s="21">
        <v>231</v>
      </c>
      <c r="B238" s="21" t="str">
        <f t="shared" si="5"/>
        <v xml:space="preserve"> </v>
      </c>
    </row>
    <row r="239" spans="1:2">
      <c r="A239" s="21">
        <v>232</v>
      </c>
      <c r="B239" s="21" t="str">
        <f t="shared" si="5"/>
        <v xml:space="preserve"> </v>
      </c>
    </row>
    <row r="240" spans="1:2">
      <c r="A240" s="21">
        <v>233</v>
      </c>
      <c r="B240" s="21" t="str">
        <f t="shared" si="5"/>
        <v xml:space="preserve"> </v>
      </c>
    </row>
    <row r="241" spans="1:2">
      <c r="A241" s="21">
        <v>234</v>
      </c>
      <c r="B241" s="21" t="str">
        <f t="shared" si="5"/>
        <v xml:space="preserve"> </v>
      </c>
    </row>
    <row r="242" spans="1:2">
      <c r="A242" s="21">
        <v>235</v>
      </c>
      <c r="B242" s="21" t="str">
        <f t="shared" si="5"/>
        <v xml:space="preserve"> </v>
      </c>
    </row>
    <row r="243" spans="1:2">
      <c r="A243" s="21">
        <v>236</v>
      </c>
      <c r="B243" s="21" t="str">
        <f t="shared" si="5"/>
        <v xml:space="preserve"> </v>
      </c>
    </row>
    <row r="244" spans="1:2">
      <c r="A244" s="21">
        <v>237</v>
      </c>
      <c r="B244" s="21" t="str">
        <f t="shared" si="5"/>
        <v xml:space="preserve"> </v>
      </c>
    </row>
    <row r="245" spans="1:2">
      <c r="A245" s="21">
        <v>238</v>
      </c>
      <c r="B245" s="21" t="str">
        <f t="shared" si="5"/>
        <v xml:space="preserve"> </v>
      </c>
    </row>
    <row r="246" spans="1:2">
      <c r="A246" s="21">
        <v>239</v>
      </c>
      <c r="B246" s="21" t="str">
        <f t="shared" si="5"/>
        <v xml:space="preserve"> </v>
      </c>
    </row>
    <row r="247" spans="1:2">
      <c r="A247" s="21">
        <v>240</v>
      </c>
      <c r="B247" s="21" t="str">
        <f t="shared" si="5"/>
        <v xml:space="preserve"> </v>
      </c>
    </row>
    <row r="248" spans="1:2">
      <c r="A248" s="21">
        <v>241</v>
      </c>
      <c r="B248" s="21" t="str">
        <f t="shared" si="5"/>
        <v xml:space="preserve"> </v>
      </c>
    </row>
    <row r="249" spans="1:2">
      <c r="A249" s="21">
        <v>242</v>
      </c>
      <c r="B249" s="21" t="str">
        <f t="shared" si="5"/>
        <v xml:space="preserve"> </v>
      </c>
    </row>
    <row r="250" spans="1:2">
      <c r="A250" s="21">
        <v>243</v>
      </c>
      <c r="B250" s="21" t="str">
        <f t="shared" si="5"/>
        <v xml:space="preserve"> </v>
      </c>
    </row>
    <row r="251" spans="1:2">
      <c r="A251" s="21">
        <v>244</v>
      </c>
      <c r="B251" s="21" t="str">
        <f t="shared" si="5"/>
        <v xml:space="preserve"> </v>
      </c>
    </row>
    <row r="252" spans="1:2">
      <c r="A252" s="21">
        <v>245</v>
      </c>
      <c r="B252" s="21" t="str">
        <f t="shared" si="5"/>
        <v xml:space="preserve"> </v>
      </c>
    </row>
    <row r="253" spans="1:2">
      <c r="A253" s="21">
        <v>246</v>
      </c>
      <c r="B253" s="21" t="str">
        <f t="shared" si="5"/>
        <v xml:space="preserve"> </v>
      </c>
    </row>
    <row r="254" spans="1:2">
      <c r="A254" s="21">
        <v>247</v>
      </c>
      <c r="B254" s="21" t="str">
        <f t="shared" si="5"/>
        <v xml:space="preserve"> </v>
      </c>
    </row>
    <row r="255" spans="1:2">
      <c r="A255" s="21">
        <v>248</v>
      </c>
      <c r="B255" s="21" t="str">
        <f t="shared" si="5"/>
        <v xml:space="preserve"> </v>
      </c>
    </row>
    <row r="256" spans="1:2">
      <c r="A256" s="21">
        <v>249</v>
      </c>
      <c r="B256" s="21" t="str">
        <f t="shared" si="5"/>
        <v xml:space="preserve"> </v>
      </c>
    </row>
    <row r="257" spans="1:2">
      <c r="A257" s="21">
        <v>250</v>
      </c>
      <c r="B257" s="21" t="str">
        <f t="shared" si="5"/>
        <v xml:space="preserve"> </v>
      </c>
    </row>
    <row r="258" spans="1:2">
      <c r="A258" s="21">
        <v>251</v>
      </c>
      <c r="B258" s="21" t="str">
        <f t="shared" si="5"/>
        <v xml:space="preserve"> </v>
      </c>
    </row>
    <row r="259" spans="1:2">
      <c r="A259" s="21">
        <v>252</v>
      </c>
      <c r="B259" s="21" t="str">
        <f t="shared" si="5"/>
        <v xml:space="preserve"> </v>
      </c>
    </row>
    <row r="260" spans="1:2">
      <c r="A260" s="21">
        <v>253</v>
      </c>
      <c r="B260" s="21" t="str">
        <f t="shared" si="5"/>
        <v xml:space="preserve"> </v>
      </c>
    </row>
    <row r="261" spans="1:2">
      <c r="A261" s="21">
        <v>254</v>
      </c>
      <c r="B261" s="21" t="str">
        <f t="shared" si="5"/>
        <v xml:space="preserve"> </v>
      </c>
    </row>
    <row r="262" spans="1:2">
      <c r="A262" s="21">
        <v>255</v>
      </c>
      <c r="B262" s="21" t="str">
        <f t="shared" si="5"/>
        <v>ÿ</v>
      </c>
    </row>
  </sheetData>
  <mergeCells count="3">
    <mergeCell ref="A1:C1"/>
    <mergeCell ref="A3:C3"/>
    <mergeCell ref="A6:B6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6"/>
  <sheetViews>
    <sheetView showGridLines="0" topLeftCell="B16" workbookViewId="0">
      <selection activeCell="I25" sqref="I25"/>
    </sheetView>
  </sheetViews>
  <sheetFormatPr defaultColWidth="9.8984375" defaultRowHeight="21" customHeight="1"/>
  <cols>
    <col min="1" max="1" width="20.59765625" style="38" bestFit="1" customWidth="1"/>
    <col min="2" max="2" width="14.59765625" style="10" customWidth="1"/>
    <col min="3" max="3" width="25.8984375" style="10" customWidth="1"/>
    <col min="4" max="4" width="15.3984375" style="10" customWidth="1"/>
    <col min="5" max="5" width="16.19921875" style="10" customWidth="1"/>
    <col min="6" max="6" width="20.8984375" style="10" customWidth="1"/>
    <col min="7" max="7" width="25.3984375" style="10" customWidth="1"/>
    <col min="8" max="8" width="12.5" style="10" bestFit="1" customWidth="1"/>
    <col min="9" max="9" width="21.8984375" style="10" customWidth="1"/>
    <col min="10" max="10" width="21.09765625" style="10" customWidth="1"/>
    <col min="11" max="11" width="9.8984375" style="10"/>
    <col min="12" max="12" width="15" style="10" bestFit="1" customWidth="1"/>
    <col min="13" max="16384" width="9.8984375" style="10"/>
  </cols>
  <sheetData>
    <row r="1" spans="1:39" s="3" customFormat="1" ht="31.5" customHeight="1">
      <c r="A1" s="113" t="s">
        <v>185</v>
      </c>
      <c r="B1" s="114"/>
      <c r="C1" s="115"/>
      <c r="D1" s="1" t="s">
        <v>189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s="3" customFormat="1" ht="31.5" customHeight="1">
      <c r="A2" s="34"/>
      <c r="B2" s="4"/>
      <c r="C2" s="4"/>
      <c r="D2" s="5" t="s">
        <v>188</v>
      </c>
      <c r="E2" s="5"/>
      <c r="F2" s="5"/>
      <c r="G2" s="5" t="s">
        <v>187</v>
      </c>
      <c r="H2" s="4"/>
      <c r="I2" s="4"/>
      <c r="J2" s="4"/>
      <c r="K2" s="4"/>
      <c r="L2" s="4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s="3" customFormat="1" ht="31.5" customHeight="1">
      <c r="A3" s="34"/>
      <c r="B3" s="4"/>
      <c r="C3" s="4"/>
      <c r="D3" s="5" t="s">
        <v>186</v>
      </c>
      <c r="E3" s="5"/>
      <c r="F3" s="5" t="s">
        <v>195</v>
      </c>
      <c r="G3" s="5"/>
      <c r="H3" s="4"/>
      <c r="I3" s="4"/>
      <c r="J3" s="5"/>
      <c r="K3" s="4"/>
      <c r="L3" s="4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s="3" customFormat="1" ht="31.5" customHeight="1">
      <c r="A4" s="35"/>
      <c r="B4" s="8"/>
      <c r="C4" s="8"/>
      <c r="D4" s="7"/>
      <c r="E4" s="7"/>
      <c r="F4" s="7"/>
      <c r="G4" s="7" t="s">
        <v>130</v>
      </c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2"/>
      <c r="AK4" s="2"/>
      <c r="AL4" s="2"/>
      <c r="AM4" s="2"/>
    </row>
    <row r="5" spans="1:39" ht="21" customHeight="1">
      <c r="E5" s="10">
        <v>1</v>
      </c>
      <c r="F5" s="10" t="s">
        <v>317</v>
      </c>
    </row>
    <row r="6" spans="1:39" ht="21" customHeight="1">
      <c r="A6" s="36" t="s">
        <v>278</v>
      </c>
      <c r="B6" s="12" t="s">
        <v>279</v>
      </c>
      <c r="C6" s="13" t="s">
        <v>280</v>
      </c>
      <c r="F6" s="11" t="s">
        <v>49</v>
      </c>
      <c r="G6" s="12" t="s">
        <v>50</v>
      </c>
      <c r="H6" s="13" t="s">
        <v>51</v>
      </c>
      <c r="I6" s="12" t="s">
        <v>52</v>
      </c>
      <c r="J6" s="12" t="s">
        <v>476</v>
      </c>
    </row>
    <row r="7" spans="1:39" ht="21" customHeight="1">
      <c r="A7" s="33">
        <v>1234.5899999999999</v>
      </c>
      <c r="B7" s="16" t="str">
        <f>TEXT(A7,"####.#")</f>
        <v>1234.6</v>
      </c>
      <c r="C7" s="16" t="s">
        <v>281</v>
      </c>
      <c r="F7" s="14" t="s">
        <v>53</v>
      </c>
      <c r="G7" s="15" t="s">
        <v>54</v>
      </c>
      <c r="H7" s="16">
        <v>92</v>
      </c>
      <c r="I7" s="15" t="str">
        <f>TEXT(H7,"[&gt;90]优秀;[&gt;60]良好;不及格")</f>
        <v>优秀</v>
      </c>
      <c r="J7" s="15" t="s">
        <v>44</v>
      </c>
      <c r="K7" s="10" t="s">
        <v>43</v>
      </c>
      <c r="L7" s="10" t="s">
        <v>44</v>
      </c>
    </row>
    <row r="8" spans="1:39" ht="21" customHeight="1">
      <c r="A8" s="33">
        <v>8.9</v>
      </c>
      <c r="B8" s="16" t="str">
        <f>TEXT(A8,"#.000")</f>
        <v>8.900</v>
      </c>
      <c r="C8" s="16" t="s">
        <v>282</v>
      </c>
      <c r="F8" s="14" t="s">
        <v>53</v>
      </c>
      <c r="G8" s="15" t="s">
        <v>55</v>
      </c>
      <c r="H8" s="16">
        <v>80</v>
      </c>
      <c r="I8" s="15" t="str">
        <f t="shared" ref="I8:I10" si="0">TEXT(H8,"[&gt;90]优秀;[&gt;60]良好;不及格")</f>
        <v>良好</v>
      </c>
      <c r="J8" s="15" t="s">
        <v>46</v>
      </c>
      <c r="K8" s="10" t="s">
        <v>45</v>
      </c>
      <c r="L8" s="10" t="s">
        <v>46</v>
      </c>
    </row>
    <row r="9" spans="1:39" ht="21" customHeight="1">
      <c r="A9" s="33">
        <v>0.63100000000000001</v>
      </c>
      <c r="B9" s="16" t="str">
        <f>TEXT(A9,"0.#")</f>
        <v>0.6</v>
      </c>
      <c r="C9" s="16" t="s">
        <v>283</v>
      </c>
      <c r="F9" s="14" t="s">
        <v>53</v>
      </c>
      <c r="G9" s="15" t="s">
        <v>56</v>
      </c>
      <c r="H9" s="16">
        <v>55</v>
      </c>
      <c r="I9" s="15" t="str">
        <f t="shared" si="0"/>
        <v>不及格</v>
      </c>
      <c r="J9" s="15" t="s">
        <v>48</v>
      </c>
      <c r="K9" s="10" t="s">
        <v>47</v>
      </c>
      <c r="L9" s="10" t="s">
        <v>48</v>
      </c>
    </row>
    <row r="10" spans="1:39" ht="21" customHeight="1">
      <c r="A10" s="33">
        <v>12</v>
      </c>
      <c r="B10" s="16" t="str">
        <f>TEXT(A10,"#.0#")</f>
        <v>12.0</v>
      </c>
      <c r="C10" s="16" t="s">
        <v>284</v>
      </c>
      <c r="F10" s="14" t="s">
        <v>53</v>
      </c>
      <c r="G10" s="15" t="s">
        <v>57</v>
      </c>
      <c r="H10" s="16">
        <v>65</v>
      </c>
      <c r="I10" s="15" t="str">
        <f t="shared" si="0"/>
        <v>良好</v>
      </c>
      <c r="J10" s="15" t="s">
        <v>46</v>
      </c>
    </row>
    <row r="11" spans="1:39" ht="21" customHeight="1">
      <c r="A11" s="33">
        <v>44.398000000000003</v>
      </c>
      <c r="B11" s="16" t="str">
        <f>TEXT(A11,"???.???")</f>
        <v xml:space="preserve"> 44.398</v>
      </c>
      <c r="C11" s="16" t="s">
        <v>285</v>
      </c>
    </row>
    <row r="12" spans="1:39" ht="21" customHeight="1">
      <c r="A12" s="33">
        <v>102.65</v>
      </c>
      <c r="B12" s="16" t="str">
        <f>TEXT(A12,"???.???")</f>
        <v xml:space="preserve">102.65 </v>
      </c>
      <c r="C12" s="16" t="s">
        <v>286</v>
      </c>
    </row>
    <row r="13" spans="1:39" ht="21" customHeight="1">
      <c r="A13" s="33">
        <v>2.8</v>
      </c>
      <c r="B13" s="16" t="str">
        <f>TEXT(A13,"???.???")</f>
        <v xml:space="preserve">  2.8  </v>
      </c>
      <c r="C13" s="16" t="s">
        <v>287</v>
      </c>
    </row>
    <row r="14" spans="1:39" ht="21" customHeight="1">
      <c r="A14" s="33">
        <v>5.25</v>
      </c>
      <c r="B14" s="16" t="str">
        <f>TEXT(A14,"# ???/???")</f>
        <v xml:space="preserve">5   1/4  </v>
      </c>
      <c r="C14" s="16" t="s">
        <v>288</v>
      </c>
      <c r="E14" s="10">
        <v>2</v>
      </c>
      <c r="F14" s="10" t="s">
        <v>58</v>
      </c>
    </row>
    <row r="15" spans="1:39" ht="21" customHeight="1">
      <c r="A15" s="33">
        <v>5.3</v>
      </c>
      <c r="B15" s="16" t="str">
        <f>TEXT(A15,"# ???/???")</f>
        <v xml:space="preserve">5   3/10 </v>
      </c>
      <c r="C15" s="16" t="s">
        <v>289</v>
      </c>
      <c r="F15" s="11" t="s">
        <v>49</v>
      </c>
      <c r="G15" s="12" t="s">
        <v>50</v>
      </c>
      <c r="H15" s="12" t="s">
        <v>59</v>
      </c>
      <c r="I15" s="12" t="s">
        <v>60</v>
      </c>
      <c r="J15" s="12" t="s">
        <v>476</v>
      </c>
    </row>
    <row r="16" spans="1:39" ht="21" customHeight="1">
      <c r="A16" s="33">
        <v>12000</v>
      </c>
      <c r="B16" s="16" t="str">
        <f>TEXT(A16,"#,###")</f>
        <v>12,000</v>
      </c>
      <c r="C16" s="16" t="s">
        <v>290</v>
      </c>
      <c r="F16" s="14" t="s">
        <v>53</v>
      </c>
      <c r="G16" s="15" t="s">
        <v>54</v>
      </c>
      <c r="H16" s="17">
        <v>42129</v>
      </c>
      <c r="I16" s="15" t="str">
        <f>TEXT(H16,"[DBNum1]m月")</f>
        <v>五月</v>
      </c>
      <c r="J16" s="15" t="s">
        <v>468</v>
      </c>
    </row>
    <row r="17" spans="1:10" ht="21" customHeight="1">
      <c r="A17" s="33">
        <v>12000</v>
      </c>
      <c r="B17" s="16" t="str">
        <f>TEXT(A17,"#,")</f>
        <v>12</v>
      </c>
      <c r="C17" s="16" t="s">
        <v>291</v>
      </c>
      <c r="F17" s="14" t="s">
        <v>53</v>
      </c>
      <c r="G17" s="15" t="s">
        <v>55</v>
      </c>
      <c r="H17" s="17">
        <v>43105</v>
      </c>
      <c r="I17" s="15" t="str">
        <f t="shared" ref="I17:I19" si="1">TEXT(H17,"[DBNum1]m月")</f>
        <v>一月</v>
      </c>
      <c r="J17" s="15" t="s">
        <v>469</v>
      </c>
    </row>
    <row r="18" spans="1:10" ht="21" customHeight="1">
      <c r="A18" s="33">
        <v>12200000</v>
      </c>
      <c r="B18" s="16" t="str">
        <f>TEXT(A18,"0.0,,")</f>
        <v>12.2</v>
      </c>
      <c r="C18" s="16" t="s">
        <v>292</v>
      </c>
      <c r="F18" s="14" t="s">
        <v>53</v>
      </c>
      <c r="G18" s="15" t="s">
        <v>56</v>
      </c>
      <c r="H18" s="17">
        <v>43941</v>
      </c>
      <c r="I18" s="15" t="str">
        <f t="shared" si="1"/>
        <v>四月</v>
      </c>
      <c r="J18" s="15" t="s">
        <v>470</v>
      </c>
    </row>
    <row r="19" spans="1:10" ht="21" customHeight="1">
      <c r="A19" s="10"/>
      <c r="F19" s="14" t="s">
        <v>53</v>
      </c>
      <c r="G19" s="15" t="s">
        <v>57</v>
      </c>
      <c r="H19" s="17">
        <v>44280</v>
      </c>
      <c r="I19" s="15" t="str">
        <f t="shared" si="1"/>
        <v>三月</v>
      </c>
      <c r="J19" s="15" t="s">
        <v>471</v>
      </c>
    </row>
    <row r="20" spans="1:10" ht="21" customHeight="1">
      <c r="A20" s="36" t="s">
        <v>293</v>
      </c>
      <c r="B20" s="12" t="s">
        <v>278</v>
      </c>
      <c r="C20" s="13" t="s">
        <v>294</v>
      </c>
    </row>
    <row r="21" spans="1:10" ht="21" customHeight="1">
      <c r="A21" s="37">
        <f t="shared" ref="A21:A42" ca="1" si="2">NOW()</f>
        <v>44397.76332395833</v>
      </c>
      <c r="B21" s="15" t="str">
        <f ca="1">TEXT(A21,"M")</f>
        <v>7</v>
      </c>
      <c r="C21" s="16" t="s">
        <v>295</v>
      </c>
    </row>
    <row r="22" spans="1:10" ht="21" customHeight="1">
      <c r="A22" s="37">
        <f t="shared" ca="1" si="2"/>
        <v>44397.76332395833</v>
      </c>
      <c r="B22" s="15" t="str">
        <f ca="1">TEXT(A22,"MM")</f>
        <v>07</v>
      </c>
      <c r="C22" s="16" t="s">
        <v>296</v>
      </c>
    </row>
    <row r="23" spans="1:10" ht="21" customHeight="1">
      <c r="A23" s="37">
        <f t="shared" ca="1" si="2"/>
        <v>44397.76332395833</v>
      </c>
      <c r="B23" s="15" t="str">
        <f ca="1">TEXT(A23,"MMM")</f>
        <v>Jul</v>
      </c>
      <c r="C23" s="16" t="s">
        <v>297</v>
      </c>
      <c r="E23" s="10">
        <v>3</v>
      </c>
      <c r="F23" s="10" t="s">
        <v>61</v>
      </c>
    </row>
    <row r="24" spans="1:10" ht="21" customHeight="1">
      <c r="A24" s="37">
        <f t="shared" ca="1" si="2"/>
        <v>44397.76332395833</v>
      </c>
      <c r="B24" s="15" t="str">
        <f ca="1">TEXT(A24,"MMMM")</f>
        <v>July</v>
      </c>
      <c r="C24" s="16" t="s">
        <v>298</v>
      </c>
      <c r="F24" s="11" t="s">
        <v>49</v>
      </c>
      <c r="G24" s="12" t="s">
        <v>50</v>
      </c>
      <c r="H24" s="12" t="s">
        <v>62</v>
      </c>
      <c r="I24" s="12" t="s">
        <v>63</v>
      </c>
      <c r="J24" s="12" t="s">
        <v>476</v>
      </c>
    </row>
    <row r="25" spans="1:10" ht="21" customHeight="1">
      <c r="A25" s="37">
        <f t="shared" ca="1" si="2"/>
        <v>44397.76332395833</v>
      </c>
      <c r="B25" s="15" t="str">
        <f ca="1">TEXT(A25,"MMMMM")</f>
        <v>J</v>
      </c>
      <c r="C25" s="16" t="s">
        <v>299</v>
      </c>
      <c r="F25" s="14" t="s">
        <v>53</v>
      </c>
      <c r="G25" s="15" t="s">
        <v>54</v>
      </c>
      <c r="H25" s="15" t="s">
        <v>64</v>
      </c>
      <c r="I25" s="15">
        <f t="array" ref="I25">MATCH(H25,TEXT(ROW($A$1:$A$90),"[DBnum1]"),0)</f>
        <v>24</v>
      </c>
      <c r="J25" s="15">
        <v>24</v>
      </c>
    </row>
    <row r="26" spans="1:10" ht="21" customHeight="1">
      <c r="A26" s="37">
        <f t="shared" ca="1" si="2"/>
        <v>44397.76332395833</v>
      </c>
      <c r="B26" s="15" t="str">
        <f ca="1">TEXT(A26,"D")</f>
        <v>20</v>
      </c>
      <c r="C26" s="16" t="s">
        <v>300</v>
      </c>
      <c r="F26" s="14" t="s">
        <v>53</v>
      </c>
      <c r="G26" s="15" t="s">
        <v>55</v>
      </c>
      <c r="H26" s="15" t="s">
        <v>65</v>
      </c>
      <c r="I26" s="15">
        <f t="array" ref="I26">MATCH(H26,TEXT(ROW($A$1:$A$90),"[DBnum1]"),0)</f>
        <v>45</v>
      </c>
      <c r="J26" s="15">
        <v>45</v>
      </c>
    </row>
    <row r="27" spans="1:10" ht="21" customHeight="1">
      <c r="A27" s="37">
        <f t="shared" ca="1" si="2"/>
        <v>44397.76332395833</v>
      </c>
      <c r="B27" s="15" t="str">
        <f ca="1">TEXT(A27,"DD")</f>
        <v>20</v>
      </c>
      <c r="C27" s="16" t="s">
        <v>301</v>
      </c>
      <c r="F27" s="14" t="s">
        <v>53</v>
      </c>
      <c r="G27" s="15" t="s">
        <v>56</v>
      </c>
      <c r="H27" s="15" t="s">
        <v>66</v>
      </c>
      <c r="I27" s="15">
        <f t="array" ref="I27">MATCH(H27,TEXT(ROW($A$1:$A$90),"[DBnum1]"),0)</f>
        <v>58</v>
      </c>
      <c r="J27" s="15">
        <v>58</v>
      </c>
    </row>
    <row r="28" spans="1:10" ht="21" customHeight="1">
      <c r="A28" s="37">
        <f t="shared" ca="1" si="2"/>
        <v>44397.76332395833</v>
      </c>
      <c r="B28" s="15" t="str">
        <f ca="1">TEXT(A28,"ddd")</f>
        <v>Tue</v>
      </c>
      <c r="C28" s="16" t="s">
        <v>302</v>
      </c>
      <c r="F28" s="14" t="s">
        <v>53</v>
      </c>
      <c r="G28" s="15" t="s">
        <v>57</v>
      </c>
      <c r="H28" s="15" t="s">
        <v>67</v>
      </c>
      <c r="I28" s="15">
        <f t="array" ref="I28">MATCH(H28,TEXT(ROW($A$1:$A$90),"[DBnum1]"),0)</f>
        <v>37</v>
      </c>
      <c r="J28" s="15">
        <v>37</v>
      </c>
    </row>
    <row r="29" spans="1:10" ht="21" customHeight="1">
      <c r="A29" s="37">
        <f t="shared" ca="1" si="2"/>
        <v>44397.76332395833</v>
      </c>
      <c r="B29" s="15" t="str">
        <f ca="1">TEXT(A29,"dddd")</f>
        <v>Tuesday</v>
      </c>
      <c r="C29" s="16" t="s">
        <v>303</v>
      </c>
      <c r="I29" s="10" t="str">
        <f ca="1">_xlfn.FORMULATEXT(I25)</f>
        <v>{=MATCH(H25,TEXT(ROW($A$1:$A$90),"[DBnum1]"),0)}</v>
      </c>
    </row>
    <row r="30" spans="1:10" ht="21" customHeight="1">
      <c r="A30" s="37">
        <f t="shared" ca="1" si="2"/>
        <v>44397.76332395833</v>
      </c>
      <c r="B30" s="15" t="str">
        <f ca="1">TEXT(A30,"yy")</f>
        <v>21</v>
      </c>
      <c r="C30" s="16" t="s">
        <v>304</v>
      </c>
    </row>
    <row r="31" spans="1:10" ht="21" customHeight="1">
      <c r="A31" s="37">
        <f t="shared" ca="1" si="2"/>
        <v>44397.76332395833</v>
      </c>
      <c r="B31" s="15" t="str">
        <f ca="1">TEXT(A31,"yyyy")</f>
        <v>2021</v>
      </c>
      <c r="C31" s="16" t="s">
        <v>305</v>
      </c>
    </row>
    <row r="32" spans="1:10" ht="21" customHeight="1">
      <c r="A32" s="37">
        <f t="shared" ca="1" si="2"/>
        <v>44397.76332395833</v>
      </c>
      <c r="B32" s="15" t="str">
        <f ca="1">TEXT(A32,"h")</f>
        <v>18</v>
      </c>
      <c r="C32" s="16" t="s">
        <v>306</v>
      </c>
      <c r="E32" s="10">
        <v>4</v>
      </c>
      <c r="F32" s="10" t="s">
        <v>68</v>
      </c>
    </row>
    <row r="33" spans="1:10" ht="21" customHeight="1">
      <c r="A33" s="37">
        <f t="shared" ca="1" si="2"/>
        <v>44397.76332395833</v>
      </c>
      <c r="B33" s="15" t="str">
        <f ca="1">TEXT(A33,"[h]")</f>
        <v>1065546</v>
      </c>
      <c r="C33" s="16" t="s">
        <v>307</v>
      </c>
      <c r="F33" s="11" t="s">
        <v>49</v>
      </c>
      <c r="G33" s="12" t="s">
        <v>69</v>
      </c>
      <c r="H33" s="12" t="s">
        <v>70</v>
      </c>
      <c r="I33" s="12" t="s">
        <v>71</v>
      </c>
      <c r="J33" s="12" t="s">
        <v>476</v>
      </c>
    </row>
    <row r="34" spans="1:10" ht="21" customHeight="1">
      <c r="A34" s="37">
        <f t="shared" ca="1" si="2"/>
        <v>44397.76332395833</v>
      </c>
      <c r="B34" s="15" t="str">
        <f ca="1">TEXT(A34,"hh")</f>
        <v>18</v>
      </c>
      <c r="C34" s="16" t="s">
        <v>308</v>
      </c>
      <c r="F34" s="14" t="s">
        <v>53</v>
      </c>
      <c r="G34" s="15">
        <v>3771</v>
      </c>
      <c r="H34" s="15">
        <v>4406</v>
      </c>
      <c r="I34" s="15" t="str">
        <f>TEXT(H34-G34,"比上年多0元;比上年少0元;与上年相同")</f>
        <v>比上年多635元</v>
      </c>
      <c r="J34" s="15" t="s">
        <v>472</v>
      </c>
    </row>
    <row r="35" spans="1:10" ht="21" customHeight="1">
      <c r="A35" s="37">
        <f t="shared" ca="1" si="2"/>
        <v>44397.76332395833</v>
      </c>
      <c r="B35" s="15" t="str">
        <f ca="1">TEXT(A35,"h:m")</f>
        <v>18:19</v>
      </c>
      <c r="C35" s="16" t="s">
        <v>309</v>
      </c>
      <c r="F35" s="14" t="s">
        <v>72</v>
      </c>
      <c r="G35" s="15">
        <v>2132</v>
      </c>
      <c r="H35" s="15">
        <v>2051</v>
      </c>
      <c r="I35" s="15" t="str">
        <f t="shared" ref="I35:I37" si="3">TEXT(H35-G35,"比上年多0元;比上年少0元;与上年相同")</f>
        <v>比上年少81元</v>
      </c>
      <c r="J35" s="15" t="s">
        <v>473</v>
      </c>
    </row>
    <row r="36" spans="1:10" ht="21" customHeight="1">
      <c r="A36" s="37">
        <f t="shared" ca="1" si="2"/>
        <v>44397.76332395833</v>
      </c>
      <c r="B36" s="15" t="str">
        <f ca="1">TEXT(A36,"[m]")</f>
        <v>63932779</v>
      </c>
      <c r="C36" s="16" t="s">
        <v>310</v>
      </c>
      <c r="F36" s="14" t="s">
        <v>73</v>
      </c>
      <c r="G36" s="15">
        <v>2358</v>
      </c>
      <c r="H36" s="15">
        <v>2358</v>
      </c>
      <c r="I36" s="15" t="str">
        <f t="shared" si="3"/>
        <v>与上年相同</v>
      </c>
      <c r="J36" s="15" t="s">
        <v>474</v>
      </c>
    </row>
    <row r="37" spans="1:10" ht="21" customHeight="1">
      <c r="A37" s="37">
        <f t="shared" ca="1" si="2"/>
        <v>44397.76332395833</v>
      </c>
      <c r="B37" s="15" t="str">
        <f ca="1">TEXT(A37,"h:mm")</f>
        <v>18:19</v>
      </c>
      <c r="C37" s="16" t="s">
        <v>311</v>
      </c>
      <c r="F37" s="14" t="s">
        <v>74</v>
      </c>
      <c r="G37" s="15">
        <v>2444</v>
      </c>
      <c r="H37" s="15">
        <v>2596</v>
      </c>
      <c r="I37" s="15" t="str">
        <f t="shared" si="3"/>
        <v>比上年多152元</v>
      </c>
      <c r="J37" s="15" t="s">
        <v>475</v>
      </c>
    </row>
    <row r="38" spans="1:10" ht="21" customHeight="1">
      <c r="A38" s="37">
        <f t="shared" ca="1" si="2"/>
        <v>44397.76332395833</v>
      </c>
      <c r="B38" s="15" t="str">
        <f ca="1">TEXT(A38,"s")</f>
        <v>11</v>
      </c>
      <c r="C38" s="16" t="s">
        <v>312</v>
      </c>
    </row>
    <row r="39" spans="1:10" ht="21" customHeight="1">
      <c r="A39" s="37">
        <f t="shared" ca="1" si="2"/>
        <v>44397.76332395833</v>
      </c>
      <c r="B39" s="15" t="str">
        <f ca="1">TEXT(A39,"[s]")</f>
        <v>3835966751</v>
      </c>
      <c r="C39" s="16" t="s">
        <v>313</v>
      </c>
    </row>
    <row r="40" spans="1:10" ht="21" customHeight="1">
      <c r="A40" s="37">
        <f t="shared" ca="1" si="2"/>
        <v>44397.76332395833</v>
      </c>
      <c r="B40" s="15" t="str">
        <f ca="1">TEXT(A40,"ss")</f>
        <v>11</v>
      </c>
      <c r="C40" s="16" t="s">
        <v>314</v>
      </c>
      <c r="E40" s="10">
        <v>5</v>
      </c>
      <c r="F40" s="18" t="s">
        <v>75</v>
      </c>
    </row>
    <row r="41" spans="1:10" ht="21" customHeight="1">
      <c r="A41" s="37">
        <f t="shared" ca="1" si="2"/>
        <v>44397.76332395833</v>
      </c>
      <c r="B41" s="15" t="str">
        <f ca="1">TEXT(A41,"h AM/PM")</f>
        <v>6 PM</v>
      </c>
      <c r="C41" s="16" t="s">
        <v>315</v>
      </c>
      <c r="F41" s="11" t="s">
        <v>49</v>
      </c>
      <c r="G41" s="12" t="s">
        <v>69</v>
      </c>
      <c r="H41" s="12" t="s">
        <v>76</v>
      </c>
      <c r="I41" s="12" t="s">
        <v>476</v>
      </c>
    </row>
    <row r="42" spans="1:10" ht="21" customHeight="1">
      <c r="A42" s="37">
        <f t="shared" ca="1" si="2"/>
        <v>44397.76332395833</v>
      </c>
      <c r="B42" s="15" t="str">
        <f ca="1">TEXT(A42,"h:mm AM/PM")</f>
        <v>6:19 PM</v>
      </c>
      <c r="C42" s="16" t="s">
        <v>316</v>
      </c>
      <c r="F42" s="15" t="s">
        <v>54</v>
      </c>
      <c r="G42" s="19" t="s">
        <v>77</v>
      </c>
      <c r="H42" s="17">
        <f>--TEXT(MID(G42,7,8),"0-00-00")</f>
        <v>30691</v>
      </c>
      <c r="I42" s="17">
        <v>30691</v>
      </c>
    </row>
    <row r="43" spans="1:10" ht="21" customHeight="1">
      <c r="A43" s="10"/>
      <c r="F43" s="15" t="s">
        <v>55</v>
      </c>
      <c r="G43" s="19" t="s">
        <v>78</v>
      </c>
      <c r="H43" s="17">
        <f>--TEXT(MID(G43,7,8),"0-00-00")</f>
        <v>31391</v>
      </c>
      <c r="I43" s="17">
        <v>31391</v>
      </c>
    </row>
    <row r="44" spans="1:10" ht="21" customHeight="1">
      <c r="A44" s="10"/>
      <c r="F44" s="15" t="s">
        <v>56</v>
      </c>
      <c r="G44" s="19" t="s">
        <v>79</v>
      </c>
      <c r="H44" s="17">
        <f>--TEXT(MID(G44,7,8),"0-00-00")</f>
        <v>29347</v>
      </c>
      <c r="I44" s="17">
        <v>29347</v>
      </c>
    </row>
    <row r="45" spans="1:10" ht="21" customHeight="1">
      <c r="A45" s="10"/>
      <c r="F45" s="15" t="s">
        <v>57</v>
      </c>
      <c r="G45" s="19" t="s">
        <v>80</v>
      </c>
      <c r="H45" s="17">
        <f>--TEXT(MID(G45,7,8),"0-00-00")</f>
        <v>28541</v>
      </c>
      <c r="I45" s="17">
        <v>28541</v>
      </c>
    </row>
    <row r="46" spans="1:10" ht="21" customHeight="1">
      <c r="A46" s="10"/>
    </row>
  </sheetData>
  <mergeCells count="1">
    <mergeCell ref="A1:C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45AD-D1CA-4724-A9AF-06CF8828FD45}">
  <dimension ref="A1:F33"/>
  <sheetViews>
    <sheetView showGridLines="0" workbookViewId="0">
      <selection activeCell="A7" sqref="A7"/>
    </sheetView>
  </sheetViews>
  <sheetFormatPr defaultColWidth="9" defaultRowHeight="15.6"/>
  <cols>
    <col min="1" max="1" width="22" style="42" customWidth="1"/>
    <col min="2" max="6" width="9" style="42"/>
    <col min="7" max="16384" width="9" style="57"/>
  </cols>
  <sheetData>
    <row r="1" spans="1:6">
      <c r="A1" s="56" t="s">
        <v>9</v>
      </c>
      <c r="B1" s="56" t="s">
        <v>330</v>
      </c>
      <c r="E1" s="42">
        <v>11</v>
      </c>
      <c r="F1" s="42" t="s">
        <v>331</v>
      </c>
    </row>
    <row r="2" spans="1:6">
      <c r="A2" s="58" t="s">
        <v>332</v>
      </c>
      <c r="B2" s="42" t="str">
        <f>VLOOKUP(--LEFT(A2,2),$E:$F,2,0)</f>
        <v>江西省</v>
      </c>
      <c r="E2" s="42">
        <v>12</v>
      </c>
      <c r="F2" s="42" t="s">
        <v>333</v>
      </c>
    </row>
    <row r="3" spans="1:6">
      <c r="A3" s="58" t="s">
        <v>334</v>
      </c>
      <c r="B3" s="42" t="str">
        <f t="shared" ref="B3:B6" si="0">VLOOKUP(--LEFT(A3,2),$E:$F,2,0)</f>
        <v>北京市</v>
      </c>
      <c r="E3" s="42">
        <v>13</v>
      </c>
      <c r="F3" s="42" t="s">
        <v>335</v>
      </c>
    </row>
    <row r="4" spans="1:6">
      <c r="A4" s="58" t="s">
        <v>336</v>
      </c>
      <c r="B4" s="42" t="str">
        <f t="shared" si="0"/>
        <v>上海市</v>
      </c>
      <c r="E4" s="42">
        <v>14</v>
      </c>
      <c r="F4" s="42" t="s">
        <v>337</v>
      </c>
    </row>
    <row r="5" spans="1:6">
      <c r="A5" s="58" t="s">
        <v>338</v>
      </c>
      <c r="B5" s="42" t="str">
        <f t="shared" si="0"/>
        <v>山东省</v>
      </c>
      <c r="E5" s="42">
        <v>15</v>
      </c>
      <c r="F5" s="42" t="s">
        <v>339</v>
      </c>
    </row>
    <row r="6" spans="1:6">
      <c r="A6" s="58" t="s">
        <v>340</v>
      </c>
      <c r="B6" s="42" t="str">
        <f t="shared" si="0"/>
        <v>安徽省</v>
      </c>
      <c r="E6" s="42">
        <v>21</v>
      </c>
      <c r="F6" s="42" t="s">
        <v>341</v>
      </c>
    </row>
    <row r="7" spans="1:6">
      <c r="E7" s="42">
        <v>22</v>
      </c>
      <c r="F7" s="42" t="s">
        <v>342</v>
      </c>
    </row>
    <row r="8" spans="1:6">
      <c r="E8" s="42">
        <v>31</v>
      </c>
      <c r="F8" s="42" t="s">
        <v>343</v>
      </c>
    </row>
    <row r="9" spans="1:6">
      <c r="E9" s="42">
        <v>32</v>
      </c>
      <c r="F9" s="42" t="s">
        <v>344</v>
      </c>
    </row>
    <row r="10" spans="1:6">
      <c r="E10" s="42">
        <v>33</v>
      </c>
      <c r="F10" s="42" t="s">
        <v>345</v>
      </c>
    </row>
    <row r="11" spans="1:6">
      <c r="E11" s="42">
        <v>34</v>
      </c>
      <c r="F11" s="42" t="s">
        <v>346</v>
      </c>
    </row>
    <row r="12" spans="1:6">
      <c r="E12" s="42">
        <v>35</v>
      </c>
      <c r="F12" s="42" t="s">
        <v>347</v>
      </c>
    </row>
    <row r="13" spans="1:6">
      <c r="E13" s="42">
        <v>36</v>
      </c>
      <c r="F13" s="42" t="s">
        <v>348</v>
      </c>
    </row>
    <row r="14" spans="1:6">
      <c r="E14" s="42">
        <v>37</v>
      </c>
      <c r="F14" s="42" t="s">
        <v>349</v>
      </c>
    </row>
    <row r="15" spans="1:6">
      <c r="E15" s="42">
        <v>41</v>
      </c>
      <c r="F15" s="42" t="s">
        <v>350</v>
      </c>
    </row>
    <row r="16" spans="1:6">
      <c r="E16" s="42">
        <v>42</v>
      </c>
      <c r="F16" s="42" t="s">
        <v>351</v>
      </c>
    </row>
    <row r="17" spans="5:6">
      <c r="E17" s="42">
        <v>43</v>
      </c>
      <c r="F17" s="42" t="s">
        <v>352</v>
      </c>
    </row>
    <row r="18" spans="5:6">
      <c r="E18" s="42">
        <v>44</v>
      </c>
      <c r="F18" s="42" t="s">
        <v>353</v>
      </c>
    </row>
    <row r="19" spans="5:6">
      <c r="E19" s="42">
        <v>45</v>
      </c>
      <c r="F19" s="42" t="s">
        <v>354</v>
      </c>
    </row>
    <row r="20" spans="5:6">
      <c r="E20" s="42">
        <v>46</v>
      </c>
      <c r="F20" s="42" t="s">
        <v>355</v>
      </c>
    </row>
    <row r="21" spans="5:6">
      <c r="E21" s="42">
        <v>50</v>
      </c>
      <c r="F21" s="42" t="s">
        <v>356</v>
      </c>
    </row>
    <row r="22" spans="5:6">
      <c r="E22" s="42">
        <v>51</v>
      </c>
      <c r="F22" s="42" t="s">
        <v>357</v>
      </c>
    </row>
    <row r="23" spans="5:6">
      <c r="E23" s="42">
        <v>52</v>
      </c>
      <c r="F23" s="42" t="s">
        <v>358</v>
      </c>
    </row>
    <row r="24" spans="5:6">
      <c r="E24" s="42">
        <v>53</v>
      </c>
      <c r="F24" s="42" t="s">
        <v>359</v>
      </c>
    </row>
    <row r="25" spans="5:6">
      <c r="E25" s="42">
        <v>54</v>
      </c>
      <c r="F25" s="42" t="s">
        <v>360</v>
      </c>
    </row>
    <row r="26" spans="5:6">
      <c r="E26" s="42">
        <v>61</v>
      </c>
      <c r="F26" s="42" t="s">
        <v>361</v>
      </c>
    </row>
    <row r="27" spans="5:6">
      <c r="E27" s="42">
        <v>62</v>
      </c>
      <c r="F27" s="42" t="s">
        <v>362</v>
      </c>
    </row>
    <row r="28" spans="5:6">
      <c r="E28" s="42">
        <v>63</v>
      </c>
      <c r="F28" s="42" t="s">
        <v>363</v>
      </c>
    </row>
    <row r="29" spans="5:6">
      <c r="E29" s="42">
        <v>64</v>
      </c>
      <c r="F29" s="42" t="s">
        <v>364</v>
      </c>
    </row>
    <row r="30" spans="5:6">
      <c r="E30" s="42">
        <v>65</v>
      </c>
      <c r="F30" s="42" t="s">
        <v>365</v>
      </c>
    </row>
    <row r="31" spans="5:6">
      <c r="E31" s="42">
        <v>71</v>
      </c>
      <c r="F31" s="42" t="s">
        <v>366</v>
      </c>
    </row>
    <row r="32" spans="5:6">
      <c r="E32" s="42">
        <v>81</v>
      </c>
      <c r="F32" s="42" t="s">
        <v>367</v>
      </c>
    </row>
    <row r="33" spans="5:6">
      <c r="E33" s="42">
        <v>82</v>
      </c>
      <c r="F33" s="42" t="s">
        <v>368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zoomScale="70" zoomScaleNormal="70" workbookViewId="0">
      <selection activeCell="N13" sqref="N13"/>
    </sheetView>
  </sheetViews>
  <sheetFormatPr defaultColWidth="9.8984375" defaultRowHeight="21" customHeight="1"/>
  <cols>
    <col min="1" max="1" width="9.8984375" style="10"/>
    <col min="2" max="2" width="20.5" style="10" customWidth="1"/>
    <col min="3" max="3" width="18.5" style="10" customWidth="1"/>
    <col min="4" max="4" width="36.09765625" style="10" customWidth="1"/>
    <col min="5" max="5" width="9.8984375" style="10"/>
    <col min="6" max="6" width="11.09765625" style="10" customWidth="1"/>
    <col min="7" max="7" width="20.8984375" style="10" customWidth="1"/>
    <col min="8" max="8" width="22.19921875" style="10" customWidth="1"/>
    <col min="9" max="9" width="9.8984375" style="10"/>
    <col min="10" max="10" width="18.09765625" style="10" customWidth="1"/>
    <col min="11" max="11" width="15.69921875" style="10" customWidth="1"/>
    <col min="12" max="14" width="9.8984375" style="10"/>
    <col min="15" max="15" width="25.3984375" style="10" customWidth="1"/>
    <col min="16" max="16" width="26.59765625" style="10" customWidth="1"/>
    <col min="17" max="16384" width="9.8984375" style="10"/>
  </cols>
  <sheetData>
    <row r="1" spans="1:256" ht="61.05" customHeight="1">
      <c r="A1" s="77" t="s">
        <v>8</v>
      </c>
      <c r="B1" s="77" t="s">
        <v>9</v>
      </c>
      <c r="C1" s="77" t="s">
        <v>10</v>
      </c>
      <c r="D1" s="77" t="s">
        <v>11</v>
      </c>
      <c r="E1" s="78"/>
      <c r="F1" s="77" t="s">
        <v>12</v>
      </c>
      <c r="G1" s="77" t="s">
        <v>13</v>
      </c>
      <c r="H1" s="77" t="s">
        <v>190</v>
      </c>
      <c r="I1" s="77" t="s">
        <v>14</v>
      </c>
      <c r="J1" s="77" t="s">
        <v>15</v>
      </c>
      <c r="K1" s="77" t="s">
        <v>16</v>
      </c>
      <c r="L1" s="77" t="s">
        <v>17</v>
      </c>
      <c r="M1" s="77" t="s">
        <v>18</v>
      </c>
      <c r="N1" s="77" t="s">
        <v>486</v>
      </c>
      <c r="O1" s="77" t="s">
        <v>19</v>
      </c>
      <c r="P1" s="77" t="s">
        <v>20</v>
      </c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79"/>
      <c r="HO1" s="79"/>
      <c r="HP1" s="79"/>
      <c r="HQ1" s="79"/>
      <c r="HR1" s="79"/>
      <c r="HS1" s="79"/>
      <c r="HT1" s="79"/>
      <c r="HU1" s="79"/>
      <c r="HV1" s="79"/>
      <c r="HW1" s="79"/>
      <c r="HX1" s="79"/>
      <c r="HY1" s="79"/>
      <c r="HZ1" s="79"/>
      <c r="IA1" s="79"/>
      <c r="IB1" s="79"/>
      <c r="IC1" s="79"/>
      <c r="ID1" s="79"/>
      <c r="IE1" s="79"/>
      <c r="IF1" s="79"/>
      <c r="IG1" s="79"/>
      <c r="IH1" s="79"/>
      <c r="II1" s="79"/>
      <c r="IJ1" s="79"/>
      <c r="IK1" s="79"/>
      <c r="IL1" s="79"/>
      <c r="IM1" s="79"/>
      <c r="IN1" s="79"/>
      <c r="IO1" s="79"/>
      <c r="IP1" s="79"/>
      <c r="IQ1" s="79"/>
      <c r="IR1" s="79"/>
      <c r="IS1" s="79"/>
      <c r="IT1" s="79"/>
      <c r="IU1" s="79"/>
      <c r="IV1" s="79"/>
    </row>
    <row r="2" spans="1:256" ht="21" customHeight="1">
      <c r="A2" s="80" t="s">
        <v>21</v>
      </c>
      <c r="B2" s="81" t="s">
        <v>22</v>
      </c>
      <c r="C2" s="81" t="s">
        <v>23</v>
      </c>
      <c r="D2" s="82" t="s">
        <v>390</v>
      </c>
      <c r="E2" s="83"/>
      <c r="F2" s="80" t="str">
        <f>IF(LEN(A2)=4,LEFT(A2,2),LEFT(A2,1))</f>
        <v>李</v>
      </c>
      <c r="G2" s="80" t="str">
        <f>IF(LEN(A2)=4,RIGHT(A2,LEN(A2)-2),RIGHT(A2,LEN(A2)-1))</f>
        <v>晓辉</v>
      </c>
      <c r="H2" s="80" t="str">
        <f>IF(LEN(B2)=18,MID(B2,7,4),19&amp;MID(B2,7,2))</f>
        <v>1980</v>
      </c>
      <c r="I2" s="80" t="str">
        <f>IF(LEN(B2)=18,IF(ISODD(MID(B2,17,1)),"男","女"),IF(ISODD(RIGHT(B2,1)),"男","女"))</f>
        <v>男</v>
      </c>
      <c r="J2" s="80">
        <f>FIND("@",D2)</f>
        <v>9</v>
      </c>
      <c r="K2" s="84" t="str">
        <f>LEFT(D2,J2-1)</f>
        <v>zhangsan</v>
      </c>
      <c r="L2" s="85" t="str">
        <f>LEFT(C2,FIND("\",C2)-1)</f>
        <v>销售部</v>
      </c>
      <c r="M2" s="85" t="str">
        <f>RIGHT(C2,LEN(C2)-(FIND("\",C2)))</f>
        <v>经理</v>
      </c>
      <c r="N2" s="98" t="str">
        <f>MID(C2,FIND("\",C2)+1,99)</f>
        <v>经理</v>
      </c>
      <c r="O2" s="85" t="str">
        <f>SUBSTITUTE(C2,"\","*")</f>
        <v>销售部*经理</v>
      </c>
      <c r="P2" s="85" t="str">
        <f>SUBSTITUTE(C2,"\","(")&amp;")"</f>
        <v>销售部(经理)</v>
      </c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</row>
    <row r="3" spans="1:256" ht="21" customHeight="1">
      <c r="A3" s="80" t="s">
        <v>24</v>
      </c>
      <c r="B3" s="81" t="s">
        <v>25</v>
      </c>
      <c r="C3" s="81" t="s">
        <v>2</v>
      </c>
      <c r="D3" s="82" t="s">
        <v>391</v>
      </c>
      <c r="E3" s="83"/>
      <c r="F3" s="80" t="str">
        <f t="shared" ref="F3:F10" si="0">IF(LEN(A3)=4,LEFT(A3,2),LEFT(A3,1))</f>
        <v>唐</v>
      </c>
      <c r="G3" s="80" t="str">
        <f t="shared" ref="G3:G10" si="1">IF(LEN(A3)=4,RIGHT(A3,LEN(A3)-2),RIGHT(A3,LEN(A3)-1))</f>
        <v>娜</v>
      </c>
      <c r="H3" s="80" t="str">
        <f t="shared" ref="H3:H10" si="2">IF(LEN(B3)=18,MID(B3,7,4),19&amp;MID(B3,7,2))</f>
        <v>1956</v>
      </c>
      <c r="I3" s="80" t="str">
        <f t="shared" ref="I3:I10" si="3">IF(LEN(B3)=18,IF(ISODD(MID(B3,17,1)),"男","女"),IF(ISODD(RIGHT(B3,1)),"男","女"))</f>
        <v>女</v>
      </c>
      <c r="J3" s="80">
        <f t="shared" ref="J3:J10" si="4">FIND("@",D3)</f>
        <v>5</v>
      </c>
      <c r="K3" s="84" t="str">
        <f t="shared" ref="K3:K10" si="5">LEFT(D3,J3-1)</f>
        <v>lisi</v>
      </c>
      <c r="L3" s="85" t="str">
        <f t="shared" ref="L3:L10" si="6">LEFT(C3,FIND("\",C3)-1)</f>
        <v>财务部</v>
      </c>
      <c r="M3" s="85" t="str">
        <f t="shared" ref="M3:M10" si="7">RIGHT(C3,LEN(C3)-(FIND("\",C3)))</f>
        <v>主管</v>
      </c>
      <c r="N3" s="98" t="str">
        <f t="shared" ref="N3:N10" si="8">MID(C3,FIND("\",C3)+1,99)</f>
        <v>主管</v>
      </c>
      <c r="O3" s="85" t="str">
        <f t="shared" ref="O3:O10" si="9">SUBSTITUTE(C3,"\","*")</f>
        <v>财务部*主管</v>
      </c>
      <c r="P3" s="85" t="str">
        <f t="shared" ref="P3:P10" si="10">SUBSTITUTE(C3,"\","(")&amp;")"</f>
        <v>财务部(主管)</v>
      </c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  <c r="HM3" s="86"/>
      <c r="HN3" s="86"/>
      <c r="HO3" s="86"/>
      <c r="HP3" s="86"/>
      <c r="HQ3" s="86"/>
      <c r="HR3" s="86"/>
      <c r="HS3" s="86"/>
      <c r="HT3" s="86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6"/>
      <c r="IF3" s="86"/>
      <c r="IG3" s="86"/>
      <c r="IH3" s="86"/>
      <c r="II3" s="86"/>
      <c r="IJ3" s="86"/>
      <c r="IK3" s="86"/>
      <c r="IL3" s="86"/>
      <c r="IM3" s="86"/>
      <c r="IN3" s="86"/>
      <c r="IO3" s="86"/>
      <c r="IP3" s="86"/>
      <c r="IQ3" s="86"/>
      <c r="IR3" s="86"/>
      <c r="IS3" s="86"/>
      <c r="IT3" s="86"/>
      <c r="IU3" s="86"/>
      <c r="IV3" s="86"/>
    </row>
    <row r="4" spans="1:256" ht="21" customHeight="1">
      <c r="A4" s="80" t="s">
        <v>26</v>
      </c>
      <c r="B4" s="81" t="s">
        <v>27</v>
      </c>
      <c r="C4" s="81" t="s">
        <v>28</v>
      </c>
      <c r="D4" s="81" t="s">
        <v>392</v>
      </c>
      <c r="E4" s="83"/>
      <c r="F4" s="80" t="str">
        <f t="shared" si="0"/>
        <v>欧阳</v>
      </c>
      <c r="G4" s="80" t="str">
        <f t="shared" si="1"/>
        <v>雨新</v>
      </c>
      <c r="H4" s="80" t="str">
        <f t="shared" si="2"/>
        <v>1679</v>
      </c>
      <c r="I4" s="80" t="str">
        <f t="shared" si="3"/>
        <v>男</v>
      </c>
      <c r="J4" s="80">
        <f t="shared" si="4"/>
        <v>7</v>
      </c>
      <c r="K4" s="84" t="str">
        <f t="shared" si="5"/>
        <v>wangwu</v>
      </c>
      <c r="L4" s="85" t="str">
        <f t="shared" si="6"/>
        <v>人事部</v>
      </c>
      <c r="M4" s="85" t="str">
        <f t="shared" si="7"/>
        <v>招聘经理</v>
      </c>
      <c r="N4" s="98" t="str">
        <f t="shared" si="8"/>
        <v>招聘经理</v>
      </c>
      <c r="O4" s="85" t="str">
        <f t="shared" si="9"/>
        <v>人事部*招聘经理</v>
      </c>
      <c r="P4" s="85" t="str">
        <f t="shared" si="10"/>
        <v>人事部(招聘经理)</v>
      </c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  <c r="HK4" s="86"/>
      <c r="HL4" s="86"/>
      <c r="HM4" s="86"/>
      <c r="HN4" s="86"/>
      <c r="HO4" s="86"/>
      <c r="HP4" s="86"/>
      <c r="HQ4" s="86"/>
      <c r="HR4" s="86"/>
      <c r="HS4" s="86"/>
      <c r="HT4" s="86"/>
      <c r="HU4" s="86"/>
      <c r="HV4" s="86"/>
      <c r="HW4" s="86"/>
      <c r="HX4" s="86"/>
      <c r="HY4" s="86"/>
      <c r="HZ4" s="86"/>
      <c r="IA4" s="86"/>
      <c r="IB4" s="86"/>
      <c r="IC4" s="86"/>
      <c r="ID4" s="86"/>
      <c r="IE4" s="86"/>
      <c r="IF4" s="86"/>
      <c r="IG4" s="86"/>
      <c r="IH4" s="86"/>
      <c r="II4" s="86"/>
      <c r="IJ4" s="86"/>
      <c r="IK4" s="86"/>
      <c r="IL4" s="86"/>
      <c r="IM4" s="86"/>
      <c r="IN4" s="86"/>
      <c r="IO4" s="86"/>
      <c r="IP4" s="86"/>
      <c r="IQ4" s="86"/>
      <c r="IR4" s="86"/>
      <c r="IS4" s="86"/>
      <c r="IT4" s="86"/>
      <c r="IU4" s="86"/>
      <c r="IV4" s="86"/>
    </row>
    <row r="5" spans="1:256" ht="21" customHeight="1">
      <c r="A5" s="80" t="s">
        <v>29</v>
      </c>
      <c r="B5" s="81" t="s">
        <v>30</v>
      </c>
      <c r="C5" s="81" t="s">
        <v>3</v>
      </c>
      <c r="D5" s="81" t="s">
        <v>393</v>
      </c>
      <c r="E5" s="83"/>
      <c r="F5" s="80" t="str">
        <f t="shared" si="0"/>
        <v>郭</v>
      </c>
      <c r="G5" s="80" t="str">
        <f t="shared" si="1"/>
        <v>丽敏</v>
      </c>
      <c r="H5" s="80" t="str">
        <f t="shared" si="2"/>
        <v>1980</v>
      </c>
      <c r="I5" s="80" t="str">
        <f t="shared" si="3"/>
        <v>女</v>
      </c>
      <c r="J5" s="80">
        <f t="shared" si="4"/>
        <v>10</v>
      </c>
      <c r="K5" s="84" t="str">
        <f t="shared" si="5"/>
        <v>345886413</v>
      </c>
      <c r="L5" s="85" t="str">
        <f t="shared" si="6"/>
        <v>采购部</v>
      </c>
      <c r="M5" s="85" t="str">
        <f t="shared" si="7"/>
        <v>采购员</v>
      </c>
      <c r="N5" s="98" t="str">
        <f t="shared" si="8"/>
        <v>采购员</v>
      </c>
      <c r="O5" s="85" t="str">
        <f t="shared" si="9"/>
        <v>采购部*采购员</v>
      </c>
      <c r="P5" s="85" t="str">
        <f t="shared" si="10"/>
        <v>采购部(采购员)</v>
      </c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  <c r="FU5" s="86"/>
      <c r="FV5" s="86"/>
      <c r="FW5" s="86"/>
      <c r="FX5" s="86"/>
      <c r="FY5" s="86"/>
      <c r="FZ5" s="86"/>
      <c r="GA5" s="86"/>
      <c r="GB5" s="86"/>
      <c r="GC5" s="86"/>
      <c r="GD5" s="86"/>
      <c r="GE5" s="86"/>
      <c r="GF5" s="86"/>
      <c r="GG5" s="86"/>
      <c r="GH5" s="86"/>
      <c r="GI5" s="86"/>
      <c r="GJ5" s="86"/>
      <c r="GK5" s="86"/>
      <c r="GL5" s="86"/>
      <c r="GM5" s="86"/>
      <c r="GN5" s="86"/>
      <c r="GO5" s="86"/>
      <c r="GP5" s="86"/>
      <c r="GQ5" s="86"/>
      <c r="GR5" s="86"/>
      <c r="GS5" s="86"/>
      <c r="GT5" s="86"/>
      <c r="GU5" s="86"/>
      <c r="GV5" s="86"/>
      <c r="GW5" s="86"/>
      <c r="GX5" s="86"/>
      <c r="GY5" s="86"/>
      <c r="GZ5" s="86"/>
      <c r="HA5" s="86"/>
      <c r="HB5" s="86"/>
      <c r="HC5" s="86"/>
      <c r="HD5" s="86"/>
      <c r="HE5" s="86"/>
      <c r="HF5" s="86"/>
      <c r="HG5" s="86"/>
      <c r="HH5" s="86"/>
      <c r="HI5" s="86"/>
      <c r="HJ5" s="86"/>
      <c r="HK5" s="86"/>
      <c r="HL5" s="86"/>
      <c r="HM5" s="86"/>
      <c r="HN5" s="86"/>
      <c r="HO5" s="86"/>
      <c r="HP5" s="86"/>
      <c r="HQ5" s="86"/>
      <c r="HR5" s="86"/>
      <c r="HS5" s="86"/>
      <c r="HT5" s="86"/>
      <c r="HU5" s="86"/>
      <c r="HV5" s="86"/>
      <c r="HW5" s="86"/>
      <c r="HX5" s="86"/>
      <c r="HY5" s="86"/>
      <c r="HZ5" s="86"/>
      <c r="IA5" s="86"/>
      <c r="IB5" s="86"/>
      <c r="IC5" s="86"/>
      <c r="ID5" s="86"/>
      <c r="IE5" s="86"/>
      <c r="IF5" s="86"/>
      <c r="IG5" s="86"/>
      <c r="IH5" s="86"/>
      <c r="II5" s="86"/>
      <c r="IJ5" s="86"/>
      <c r="IK5" s="86"/>
      <c r="IL5" s="86"/>
      <c r="IM5" s="86"/>
      <c r="IN5" s="86"/>
      <c r="IO5" s="86"/>
      <c r="IP5" s="86"/>
      <c r="IQ5" s="86"/>
      <c r="IR5" s="86"/>
      <c r="IS5" s="86"/>
      <c r="IT5" s="86"/>
      <c r="IU5" s="86"/>
      <c r="IV5" s="86"/>
    </row>
    <row r="6" spans="1:256" ht="21" customHeight="1">
      <c r="A6" s="80" t="s">
        <v>31</v>
      </c>
      <c r="B6" s="81" t="s">
        <v>32</v>
      </c>
      <c r="C6" s="81" t="s">
        <v>4</v>
      </c>
      <c r="D6" s="81" t="s">
        <v>394</v>
      </c>
      <c r="E6" s="83"/>
      <c r="F6" s="80" t="str">
        <f t="shared" si="0"/>
        <v>田</v>
      </c>
      <c r="G6" s="80" t="str">
        <f t="shared" si="1"/>
        <v>云龙</v>
      </c>
      <c r="H6" s="80" t="str">
        <f t="shared" si="2"/>
        <v>1976</v>
      </c>
      <c r="I6" s="80" t="str">
        <f t="shared" si="3"/>
        <v>男</v>
      </c>
      <c r="J6" s="80">
        <f t="shared" si="4"/>
        <v>10</v>
      </c>
      <c r="K6" s="84" t="str">
        <f t="shared" si="5"/>
        <v>154443434</v>
      </c>
      <c r="L6" s="85" t="str">
        <f t="shared" si="6"/>
        <v>总经理办公室</v>
      </c>
      <c r="M6" s="85" t="str">
        <f t="shared" si="7"/>
        <v>秘书</v>
      </c>
      <c r="N6" s="98" t="str">
        <f t="shared" si="8"/>
        <v>秘书</v>
      </c>
      <c r="O6" s="85" t="str">
        <f t="shared" si="9"/>
        <v>总经理办公室*秘书</v>
      </c>
      <c r="P6" s="85" t="str">
        <f t="shared" si="10"/>
        <v>总经理办公室(秘书)</v>
      </c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  <c r="FU6" s="86"/>
      <c r="FV6" s="86"/>
      <c r="FW6" s="86"/>
      <c r="FX6" s="86"/>
      <c r="FY6" s="86"/>
      <c r="FZ6" s="86"/>
      <c r="GA6" s="86"/>
      <c r="GB6" s="86"/>
      <c r="GC6" s="86"/>
      <c r="GD6" s="86"/>
      <c r="GE6" s="86"/>
      <c r="GF6" s="86"/>
      <c r="GG6" s="86"/>
      <c r="GH6" s="86"/>
      <c r="GI6" s="86"/>
      <c r="GJ6" s="86"/>
      <c r="GK6" s="86"/>
      <c r="GL6" s="86"/>
      <c r="GM6" s="86"/>
      <c r="GN6" s="86"/>
      <c r="GO6" s="86"/>
      <c r="GP6" s="86"/>
      <c r="GQ6" s="86"/>
      <c r="GR6" s="86"/>
      <c r="GS6" s="86"/>
      <c r="GT6" s="86"/>
      <c r="GU6" s="86"/>
      <c r="GV6" s="86"/>
      <c r="GW6" s="86"/>
      <c r="GX6" s="86"/>
      <c r="GY6" s="86"/>
      <c r="GZ6" s="86"/>
      <c r="HA6" s="86"/>
      <c r="HB6" s="86"/>
      <c r="HC6" s="86"/>
      <c r="HD6" s="86"/>
      <c r="HE6" s="86"/>
      <c r="HF6" s="86"/>
      <c r="HG6" s="86"/>
      <c r="HH6" s="86"/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</row>
    <row r="7" spans="1:256" ht="21" customHeight="1">
      <c r="A7" s="80" t="s">
        <v>33</v>
      </c>
      <c r="B7" s="81" t="s">
        <v>34</v>
      </c>
      <c r="C7" s="81" t="s">
        <v>6</v>
      </c>
      <c r="D7" s="81" t="s">
        <v>395</v>
      </c>
      <c r="E7" s="86"/>
      <c r="F7" s="80" t="str">
        <f t="shared" si="0"/>
        <v>陈</v>
      </c>
      <c r="G7" s="80" t="str">
        <f t="shared" si="1"/>
        <v>芳芳</v>
      </c>
      <c r="H7" s="80" t="str">
        <f t="shared" si="2"/>
        <v>1919</v>
      </c>
      <c r="I7" s="80" t="str">
        <f t="shared" si="3"/>
        <v>女</v>
      </c>
      <c r="J7" s="80">
        <f t="shared" si="4"/>
        <v>4</v>
      </c>
      <c r="K7" s="84" t="str">
        <f t="shared" si="5"/>
        <v>cai</v>
      </c>
      <c r="L7" s="85" t="str">
        <f t="shared" si="6"/>
        <v>销售部</v>
      </c>
      <c r="M7" s="85" t="str">
        <f t="shared" si="7"/>
        <v>销售员</v>
      </c>
      <c r="N7" s="98" t="str">
        <f t="shared" si="8"/>
        <v>销售员</v>
      </c>
      <c r="O7" s="85" t="str">
        <f t="shared" si="9"/>
        <v>销售部*销售员</v>
      </c>
      <c r="P7" s="85" t="str">
        <f t="shared" si="10"/>
        <v>销售部(销售员)</v>
      </c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  <c r="FU7" s="86"/>
      <c r="FV7" s="86"/>
      <c r="FW7" s="86"/>
      <c r="FX7" s="86"/>
      <c r="FY7" s="86"/>
      <c r="FZ7" s="86"/>
      <c r="GA7" s="86"/>
      <c r="GB7" s="86"/>
      <c r="GC7" s="86"/>
      <c r="GD7" s="86"/>
      <c r="GE7" s="86"/>
      <c r="GF7" s="86"/>
      <c r="GG7" s="86"/>
      <c r="GH7" s="86"/>
      <c r="GI7" s="86"/>
      <c r="GJ7" s="86"/>
      <c r="GK7" s="86"/>
      <c r="GL7" s="86"/>
      <c r="GM7" s="86"/>
      <c r="GN7" s="86"/>
      <c r="GO7" s="86"/>
      <c r="GP7" s="86"/>
      <c r="GQ7" s="86"/>
      <c r="GR7" s="86"/>
      <c r="GS7" s="86"/>
      <c r="GT7" s="86"/>
      <c r="GU7" s="86"/>
      <c r="GV7" s="86"/>
      <c r="GW7" s="86"/>
      <c r="GX7" s="86"/>
      <c r="GY7" s="86"/>
      <c r="GZ7" s="86"/>
      <c r="HA7" s="86"/>
      <c r="HB7" s="86"/>
      <c r="HC7" s="86"/>
      <c r="HD7" s="86"/>
      <c r="HE7" s="86"/>
      <c r="HF7" s="86"/>
      <c r="HG7" s="86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</row>
    <row r="8" spans="1:256" ht="21" customHeight="1">
      <c r="A8" s="80" t="s">
        <v>35</v>
      </c>
      <c r="B8" s="81" t="s">
        <v>36</v>
      </c>
      <c r="C8" s="81" t="s">
        <v>5</v>
      </c>
      <c r="D8" s="81" t="s">
        <v>396</v>
      </c>
      <c r="E8" s="86"/>
      <c r="F8" s="80" t="str">
        <f t="shared" si="0"/>
        <v>陈</v>
      </c>
      <c r="G8" s="80" t="str">
        <f t="shared" si="1"/>
        <v>娅婷</v>
      </c>
      <c r="H8" s="80" t="str">
        <f t="shared" si="2"/>
        <v>1988</v>
      </c>
      <c r="I8" s="80" t="str">
        <f t="shared" si="3"/>
        <v>女</v>
      </c>
      <c r="J8" s="80">
        <f t="shared" si="4"/>
        <v>3</v>
      </c>
      <c r="K8" s="84" t="str">
        <f t="shared" si="5"/>
        <v>cc</v>
      </c>
      <c r="L8" s="85" t="str">
        <f t="shared" si="6"/>
        <v>采购部</v>
      </c>
      <c r="M8" s="85" t="str">
        <f t="shared" si="7"/>
        <v>经理</v>
      </c>
      <c r="N8" s="98" t="str">
        <f t="shared" si="8"/>
        <v>经理</v>
      </c>
      <c r="O8" s="85" t="str">
        <f t="shared" si="9"/>
        <v>采购部*经理</v>
      </c>
      <c r="P8" s="85" t="str">
        <f t="shared" si="10"/>
        <v>采购部(经理)</v>
      </c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  <c r="FU8" s="86"/>
      <c r="FV8" s="86"/>
      <c r="FW8" s="86"/>
      <c r="FX8" s="86"/>
      <c r="FY8" s="86"/>
      <c r="FZ8" s="86"/>
      <c r="GA8" s="86"/>
      <c r="GB8" s="86"/>
      <c r="GC8" s="86"/>
      <c r="GD8" s="86"/>
      <c r="GE8" s="86"/>
      <c r="GF8" s="86"/>
      <c r="GG8" s="86"/>
      <c r="GH8" s="86"/>
      <c r="GI8" s="86"/>
      <c r="GJ8" s="86"/>
      <c r="GK8" s="86"/>
      <c r="GL8" s="86"/>
      <c r="GM8" s="86"/>
      <c r="GN8" s="86"/>
      <c r="GO8" s="86"/>
      <c r="GP8" s="86"/>
      <c r="GQ8" s="86"/>
      <c r="GR8" s="86"/>
      <c r="GS8" s="86"/>
      <c r="GT8" s="86"/>
      <c r="GU8" s="86"/>
      <c r="GV8" s="86"/>
      <c r="GW8" s="86"/>
      <c r="GX8" s="86"/>
      <c r="GY8" s="86"/>
      <c r="GZ8" s="86"/>
      <c r="HA8" s="86"/>
      <c r="HB8" s="86"/>
      <c r="HC8" s="86"/>
      <c r="HD8" s="86"/>
      <c r="HE8" s="86"/>
      <c r="HF8" s="86"/>
      <c r="HG8" s="86"/>
      <c r="HH8" s="86"/>
      <c r="HI8" s="86"/>
      <c r="HJ8" s="86"/>
      <c r="HK8" s="86"/>
      <c r="HL8" s="86"/>
      <c r="HM8" s="86"/>
      <c r="HN8" s="86"/>
      <c r="HO8" s="86"/>
      <c r="HP8" s="86"/>
      <c r="HQ8" s="86"/>
      <c r="HR8" s="86"/>
      <c r="HS8" s="86"/>
      <c r="HT8" s="86"/>
      <c r="HU8" s="86"/>
      <c r="HV8" s="86"/>
      <c r="HW8" s="86"/>
      <c r="HX8" s="86"/>
      <c r="HY8" s="86"/>
      <c r="HZ8" s="86"/>
      <c r="IA8" s="86"/>
      <c r="IB8" s="86"/>
      <c r="IC8" s="86"/>
      <c r="ID8" s="86"/>
      <c r="IE8" s="86"/>
      <c r="IF8" s="86"/>
      <c r="IG8" s="86"/>
      <c r="IH8" s="86"/>
      <c r="II8" s="86"/>
      <c r="IJ8" s="86"/>
      <c r="IK8" s="86"/>
      <c r="IL8" s="86"/>
      <c r="IM8" s="86"/>
      <c r="IN8" s="86"/>
      <c r="IO8" s="86"/>
      <c r="IP8" s="86"/>
      <c r="IQ8" s="86"/>
      <c r="IR8" s="86"/>
      <c r="IS8" s="86"/>
      <c r="IT8" s="86"/>
      <c r="IU8" s="86"/>
      <c r="IV8" s="86"/>
    </row>
    <row r="9" spans="1:256" ht="21" customHeight="1">
      <c r="A9" s="80" t="s">
        <v>37</v>
      </c>
      <c r="B9" s="81" t="s">
        <v>38</v>
      </c>
      <c r="C9" s="81" t="s">
        <v>6</v>
      </c>
      <c r="D9" s="81" t="s">
        <v>39</v>
      </c>
      <c r="E9" s="86"/>
      <c r="F9" s="80" t="str">
        <f t="shared" si="0"/>
        <v>马</v>
      </c>
      <c r="G9" s="80" t="str">
        <f t="shared" si="1"/>
        <v>小承</v>
      </c>
      <c r="H9" s="80" t="str">
        <f t="shared" si="2"/>
        <v>1978</v>
      </c>
      <c r="I9" s="80" t="str">
        <f t="shared" si="3"/>
        <v>女</v>
      </c>
      <c r="J9" s="80">
        <f t="shared" si="4"/>
        <v>5</v>
      </c>
      <c r="K9" s="84" t="str">
        <f t="shared" si="5"/>
        <v>gung</v>
      </c>
      <c r="L9" s="85" t="str">
        <f t="shared" si="6"/>
        <v>销售部</v>
      </c>
      <c r="M9" s="85" t="str">
        <f t="shared" si="7"/>
        <v>销售员</v>
      </c>
      <c r="N9" s="98" t="str">
        <f t="shared" si="8"/>
        <v>销售员</v>
      </c>
      <c r="O9" s="85" t="str">
        <f t="shared" si="9"/>
        <v>销售部*销售员</v>
      </c>
      <c r="P9" s="85" t="str">
        <f t="shared" si="10"/>
        <v>销售部(销售员)</v>
      </c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  <c r="FU9" s="86"/>
      <c r="FV9" s="86"/>
      <c r="FW9" s="86"/>
      <c r="FX9" s="86"/>
      <c r="FY9" s="86"/>
      <c r="FZ9" s="86"/>
      <c r="GA9" s="86"/>
      <c r="GB9" s="86"/>
      <c r="GC9" s="86"/>
      <c r="GD9" s="86"/>
      <c r="GE9" s="86"/>
      <c r="GF9" s="86"/>
      <c r="GG9" s="86"/>
      <c r="GH9" s="86"/>
      <c r="GI9" s="86"/>
      <c r="GJ9" s="86"/>
      <c r="GK9" s="86"/>
      <c r="GL9" s="86"/>
      <c r="GM9" s="86"/>
      <c r="GN9" s="86"/>
      <c r="GO9" s="86"/>
      <c r="GP9" s="86"/>
      <c r="GQ9" s="86"/>
      <c r="GR9" s="86"/>
      <c r="GS9" s="86"/>
      <c r="GT9" s="86"/>
      <c r="GU9" s="86"/>
      <c r="GV9" s="86"/>
      <c r="GW9" s="86"/>
      <c r="GX9" s="86"/>
      <c r="GY9" s="86"/>
      <c r="GZ9" s="86"/>
      <c r="HA9" s="86"/>
      <c r="HB9" s="86"/>
      <c r="HC9" s="86"/>
      <c r="HD9" s="86"/>
      <c r="HE9" s="86"/>
      <c r="HF9" s="86"/>
      <c r="HG9" s="86"/>
      <c r="HH9" s="86"/>
      <c r="HI9" s="86"/>
      <c r="HJ9" s="86"/>
      <c r="HK9" s="86"/>
      <c r="HL9" s="86"/>
      <c r="HM9" s="86"/>
      <c r="HN9" s="86"/>
      <c r="HO9" s="86"/>
      <c r="HP9" s="86"/>
      <c r="HQ9" s="86"/>
      <c r="HR9" s="86"/>
      <c r="HS9" s="86"/>
      <c r="HT9" s="86"/>
      <c r="HU9" s="86"/>
      <c r="HV9" s="86"/>
      <c r="HW9" s="86"/>
      <c r="HX9" s="86"/>
      <c r="HY9" s="86"/>
      <c r="HZ9" s="86"/>
      <c r="IA9" s="86"/>
      <c r="IB9" s="86"/>
      <c r="IC9" s="86"/>
      <c r="ID9" s="86"/>
      <c r="IE9" s="86"/>
      <c r="IF9" s="86"/>
      <c r="IG9" s="86"/>
      <c r="IH9" s="86"/>
      <c r="II9" s="86"/>
      <c r="IJ9" s="86"/>
      <c r="IK9" s="86"/>
      <c r="IL9" s="86"/>
      <c r="IM9" s="86"/>
      <c r="IN9" s="86"/>
      <c r="IO9" s="86"/>
      <c r="IP9" s="86"/>
      <c r="IQ9" s="86"/>
      <c r="IR9" s="86"/>
      <c r="IS9" s="86"/>
      <c r="IT9" s="86"/>
      <c r="IU9" s="86"/>
      <c r="IV9" s="86"/>
    </row>
    <row r="10" spans="1:256" ht="21" customHeight="1">
      <c r="A10" s="80" t="s">
        <v>40</v>
      </c>
      <c r="B10" s="81" t="s">
        <v>41</v>
      </c>
      <c r="C10" s="81" t="s">
        <v>7</v>
      </c>
      <c r="D10" s="81" t="s">
        <v>42</v>
      </c>
      <c r="E10" s="86"/>
      <c r="F10" s="80" t="str">
        <f t="shared" si="0"/>
        <v>程</v>
      </c>
      <c r="G10" s="80" t="str">
        <f t="shared" si="1"/>
        <v>浩</v>
      </c>
      <c r="H10" s="80" t="str">
        <f t="shared" si="2"/>
        <v>1986</v>
      </c>
      <c r="I10" s="80" t="str">
        <f t="shared" si="3"/>
        <v>男</v>
      </c>
      <c r="J10" s="80">
        <f t="shared" si="4"/>
        <v>7</v>
      </c>
      <c r="K10" s="84" t="str">
        <f t="shared" si="5"/>
        <v>ChXXX7</v>
      </c>
      <c r="L10" s="85" t="str">
        <f t="shared" si="6"/>
        <v>销售部</v>
      </c>
      <c r="M10" s="85" t="str">
        <f t="shared" si="7"/>
        <v>文员</v>
      </c>
      <c r="N10" s="98" t="str">
        <f t="shared" si="8"/>
        <v>文员</v>
      </c>
      <c r="O10" s="85" t="str">
        <f t="shared" si="9"/>
        <v>销售部*文员</v>
      </c>
      <c r="P10" s="85" t="str">
        <f t="shared" si="10"/>
        <v>销售部(文员)</v>
      </c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  <c r="FU10" s="86"/>
      <c r="FV10" s="86"/>
      <c r="FW10" s="86"/>
      <c r="FX10" s="86"/>
      <c r="FY10" s="86"/>
      <c r="FZ10" s="86"/>
      <c r="GA10" s="86"/>
      <c r="GB10" s="86"/>
      <c r="GC10" s="86"/>
      <c r="GD10" s="86"/>
      <c r="GE10" s="86"/>
      <c r="GF10" s="86"/>
      <c r="GG10" s="86"/>
      <c r="GH10" s="86"/>
      <c r="GI10" s="86"/>
      <c r="GJ10" s="86"/>
      <c r="GK10" s="86"/>
      <c r="GL10" s="86"/>
      <c r="GM10" s="86"/>
      <c r="GN10" s="86"/>
      <c r="GO10" s="86"/>
      <c r="GP10" s="86"/>
      <c r="GQ10" s="86"/>
      <c r="GR10" s="86"/>
      <c r="GS10" s="86"/>
      <c r="GT10" s="86"/>
      <c r="GU10" s="86"/>
      <c r="GV10" s="86"/>
      <c r="GW10" s="86"/>
      <c r="GX10" s="86"/>
      <c r="GY10" s="86"/>
      <c r="GZ10" s="86"/>
      <c r="HA10" s="86"/>
      <c r="HB10" s="86"/>
      <c r="HC10" s="86"/>
      <c r="HD10" s="86"/>
      <c r="HE10" s="86"/>
      <c r="HF10" s="86"/>
      <c r="HG10" s="86"/>
      <c r="HH10" s="86"/>
      <c r="HI10" s="86"/>
      <c r="HJ10" s="86"/>
      <c r="HK10" s="86"/>
      <c r="HL10" s="86"/>
      <c r="HM10" s="86"/>
      <c r="HN10" s="86"/>
      <c r="HO10" s="86"/>
      <c r="HP10" s="86"/>
      <c r="HQ10" s="86"/>
      <c r="HR10" s="86"/>
      <c r="HS10" s="86"/>
      <c r="HT10" s="86"/>
      <c r="HU10" s="86"/>
      <c r="HV10" s="86"/>
      <c r="HW10" s="86"/>
      <c r="HX10" s="86"/>
      <c r="HY10" s="86"/>
      <c r="HZ10" s="86"/>
      <c r="IA10" s="86"/>
      <c r="IB10" s="86"/>
      <c r="IC10" s="86"/>
      <c r="ID10" s="86"/>
      <c r="IE10" s="86"/>
      <c r="IF10" s="86"/>
      <c r="IG10" s="86"/>
      <c r="IH10" s="86"/>
      <c r="II10" s="86"/>
      <c r="IJ10" s="86"/>
      <c r="IK10" s="86"/>
      <c r="IL10" s="86"/>
      <c r="IM10" s="86"/>
      <c r="IN10" s="86"/>
      <c r="IO10" s="86"/>
      <c r="IP10" s="86"/>
      <c r="IQ10" s="86"/>
      <c r="IR10" s="86"/>
      <c r="IS10" s="86"/>
      <c r="IT10" s="86"/>
      <c r="IU10" s="86"/>
      <c r="IV10" s="8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9"/>
  <sheetViews>
    <sheetView showGridLines="0" workbookViewId="0">
      <selection activeCell="D10" sqref="D10"/>
    </sheetView>
  </sheetViews>
  <sheetFormatPr defaultColWidth="9.8984375" defaultRowHeight="21" customHeight="1"/>
  <cols>
    <col min="1" max="1" width="33.8984375" style="43" customWidth="1"/>
    <col min="2" max="2" width="22.59765625" style="43" customWidth="1"/>
    <col min="3" max="3" width="12" style="43" customWidth="1"/>
    <col min="4" max="16384" width="9.8984375" style="43"/>
  </cols>
  <sheetData>
    <row r="2" spans="1:4" ht="21" customHeight="1">
      <c r="A2" s="117" t="s">
        <v>387</v>
      </c>
      <c r="B2" s="117" t="s">
        <v>110</v>
      </c>
      <c r="C2" s="117"/>
    </row>
    <row r="3" spans="1:4" ht="21" customHeight="1">
      <c r="A3" s="117"/>
      <c r="B3" s="63" t="s">
        <v>388</v>
      </c>
      <c r="C3" s="63" t="s">
        <v>8</v>
      </c>
      <c r="D3" s="95" t="s">
        <v>8</v>
      </c>
    </row>
    <row r="4" spans="1:4" ht="21" customHeight="1">
      <c r="A4" s="64" t="s">
        <v>389</v>
      </c>
      <c r="B4" s="64" t="str">
        <f>LEFT(A4,FIND("—",A4)-1)</f>
        <v>微笑天使</v>
      </c>
      <c r="C4" s="64" t="str">
        <f>MID(A4,FIND("—",A4)+1,99)</f>
        <v>萨摩耶</v>
      </c>
      <c r="D4" s="43" t="str">
        <f>RIGHT(A4,LEN(A4)-FIND("—",A4))</f>
        <v>萨摩耶</v>
      </c>
    </row>
    <row r="5" spans="1:4" ht="21" customHeight="1">
      <c r="A5" s="64" t="s">
        <v>382</v>
      </c>
      <c r="B5" s="64" t="str">
        <f t="shared" ref="B5:B9" si="0">LEFT(A5,FIND("—",A5)-1)</f>
        <v>大暖男</v>
      </c>
      <c r="C5" s="64" t="str">
        <f t="shared" ref="C5:C9" si="1">MID(A5,FIND("—",A5)+1,99)</f>
        <v>金毛</v>
      </c>
      <c r="D5" s="43" t="str">
        <f t="shared" ref="D5:D9" si="2">RIGHT(A5,LEN(A5)-FIND("—",A5))</f>
        <v>金毛</v>
      </c>
    </row>
    <row r="6" spans="1:4" ht="21" customHeight="1">
      <c r="A6" s="64" t="s">
        <v>383</v>
      </c>
      <c r="B6" s="64" t="str">
        <f t="shared" si="0"/>
        <v>电臀</v>
      </c>
      <c r="C6" s="64" t="str">
        <f t="shared" si="1"/>
        <v>柯基</v>
      </c>
      <c r="D6" s="43" t="str">
        <f t="shared" si="2"/>
        <v>柯基</v>
      </c>
    </row>
    <row r="7" spans="1:4" ht="21" customHeight="1">
      <c r="A7" s="64" t="s">
        <v>384</v>
      </c>
      <c r="B7" s="64" t="str">
        <f t="shared" si="0"/>
        <v>棉花糖</v>
      </c>
      <c r="C7" s="64" t="str">
        <f t="shared" si="1"/>
        <v>比熊</v>
      </c>
      <c r="D7" s="43" t="str">
        <f t="shared" si="2"/>
        <v>比熊</v>
      </c>
    </row>
    <row r="8" spans="1:4" ht="21" customHeight="1">
      <c r="A8" s="64" t="s">
        <v>385</v>
      </c>
      <c r="B8" s="64" t="str">
        <f t="shared" si="0"/>
        <v>表情包</v>
      </c>
      <c r="C8" s="64" t="str">
        <f t="shared" si="1"/>
        <v>哈士奇</v>
      </c>
      <c r="D8" s="43" t="str">
        <f t="shared" si="2"/>
        <v>哈士奇</v>
      </c>
    </row>
    <row r="9" spans="1:4" ht="21" customHeight="1">
      <c r="A9" s="64" t="s">
        <v>386</v>
      </c>
      <c r="B9" s="64" t="str">
        <f t="shared" si="0"/>
        <v>阿拉撕家</v>
      </c>
      <c r="C9" s="64" t="str">
        <f t="shared" si="1"/>
        <v>阿拉撕加</v>
      </c>
      <c r="D9" s="43" t="str">
        <f t="shared" si="2"/>
        <v>阿拉撕加</v>
      </c>
    </row>
  </sheetData>
  <mergeCells count="2">
    <mergeCell ref="B2:C2"/>
    <mergeCell ref="A2:A3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A277-B530-4E99-9597-EA1D008BA24A}">
  <dimension ref="A1:B7"/>
  <sheetViews>
    <sheetView showGridLines="0" workbookViewId="0">
      <selection activeCell="B2" sqref="B2:B7"/>
    </sheetView>
  </sheetViews>
  <sheetFormatPr defaultColWidth="21.5" defaultRowHeight="17.399999999999999"/>
  <cols>
    <col min="1" max="1" width="23" style="45" customWidth="1"/>
    <col min="2" max="2" width="31.5" style="45" customWidth="1"/>
    <col min="3" max="16384" width="21.5" style="45"/>
  </cols>
  <sheetData>
    <row r="1" spans="1:2">
      <c r="A1" s="87" t="s">
        <v>443</v>
      </c>
      <c r="B1" s="87" t="s">
        <v>444</v>
      </c>
    </row>
    <row r="2" spans="1:2">
      <c r="A2" s="88" t="s">
        <v>445</v>
      </c>
      <c r="B2" s="88" t="str">
        <f>REPLACE(A2,FIND("[",A2),FIND("]",A2)-FIND("[",A2)+1,"")</f>
        <v>基础操作1</v>
      </c>
    </row>
    <row r="3" spans="1:2">
      <c r="A3" s="88" t="s">
        <v>446</v>
      </c>
      <c r="B3" s="88" t="str">
        <f t="shared" ref="B3:B7" si="0">REPLACE(A3,FIND("[",A3),FIND("]",A3)-FIND("[",A3)+1,"")</f>
        <v>基础操作2</v>
      </c>
    </row>
    <row r="4" spans="1:2">
      <c r="A4" s="88" t="s">
        <v>447</v>
      </c>
      <c r="B4" s="88" t="str">
        <f t="shared" si="0"/>
        <v>基础操作3</v>
      </c>
    </row>
    <row r="5" spans="1:2">
      <c r="A5" s="88" t="s">
        <v>448</v>
      </c>
      <c r="B5" s="88" t="str">
        <f t="shared" si="0"/>
        <v>函数与基础</v>
      </c>
    </row>
    <row r="6" spans="1:2">
      <c r="A6" s="88" t="s">
        <v>449</v>
      </c>
      <c r="B6" s="88" t="str">
        <f t="shared" si="0"/>
        <v>统计函数</v>
      </c>
    </row>
    <row r="7" spans="1:2">
      <c r="A7" s="88" t="s">
        <v>450</v>
      </c>
      <c r="B7" s="88" t="str">
        <f t="shared" si="0"/>
        <v>文本函数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showGridLines="0" topLeftCell="B1" workbookViewId="0">
      <selection activeCell="I8" sqref="I8"/>
    </sheetView>
  </sheetViews>
  <sheetFormatPr defaultColWidth="9.8984375" defaultRowHeight="21" customHeight="1"/>
  <cols>
    <col min="1" max="1" width="9.8984375" style="44"/>
    <col min="2" max="2" width="18.59765625" style="44" customWidth="1"/>
    <col min="3" max="5" width="9.8984375" style="44"/>
    <col min="6" max="6" width="56.296875" style="43" customWidth="1"/>
    <col min="7" max="8" width="28.09765625" style="43" customWidth="1"/>
    <col min="9" max="9" width="17.69921875" style="43" customWidth="1"/>
    <col min="10" max="16384" width="9.8984375" style="43"/>
  </cols>
  <sheetData>
    <row r="1" spans="1:9" ht="21" customHeight="1">
      <c r="A1" s="65" t="s">
        <v>91</v>
      </c>
    </row>
    <row r="2" spans="1:9" ht="51" customHeight="1">
      <c r="A2" s="59" t="s">
        <v>92</v>
      </c>
      <c r="B2" s="59" t="s">
        <v>93</v>
      </c>
      <c r="C2" s="59" t="s">
        <v>94</v>
      </c>
      <c r="D2" s="59" t="s">
        <v>95</v>
      </c>
      <c r="E2" s="59" t="s">
        <v>96</v>
      </c>
      <c r="F2" s="59" t="s">
        <v>97</v>
      </c>
      <c r="G2" s="66" t="s">
        <v>328</v>
      </c>
      <c r="H2" s="99"/>
      <c r="I2" s="66" t="s">
        <v>98</v>
      </c>
    </row>
    <row r="3" spans="1:9" ht="21" customHeight="1">
      <c r="A3" s="67">
        <v>1</v>
      </c>
      <c r="B3" s="67" t="s">
        <v>318</v>
      </c>
      <c r="C3" s="67" t="s">
        <v>329</v>
      </c>
      <c r="D3" s="68">
        <v>2.37</v>
      </c>
      <c r="E3" s="67" t="s">
        <v>99</v>
      </c>
      <c r="F3" s="69" t="s">
        <v>100</v>
      </c>
      <c r="G3" s="67" t="str">
        <f>IFERROR(IF(FIND("氧化色",F3),"是","否"),"否")</f>
        <v>是</v>
      </c>
      <c r="H3" s="100" t="str">
        <f>IF(ISNUMBER(FIND("氧化色",F3)),"是","否")</f>
        <v>是</v>
      </c>
      <c r="I3" s="67" t="str">
        <f>IF(LEN(F3)&gt;LEN(SUBSTITUTE(F3,"氧化色","")),"是","否")</f>
        <v>是</v>
      </c>
    </row>
    <row r="4" spans="1:9" ht="21" customHeight="1">
      <c r="A4" s="67">
        <v>2</v>
      </c>
      <c r="B4" s="67" t="s">
        <v>319</v>
      </c>
      <c r="C4" s="67" t="s">
        <v>329</v>
      </c>
      <c r="D4" s="68">
        <v>2.7</v>
      </c>
      <c r="E4" s="67" t="s">
        <v>99</v>
      </c>
      <c r="F4" s="69" t="s">
        <v>101</v>
      </c>
      <c r="G4" s="67" t="str">
        <f t="shared" ref="G4:G12" si="0">IFERROR(IF(FIND("氧化色",F4),"是","否"),"否")</f>
        <v>是</v>
      </c>
      <c r="H4" s="100" t="str">
        <f t="shared" ref="H4:H12" si="1">IF(ISNUMBER(FIND("氧化色",F4)),"是","否")</f>
        <v>是</v>
      </c>
      <c r="I4" s="67" t="str">
        <f t="shared" ref="I4:I12" si="2">IF(LEN(F4)&gt;LEN(SUBSTITUTE(F4,"氧化色","")),"是","否")</f>
        <v>是</v>
      </c>
    </row>
    <row r="5" spans="1:9" ht="21" customHeight="1">
      <c r="A5" s="67">
        <v>3</v>
      </c>
      <c r="B5" s="67" t="s">
        <v>320</v>
      </c>
      <c r="C5" s="67" t="s">
        <v>329</v>
      </c>
      <c r="D5" s="68">
        <v>3.11</v>
      </c>
      <c r="E5" s="67" t="s">
        <v>99</v>
      </c>
      <c r="F5" s="69" t="s">
        <v>102</v>
      </c>
      <c r="G5" s="67" t="str">
        <f t="shared" si="0"/>
        <v>否</v>
      </c>
      <c r="H5" s="100" t="str">
        <f t="shared" si="1"/>
        <v>否</v>
      </c>
      <c r="I5" s="67" t="str">
        <f t="shared" si="2"/>
        <v>否</v>
      </c>
    </row>
    <row r="6" spans="1:9" ht="21" customHeight="1">
      <c r="A6" s="67">
        <v>4</v>
      </c>
      <c r="B6" s="67" t="s">
        <v>321</v>
      </c>
      <c r="C6" s="67" t="s">
        <v>329</v>
      </c>
      <c r="D6" s="68">
        <v>1.63</v>
      </c>
      <c r="E6" s="67" t="s">
        <v>103</v>
      </c>
      <c r="F6" s="69" t="s">
        <v>104</v>
      </c>
      <c r="G6" s="67" t="str">
        <f t="shared" si="0"/>
        <v>否</v>
      </c>
      <c r="H6" s="100" t="str">
        <f t="shared" si="1"/>
        <v>否</v>
      </c>
      <c r="I6" s="67" t="str">
        <f t="shared" si="2"/>
        <v>否</v>
      </c>
    </row>
    <row r="7" spans="1:9" ht="21" customHeight="1">
      <c r="A7" s="67">
        <v>5</v>
      </c>
      <c r="B7" s="67" t="s">
        <v>322</v>
      </c>
      <c r="C7" s="67" t="s">
        <v>329</v>
      </c>
      <c r="D7" s="68">
        <v>1.66</v>
      </c>
      <c r="E7" s="67" t="s">
        <v>103</v>
      </c>
      <c r="F7" s="69" t="s">
        <v>105</v>
      </c>
      <c r="G7" s="67" t="str">
        <f t="shared" si="0"/>
        <v>否</v>
      </c>
      <c r="H7" s="100" t="str">
        <f t="shared" si="1"/>
        <v>否</v>
      </c>
      <c r="I7" s="67" t="str">
        <f t="shared" si="2"/>
        <v>否</v>
      </c>
    </row>
    <row r="8" spans="1:9" ht="21" customHeight="1">
      <c r="A8" s="67">
        <v>6</v>
      </c>
      <c r="B8" s="67" t="s">
        <v>323</v>
      </c>
      <c r="C8" s="67" t="s">
        <v>329</v>
      </c>
      <c r="D8" s="68">
        <v>1.92</v>
      </c>
      <c r="E8" s="67" t="s">
        <v>103</v>
      </c>
      <c r="F8" s="69" t="s">
        <v>106</v>
      </c>
      <c r="G8" s="67" t="str">
        <f t="shared" si="0"/>
        <v>否</v>
      </c>
      <c r="H8" s="100" t="str">
        <f t="shared" si="1"/>
        <v>否</v>
      </c>
      <c r="I8" s="67" t="str">
        <f t="shared" si="2"/>
        <v>否</v>
      </c>
    </row>
    <row r="9" spans="1:9" ht="21" customHeight="1">
      <c r="A9" s="67">
        <v>7</v>
      </c>
      <c r="B9" s="67" t="s">
        <v>324</v>
      </c>
      <c r="C9" s="67" t="s">
        <v>329</v>
      </c>
      <c r="D9" s="68">
        <v>2.92</v>
      </c>
      <c r="E9" s="67" t="s">
        <v>103</v>
      </c>
      <c r="F9" s="69" t="s">
        <v>107</v>
      </c>
      <c r="G9" s="67" t="str">
        <f t="shared" si="0"/>
        <v>否</v>
      </c>
      <c r="H9" s="100" t="str">
        <f t="shared" si="1"/>
        <v>否</v>
      </c>
      <c r="I9" s="67" t="str">
        <f t="shared" si="2"/>
        <v>否</v>
      </c>
    </row>
    <row r="10" spans="1:9" ht="21" customHeight="1">
      <c r="A10" s="67">
        <v>8</v>
      </c>
      <c r="B10" s="67" t="s">
        <v>325</v>
      </c>
      <c r="C10" s="67" t="s">
        <v>329</v>
      </c>
      <c r="D10" s="68">
        <v>2.97</v>
      </c>
      <c r="E10" s="67" t="s">
        <v>103</v>
      </c>
      <c r="F10" s="69" t="s">
        <v>108</v>
      </c>
      <c r="G10" s="67" t="str">
        <f t="shared" si="0"/>
        <v>是</v>
      </c>
      <c r="H10" s="100" t="str">
        <f t="shared" si="1"/>
        <v>是</v>
      </c>
      <c r="I10" s="67" t="str">
        <f t="shared" si="2"/>
        <v>是</v>
      </c>
    </row>
    <row r="11" spans="1:9" ht="21" customHeight="1">
      <c r="A11" s="67">
        <v>9</v>
      </c>
      <c r="B11" s="67" t="s">
        <v>326</v>
      </c>
      <c r="C11" s="67" t="s">
        <v>329</v>
      </c>
      <c r="D11" s="68">
        <v>4.8600000000000003</v>
      </c>
      <c r="E11" s="67" t="s">
        <v>103</v>
      </c>
      <c r="F11" s="69" t="s">
        <v>109</v>
      </c>
      <c r="G11" s="67" t="str">
        <f t="shared" si="0"/>
        <v>是</v>
      </c>
      <c r="H11" s="100" t="str">
        <f t="shared" si="1"/>
        <v>是</v>
      </c>
      <c r="I11" s="67" t="str">
        <f t="shared" si="2"/>
        <v>是</v>
      </c>
    </row>
    <row r="12" spans="1:9" ht="21" customHeight="1">
      <c r="A12" s="67">
        <v>10</v>
      </c>
      <c r="B12" s="67" t="s">
        <v>327</v>
      </c>
      <c r="C12" s="67" t="s">
        <v>329</v>
      </c>
      <c r="D12" s="68">
        <v>4.9000000000000004</v>
      </c>
      <c r="E12" s="67" t="s">
        <v>103</v>
      </c>
      <c r="F12" s="69" t="s">
        <v>109</v>
      </c>
      <c r="G12" s="67" t="str">
        <f t="shared" si="0"/>
        <v>是</v>
      </c>
      <c r="H12" s="100" t="str">
        <f t="shared" si="1"/>
        <v>是</v>
      </c>
      <c r="I12" s="67" t="str">
        <f t="shared" si="2"/>
        <v>是</v>
      </c>
    </row>
    <row r="13" spans="1:9" ht="21" customHeight="1">
      <c r="A13" s="43"/>
      <c r="B13" s="43"/>
      <c r="C13" s="43"/>
      <c r="D13" s="43"/>
      <c r="E13" s="43"/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J33"/>
  <sheetViews>
    <sheetView showGridLines="0" tabSelected="1" zoomScale="85" zoomScaleNormal="85" workbookViewId="0">
      <selection activeCell="E2" sqref="E2"/>
    </sheetView>
  </sheetViews>
  <sheetFormatPr defaultColWidth="9.8984375" defaultRowHeight="21" customHeight="1"/>
  <cols>
    <col min="1" max="1" width="46.69921875" style="43" customWidth="1"/>
    <col min="2" max="2" width="9.8984375" style="43"/>
    <col min="3" max="3" width="24.3984375" style="43" customWidth="1"/>
    <col min="4" max="4" width="32.19921875" style="43" customWidth="1"/>
    <col min="5" max="5" width="14.09765625" style="43" customWidth="1"/>
    <col min="6" max="7" width="22.19921875" style="43" customWidth="1"/>
    <col min="8" max="16384" width="9.8984375" style="43"/>
  </cols>
  <sheetData>
    <row r="1" spans="1:10" ht="21" customHeight="1">
      <c r="A1" s="59" t="s">
        <v>111</v>
      </c>
      <c r="B1" s="59" t="s">
        <v>112</v>
      </c>
      <c r="C1" s="59" t="s">
        <v>113</v>
      </c>
      <c r="D1" s="59" t="s">
        <v>114</v>
      </c>
      <c r="E1" s="59" t="s">
        <v>115</v>
      </c>
      <c r="F1" s="59" t="s">
        <v>478</v>
      </c>
      <c r="G1" s="59" t="s">
        <v>478</v>
      </c>
      <c r="I1" s="43" t="s">
        <v>453</v>
      </c>
      <c r="J1" s="43">
        <f>CODE(I1)</f>
        <v>41385</v>
      </c>
    </row>
    <row r="2" spans="1:10" ht="21" customHeight="1">
      <c r="A2" s="61" t="s">
        <v>116</v>
      </c>
      <c r="B2" s="62" t="s">
        <v>191</v>
      </c>
      <c r="C2" s="62">
        <v>5</v>
      </c>
      <c r="D2" s="62">
        <f>FIND("々",SUBSTITUTE(A2,B2,"々",C2))</f>
        <v>17</v>
      </c>
      <c r="E2" s="60">
        <f>FIND($I$1,SUBSTITUTE(A2,B2,$I$1,(LEN(A2)-LEN(SUBSTITUTE(A2,B2,"")))))</f>
        <v>20</v>
      </c>
      <c r="F2" s="60" t="str">
        <f>MID(A2,E2+1,99)</f>
        <v>李四</v>
      </c>
      <c r="G2" s="60" t="str">
        <f>TRIM(RIGHT(SUBSTITUTE(A2,B2,REPT(" ",99)),99))</f>
        <v>李四</v>
      </c>
    </row>
    <row r="3" spans="1:10" ht="21" customHeight="1">
      <c r="A3" s="55" t="s">
        <v>1</v>
      </c>
      <c r="B3" s="62" t="s">
        <v>191</v>
      </c>
      <c r="C3" s="94">
        <v>2</v>
      </c>
      <c r="D3" s="62">
        <f t="shared" ref="D3:D13" si="0">FIND("々",SUBSTITUTE(A3,B3,"々",C3))</f>
        <v>7</v>
      </c>
      <c r="E3" s="60">
        <f t="shared" ref="E3:E13" si="1">FIND($I$1,SUBSTITUTE(A3,B3,$I$1,(LEN(A3)-LEN(SUBSTITUTE(A3,B3,"")))))</f>
        <v>7</v>
      </c>
      <c r="F3" s="60" t="str">
        <f t="shared" ref="F3:F13" si="2">MID(A3,E3+1,99)</f>
        <v>经理</v>
      </c>
      <c r="G3" s="60" t="str">
        <f t="shared" ref="G3:G13" si="3">TRIM(RIGHT(SUBSTITUTE(A3,B3,REPT(" ",99)),99))</f>
        <v>经理</v>
      </c>
    </row>
    <row r="4" spans="1:10" ht="21" customHeight="1">
      <c r="A4" s="55" t="s">
        <v>2</v>
      </c>
      <c r="B4" s="62" t="s">
        <v>191</v>
      </c>
      <c r="C4" s="94">
        <v>1</v>
      </c>
      <c r="D4" s="62">
        <f t="shared" si="0"/>
        <v>4</v>
      </c>
      <c r="E4" s="60">
        <f t="shared" si="1"/>
        <v>4</v>
      </c>
      <c r="F4" s="60" t="str">
        <f t="shared" si="2"/>
        <v>主管</v>
      </c>
      <c r="G4" s="60" t="str">
        <f t="shared" si="3"/>
        <v>主管</v>
      </c>
    </row>
    <row r="5" spans="1:10" ht="21" customHeight="1">
      <c r="A5" s="55" t="s">
        <v>479</v>
      </c>
      <c r="B5" s="62" t="s">
        <v>191</v>
      </c>
      <c r="C5" s="94">
        <v>3</v>
      </c>
      <c r="D5" s="62">
        <f t="shared" si="0"/>
        <v>12</v>
      </c>
      <c r="E5" s="60">
        <f t="shared" si="1"/>
        <v>12</v>
      </c>
      <c r="F5" s="60" t="str">
        <f t="shared" si="2"/>
        <v>无名</v>
      </c>
      <c r="G5" s="60" t="str">
        <f t="shared" si="3"/>
        <v>无名</v>
      </c>
    </row>
    <row r="6" spans="1:10" ht="21" customHeight="1">
      <c r="A6" s="61" t="s">
        <v>118</v>
      </c>
      <c r="B6" s="62" t="s">
        <v>117</v>
      </c>
      <c r="C6" s="62">
        <v>3</v>
      </c>
      <c r="D6" s="62">
        <f t="shared" si="0"/>
        <v>15</v>
      </c>
      <c r="E6" s="60">
        <f t="shared" si="1"/>
        <v>23</v>
      </c>
      <c r="F6" s="60" t="str">
        <f t="shared" si="2"/>
        <v>***2341</v>
      </c>
      <c r="G6" s="60" t="str">
        <f t="shared" si="3"/>
        <v>***2341</v>
      </c>
    </row>
    <row r="7" spans="1:10" ht="21" customHeight="1">
      <c r="A7" s="61" t="s">
        <v>119</v>
      </c>
      <c r="B7" s="62" t="s">
        <v>0</v>
      </c>
      <c r="C7" s="62">
        <v>2</v>
      </c>
      <c r="D7" s="62">
        <f t="shared" si="0"/>
        <v>8</v>
      </c>
      <c r="E7" s="60">
        <f t="shared" si="1"/>
        <v>11</v>
      </c>
      <c r="F7" s="60" t="str">
        <f t="shared" si="2"/>
        <v>weh</v>
      </c>
      <c r="G7" s="60" t="str">
        <f t="shared" si="3"/>
        <v>weh</v>
      </c>
    </row>
    <row r="8" spans="1:10" ht="21" customHeight="1">
      <c r="A8" s="61" t="s">
        <v>120</v>
      </c>
      <c r="B8" s="62" t="s">
        <v>121</v>
      </c>
      <c r="C8" s="62">
        <v>6</v>
      </c>
      <c r="D8" s="62">
        <f t="shared" si="0"/>
        <v>18</v>
      </c>
      <c r="E8" s="60">
        <f t="shared" si="1"/>
        <v>18</v>
      </c>
      <c r="F8" s="60" t="str">
        <f t="shared" si="2"/>
        <v>poi</v>
      </c>
      <c r="G8" s="60" t="str">
        <f t="shared" si="3"/>
        <v>poi</v>
      </c>
    </row>
    <row r="9" spans="1:10" ht="21" customHeight="1">
      <c r="A9" s="61" t="s">
        <v>122</v>
      </c>
      <c r="B9" s="62">
        <v>1</v>
      </c>
      <c r="C9" s="62">
        <v>4</v>
      </c>
      <c r="D9" s="62">
        <f t="shared" si="0"/>
        <v>10</v>
      </c>
      <c r="E9" s="60">
        <f t="shared" si="1"/>
        <v>10</v>
      </c>
      <c r="F9" s="60" t="str">
        <f t="shared" si="2"/>
        <v>22</v>
      </c>
      <c r="G9" s="60" t="str">
        <f t="shared" si="3"/>
        <v>22</v>
      </c>
    </row>
    <row r="10" spans="1:10" ht="21" customHeight="1">
      <c r="A10" s="61" t="s">
        <v>123</v>
      </c>
      <c r="B10" s="62" t="s">
        <v>124</v>
      </c>
      <c r="C10" s="62">
        <v>3</v>
      </c>
      <c r="D10" s="62">
        <f t="shared" si="0"/>
        <v>6</v>
      </c>
      <c r="E10" s="60">
        <f t="shared" si="1"/>
        <v>9</v>
      </c>
      <c r="F10" s="60" t="str">
        <f t="shared" si="2"/>
        <v>200</v>
      </c>
      <c r="G10" s="60" t="str">
        <f t="shared" si="3"/>
        <v>200</v>
      </c>
    </row>
    <row r="11" spans="1:10" ht="21" customHeight="1">
      <c r="A11" s="61" t="s">
        <v>125</v>
      </c>
      <c r="B11" s="62" t="s">
        <v>126</v>
      </c>
      <c r="C11" s="62">
        <v>4</v>
      </c>
      <c r="D11" s="62">
        <f t="shared" si="0"/>
        <v>17</v>
      </c>
      <c r="E11" s="60">
        <f t="shared" si="1"/>
        <v>23</v>
      </c>
      <c r="F11" s="60" t="str">
        <f t="shared" si="2"/>
        <v>9876</v>
      </c>
      <c r="G11" s="60" t="str">
        <f t="shared" si="3"/>
        <v>9876</v>
      </c>
    </row>
    <row r="12" spans="1:10" ht="21" customHeight="1">
      <c r="A12" s="61" t="s">
        <v>127</v>
      </c>
      <c r="B12" s="62" t="s">
        <v>128</v>
      </c>
      <c r="C12" s="62">
        <v>1</v>
      </c>
      <c r="D12" s="62">
        <f t="shared" si="0"/>
        <v>4</v>
      </c>
      <c r="E12" s="60">
        <f t="shared" si="1"/>
        <v>25</v>
      </c>
      <c r="F12" s="60" t="str">
        <f t="shared" si="2"/>
        <v>102</v>
      </c>
      <c r="G12" s="60" t="str">
        <f t="shared" si="3"/>
        <v>102</v>
      </c>
    </row>
    <row r="13" spans="1:10" ht="21" customHeight="1">
      <c r="A13" s="61" t="s">
        <v>452</v>
      </c>
      <c r="B13" s="62" t="s">
        <v>129</v>
      </c>
      <c r="C13" s="62">
        <v>2</v>
      </c>
      <c r="D13" s="62">
        <f t="shared" si="0"/>
        <v>4</v>
      </c>
      <c r="E13" s="60">
        <f t="shared" si="1"/>
        <v>16</v>
      </c>
      <c r="F13" s="60" t="str">
        <f t="shared" si="2"/>
        <v>MD</v>
      </c>
      <c r="G13" s="60" t="str">
        <f t="shared" si="3"/>
        <v>MD</v>
      </c>
    </row>
    <row r="14" spans="1:10" ht="21" customHeight="1">
      <c r="A14" s="103" t="s">
        <v>114</v>
      </c>
      <c r="B14" t="str">
        <f ca="1">_xlfn.FORMULATEXT(D2)</f>
        <v>=FIND("々",SUBSTITUTE(A2,B2,"々",C2))</v>
      </c>
    </row>
    <row r="15" spans="1:10" ht="21" customHeight="1">
      <c r="A15" s="104"/>
      <c r="B15"/>
    </row>
    <row r="16" spans="1:10" ht="21" customHeight="1">
      <c r="A16" s="118" t="s">
        <v>115</v>
      </c>
      <c r="B16" t="str">
        <f ca="1">_xlfn.FORMULATEXT(E2)</f>
        <v>=FIND($I$1,SUBSTITUTE(A2,B2,$I$1,(LEN(A2)-LEN(SUBSTITUTE(A2,B2,"")))))</v>
      </c>
    </row>
    <row r="17" spans="1:5" ht="21" customHeight="1">
      <c r="A17" s="118"/>
      <c r="B17"/>
    </row>
    <row r="18" spans="1:5" ht="21" customHeight="1">
      <c r="A18" s="118" t="s">
        <v>478</v>
      </c>
      <c r="B18" t="str">
        <f ca="1">_xlfn.FORMULATEXT(F2)</f>
        <v>=MID(A2,E2+1,99)</v>
      </c>
    </row>
    <row r="19" spans="1:5" ht="21" customHeight="1">
      <c r="A19" s="118"/>
      <c r="B19"/>
    </row>
    <row r="20" spans="1:5" ht="21" customHeight="1">
      <c r="A20" s="118" t="s">
        <v>478</v>
      </c>
      <c r="B20" t="str">
        <f ca="1">_xlfn.FORMULATEXT(G2)</f>
        <v>=TRIM(RIGHT(SUBSTITUTE(A2,B2,REPT(" ",99)),99))</v>
      </c>
      <c r="C20"/>
    </row>
    <row r="21" spans="1:5" ht="21" customHeight="1">
      <c r="A21" s="118"/>
      <c r="B21"/>
      <c r="C21"/>
    </row>
    <row r="22" spans="1:5" ht="21" customHeight="1">
      <c r="A22"/>
      <c r="B22"/>
      <c r="C22"/>
      <c r="D22"/>
      <c r="E22"/>
    </row>
    <row r="23" spans="1:5" ht="21" customHeight="1">
      <c r="A23"/>
      <c r="B23"/>
      <c r="C23"/>
      <c r="D23"/>
      <c r="E23"/>
    </row>
    <row r="24" spans="1:5" ht="21" customHeight="1">
      <c r="A24"/>
      <c r="B24"/>
      <c r="C24"/>
      <c r="D24"/>
      <c r="E24"/>
    </row>
    <row r="25" spans="1:5" ht="21" customHeight="1">
      <c r="A25"/>
      <c r="B25"/>
      <c r="C25"/>
      <c r="D25"/>
      <c r="E25"/>
    </row>
    <row r="26" spans="1:5" ht="21" customHeight="1">
      <c r="A26"/>
      <c r="B26"/>
      <c r="C26"/>
      <c r="D26"/>
      <c r="E26"/>
    </row>
    <row r="27" spans="1:5" ht="21" customHeight="1">
      <c r="A27"/>
      <c r="B27"/>
      <c r="C27"/>
      <c r="D27"/>
      <c r="E27"/>
    </row>
    <row r="28" spans="1:5" ht="21" customHeight="1">
      <c r="B28"/>
      <c r="C28"/>
    </row>
    <row r="29" spans="1:5" ht="21" customHeight="1">
      <c r="B29"/>
      <c r="C29"/>
    </row>
    <row r="30" spans="1:5" ht="21" customHeight="1">
      <c r="B30"/>
      <c r="C30"/>
    </row>
    <row r="31" spans="1:5" ht="21" customHeight="1">
      <c r="B31"/>
      <c r="C31"/>
    </row>
    <row r="32" spans="1:5" ht="21" customHeight="1">
      <c r="B32"/>
      <c r="C32"/>
    </row>
    <row r="33" spans="2:3" ht="21" customHeight="1">
      <c r="B33"/>
      <c r="C33"/>
    </row>
  </sheetData>
  <mergeCells count="3">
    <mergeCell ref="A16:A17"/>
    <mergeCell ref="A18:A19"/>
    <mergeCell ref="A20:A21"/>
  </mergeCells>
  <phoneticPr fontId="5" type="noConversion"/>
  <pageMargins left="0.75" right="0.75" top="1" bottom="1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F8B0-5DC3-4997-B46D-7BF93DB4BAD3}">
  <sheetPr>
    <tabColor rgb="FFFF0000"/>
  </sheetPr>
  <dimension ref="A1:L18"/>
  <sheetViews>
    <sheetView showGridLines="0" topLeftCell="A2" zoomScaleNormal="100" workbookViewId="0">
      <selection activeCell="H3" sqref="H3"/>
    </sheetView>
  </sheetViews>
  <sheetFormatPr defaultColWidth="11.09765625" defaultRowHeight="23.25" customHeight="1"/>
  <cols>
    <col min="1" max="3" width="11.09765625" style="46"/>
    <col min="4" max="16384" width="11.09765625" style="10"/>
  </cols>
  <sheetData>
    <row r="1" spans="1:12" ht="23.25" customHeight="1">
      <c r="A1" s="46" t="s">
        <v>410</v>
      </c>
      <c r="F1" s="10" t="s">
        <v>411</v>
      </c>
      <c r="G1" s="52" t="s">
        <v>381</v>
      </c>
      <c r="H1" s="53" t="s">
        <v>451</v>
      </c>
      <c r="I1" s="47"/>
      <c r="J1" s="47"/>
      <c r="K1" s="47"/>
    </row>
    <row r="2" spans="1:12" ht="23.25" customHeight="1">
      <c r="A2" s="48" t="s">
        <v>293</v>
      </c>
      <c r="B2" s="49" t="s">
        <v>397</v>
      </c>
      <c r="C2" s="49" t="s">
        <v>398</v>
      </c>
      <c r="F2" s="48" t="s">
        <v>480</v>
      </c>
      <c r="G2" s="49" t="s">
        <v>454</v>
      </c>
      <c r="H2" s="49" t="s">
        <v>455</v>
      </c>
      <c r="I2" s="49" t="s">
        <v>487</v>
      </c>
      <c r="J2" s="49" t="s">
        <v>493</v>
      </c>
      <c r="K2" s="47"/>
    </row>
    <row r="3" spans="1:12" ht="23.25" customHeight="1">
      <c r="A3" s="50" t="s">
        <v>399</v>
      </c>
      <c r="B3" s="51" t="str">
        <f>RIGHT(A3,LENB(A3)-LEN(A3))</f>
        <v>位</v>
      </c>
      <c r="C3" s="51" t="str">
        <f>LEFT(A3,LEN(A3)-(LENB(A3)-LEN(A3)))</f>
        <v>28</v>
      </c>
      <c r="F3" s="50" t="s">
        <v>369</v>
      </c>
      <c r="G3" s="96" t="str">
        <f>LEFT($G$1,6-LEN(F3))&amp;F3</f>
        <v>0000c2</v>
      </c>
      <c r="H3" s="51" t="str">
        <f>REPT("0",6-LEN(F3))&amp;F3</f>
        <v>0000c2</v>
      </c>
      <c r="I3" s="10" t="str">
        <f>REPLACE(F3,1,0,REPT("0",6-LEN(F3)))</f>
        <v>0000c2</v>
      </c>
      <c r="J3" s="47" t="str">
        <f>_xlfn.CONCAT(F3,REPT("0",6-LEN(F3)))</f>
        <v>c20000</v>
      </c>
      <c r="L3" s="10" t="str">
        <f>REPLACE(F3,LEN(F3)+1,0,REPT("0",6-LEN(F3)))</f>
        <v>c20000</v>
      </c>
    </row>
    <row r="4" spans="1:12" ht="23.25" customHeight="1">
      <c r="A4" s="50" t="s">
        <v>400</v>
      </c>
      <c r="B4" s="51" t="str">
        <f t="shared" ref="B4:B13" si="0">RIGHT(A4,LENB(A4)-LEN(A4))</f>
        <v>斤</v>
      </c>
      <c r="C4" s="51" t="str">
        <f t="shared" ref="C4:C13" si="1">LEFT(A4,LEN(A4)-(LENB(A4)-LEN(A4)))</f>
        <v>185</v>
      </c>
      <c r="F4" s="50" t="s">
        <v>370</v>
      </c>
      <c r="G4" s="96" t="str">
        <f t="shared" ref="G4:G14" si="2">LEFT($G$1,6-LEN(F4))&amp;F4</f>
        <v>000s23</v>
      </c>
      <c r="H4" s="51" t="str">
        <f t="shared" ref="H4:H14" si="3">REPT("0",6-LEN(F4))&amp;F4</f>
        <v>000s23</v>
      </c>
      <c r="I4" s="10" t="str">
        <f t="shared" ref="I4:I14" si="4">REPLACE(F4,1,0,REPT("0",6-LEN(F4)))</f>
        <v>000s23</v>
      </c>
      <c r="J4" s="47" t="str">
        <f t="shared" ref="J4:J14" si="5">_xlfn.CONCAT(F4,REPT("0",6-LEN(F4)))</f>
        <v>s23000</v>
      </c>
      <c r="L4" s="10" t="str">
        <f t="shared" ref="L4:L14" si="6">REPLACE(F4,LEN(F4)+1,0,REPT("0",6-LEN(F4)))</f>
        <v>s23000</v>
      </c>
    </row>
    <row r="5" spans="1:12" ht="23.25" customHeight="1">
      <c r="A5" s="50" t="s">
        <v>401</v>
      </c>
      <c r="B5" s="51" t="str">
        <f t="shared" si="0"/>
        <v>毫克</v>
      </c>
      <c r="C5" s="51" t="str">
        <f t="shared" si="1"/>
        <v>788</v>
      </c>
      <c r="F5" s="50" t="s">
        <v>371</v>
      </c>
      <c r="G5" s="96" t="str">
        <f t="shared" si="2"/>
        <v>000d12</v>
      </c>
      <c r="H5" s="51" t="str">
        <f t="shared" si="3"/>
        <v>000d12</v>
      </c>
      <c r="I5" s="10" t="str">
        <f t="shared" si="4"/>
        <v>000d12</v>
      </c>
      <c r="J5" s="47" t="str">
        <f t="shared" si="5"/>
        <v>d12000</v>
      </c>
      <c r="L5" s="10" t="str">
        <f t="shared" si="6"/>
        <v>d12000</v>
      </c>
    </row>
    <row r="6" spans="1:12" ht="23.25" customHeight="1">
      <c r="A6" s="50" t="s">
        <v>402</v>
      </c>
      <c r="B6" s="51" t="str">
        <f t="shared" si="0"/>
        <v>公斤</v>
      </c>
      <c r="C6" s="51" t="str">
        <f t="shared" si="1"/>
        <v>506</v>
      </c>
      <c r="F6" s="50" t="s">
        <v>372</v>
      </c>
      <c r="G6" s="96" t="str">
        <f t="shared" si="2"/>
        <v>00d009</v>
      </c>
      <c r="H6" s="51" t="str">
        <f t="shared" si="3"/>
        <v>00d009</v>
      </c>
      <c r="I6" s="10" t="str">
        <f t="shared" si="4"/>
        <v>00d009</v>
      </c>
      <c r="J6" s="47" t="str">
        <f t="shared" si="5"/>
        <v>d00900</v>
      </c>
      <c r="L6" s="10" t="str">
        <f t="shared" si="6"/>
        <v>d00900</v>
      </c>
    </row>
    <row r="7" spans="1:12" ht="23.25" customHeight="1">
      <c r="A7" s="50" t="s">
        <v>403</v>
      </c>
      <c r="B7" s="51" t="str">
        <f t="shared" si="0"/>
        <v>人次</v>
      </c>
      <c r="C7" s="51" t="str">
        <f t="shared" si="1"/>
        <v>54</v>
      </c>
      <c r="F7" s="50" t="s">
        <v>373</v>
      </c>
      <c r="G7" s="96" t="str">
        <f t="shared" si="2"/>
        <v>00A123</v>
      </c>
      <c r="H7" s="51" t="str">
        <f t="shared" si="3"/>
        <v>00A123</v>
      </c>
      <c r="I7" s="10" t="str">
        <f t="shared" si="4"/>
        <v>00A123</v>
      </c>
      <c r="J7" s="47" t="str">
        <f t="shared" si="5"/>
        <v>A12300</v>
      </c>
      <c r="L7" s="10" t="str">
        <f t="shared" si="6"/>
        <v>A12300</v>
      </c>
    </row>
    <row r="8" spans="1:12" ht="23.25" customHeight="1">
      <c r="A8" s="50" t="s">
        <v>404</v>
      </c>
      <c r="B8" s="51" t="str">
        <f t="shared" si="0"/>
        <v>个</v>
      </c>
      <c r="C8" s="51" t="str">
        <f t="shared" si="1"/>
        <v>196</v>
      </c>
      <c r="F8" s="50" t="s">
        <v>374</v>
      </c>
      <c r="G8" s="96" t="str">
        <f t="shared" si="2"/>
        <v>0B1001</v>
      </c>
      <c r="H8" s="51" t="str">
        <f t="shared" si="3"/>
        <v>0B1001</v>
      </c>
      <c r="I8" s="10" t="str">
        <f t="shared" si="4"/>
        <v>0B1001</v>
      </c>
      <c r="J8" s="47" t="str">
        <f t="shared" si="5"/>
        <v>B10010</v>
      </c>
      <c r="L8" s="10" t="str">
        <f t="shared" si="6"/>
        <v>B10010</v>
      </c>
    </row>
    <row r="9" spans="1:12" ht="23.25" customHeight="1">
      <c r="A9" s="50" t="s">
        <v>405</v>
      </c>
      <c r="B9" s="51" t="str">
        <f t="shared" si="0"/>
        <v>平米</v>
      </c>
      <c r="C9" s="51" t="str">
        <f t="shared" si="1"/>
        <v>755</v>
      </c>
      <c r="F9" s="50" t="s">
        <v>375</v>
      </c>
      <c r="G9" s="96" t="str">
        <f t="shared" si="2"/>
        <v>00O888</v>
      </c>
      <c r="H9" s="51" t="str">
        <f t="shared" si="3"/>
        <v>00O888</v>
      </c>
      <c r="I9" s="10" t="str">
        <f t="shared" si="4"/>
        <v>00O888</v>
      </c>
      <c r="J9" s="47" t="str">
        <f t="shared" si="5"/>
        <v>O88800</v>
      </c>
      <c r="L9" s="10" t="str">
        <f t="shared" si="6"/>
        <v>O88800</v>
      </c>
    </row>
    <row r="10" spans="1:12" ht="23.25" customHeight="1">
      <c r="A10" s="50" t="s">
        <v>406</v>
      </c>
      <c r="B10" s="51" t="str">
        <f t="shared" si="0"/>
        <v>摄氏度</v>
      </c>
      <c r="C10" s="51" t="str">
        <f t="shared" si="1"/>
        <v>35</v>
      </c>
      <c r="F10" s="50" t="s">
        <v>376</v>
      </c>
      <c r="G10" s="96" t="str">
        <f t="shared" si="2"/>
        <v>0000N1</v>
      </c>
      <c r="H10" s="51" t="str">
        <f t="shared" si="3"/>
        <v>0000N1</v>
      </c>
      <c r="I10" s="10" t="str">
        <f t="shared" si="4"/>
        <v>0000N1</v>
      </c>
      <c r="J10" s="47" t="str">
        <f t="shared" si="5"/>
        <v>N10000</v>
      </c>
      <c r="L10" s="10" t="str">
        <f t="shared" si="6"/>
        <v>N10000</v>
      </c>
    </row>
    <row r="11" spans="1:12" ht="23.25" customHeight="1">
      <c r="A11" s="50" t="s">
        <v>407</v>
      </c>
      <c r="B11" s="51" t="str">
        <f t="shared" si="0"/>
        <v>摄氏度</v>
      </c>
      <c r="C11" s="51" t="str">
        <f t="shared" si="1"/>
        <v>53</v>
      </c>
      <c r="F11" s="50" t="s">
        <v>377</v>
      </c>
      <c r="G11" s="96" t="str">
        <f t="shared" si="2"/>
        <v>000L10</v>
      </c>
      <c r="H11" s="51" t="str">
        <f t="shared" si="3"/>
        <v>000L10</v>
      </c>
      <c r="I11" s="10" t="str">
        <f t="shared" si="4"/>
        <v>000L10</v>
      </c>
      <c r="J11" s="47" t="str">
        <f t="shared" si="5"/>
        <v>L10000</v>
      </c>
      <c r="L11" s="10" t="str">
        <f t="shared" si="6"/>
        <v>L10000</v>
      </c>
    </row>
    <row r="12" spans="1:12" ht="23.25" customHeight="1">
      <c r="A12" s="50" t="s">
        <v>408</v>
      </c>
      <c r="B12" s="51" t="str">
        <f t="shared" si="0"/>
        <v>厘米</v>
      </c>
      <c r="C12" s="51" t="str">
        <f t="shared" si="1"/>
        <v>178</v>
      </c>
      <c r="F12" s="50" t="s">
        <v>378</v>
      </c>
      <c r="G12" s="96" t="str">
        <f t="shared" si="2"/>
        <v>0P1234</v>
      </c>
      <c r="H12" s="51" t="str">
        <f t="shared" si="3"/>
        <v>0P1234</v>
      </c>
      <c r="I12" s="10" t="str">
        <f t="shared" si="4"/>
        <v>0P1234</v>
      </c>
      <c r="J12" s="47" t="str">
        <f t="shared" si="5"/>
        <v>P12340</v>
      </c>
      <c r="L12" s="10" t="str">
        <f t="shared" si="6"/>
        <v>P12340</v>
      </c>
    </row>
    <row r="13" spans="1:12" ht="23.25" customHeight="1">
      <c r="A13" s="50" t="s">
        <v>409</v>
      </c>
      <c r="B13" s="51" t="str">
        <f t="shared" si="0"/>
        <v>米</v>
      </c>
      <c r="C13" s="51" t="str">
        <f t="shared" si="1"/>
        <v>1.7</v>
      </c>
      <c r="F13" s="50" t="s">
        <v>379</v>
      </c>
      <c r="G13" s="96" t="str">
        <f t="shared" si="2"/>
        <v>000S19</v>
      </c>
      <c r="H13" s="51" t="str">
        <f t="shared" si="3"/>
        <v>000S19</v>
      </c>
      <c r="I13" s="10" t="str">
        <f t="shared" si="4"/>
        <v>000S19</v>
      </c>
      <c r="J13" s="47" t="str">
        <f t="shared" si="5"/>
        <v>S19000</v>
      </c>
      <c r="L13" s="10" t="str">
        <f t="shared" si="6"/>
        <v>S19000</v>
      </c>
    </row>
    <row r="14" spans="1:12" ht="23.25" customHeight="1">
      <c r="F14" s="50" t="s">
        <v>380</v>
      </c>
      <c r="G14" s="96" t="str">
        <f t="shared" si="2"/>
        <v>C00021</v>
      </c>
      <c r="H14" s="51" t="str">
        <f t="shared" si="3"/>
        <v>C00021</v>
      </c>
      <c r="I14" s="10" t="str">
        <f t="shared" si="4"/>
        <v>C00021</v>
      </c>
      <c r="J14" s="47" t="str">
        <f t="shared" si="5"/>
        <v>C00021</v>
      </c>
      <c r="L14" s="10" t="str">
        <f t="shared" si="6"/>
        <v>C00021</v>
      </c>
    </row>
    <row r="15" spans="1:12" ht="23.25" customHeight="1">
      <c r="A15" s="49" t="s">
        <v>397</v>
      </c>
      <c r="B15" s="46" t="str">
        <f ca="1">_xlfn.FORMULATEXT(B3)</f>
        <v>=RIGHT(A3,LENB(A3)-LEN(A3))</v>
      </c>
      <c r="E15" s="105" t="s">
        <v>489</v>
      </c>
      <c r="G15" s="10" t="str">
        <f ca="1">_xlfn.FORMULATEXT(G3)</f>
        <v>=LEFT($G$1,6-LEN(F3))&amp;F3</v>
      </c>
    </row>
    <row r="16" spans="1:12" ht="23.25" customHeight="1">
      <c r="A16" s="49" t="s">
        <v>398</v>
      </c>
      <c r="B16" s="46" t="str">
        <f ca="1">_xlfn.FORMULATEXT(C3)</f>
        <v>=LEFT(A3,LEN(A3)-(LENB(A3)-LEN(A3)))</v>
      </c>
      <c r="E16" s="106" t="s">
        <v>490</v>
      </c>
      <c r="G16" s="10" t="str">
        <f ca="1">_xlfn.FORMULATEXT(H3)</f>
        <v>=REPT("0",6-LEN(F3))&amp;F3</v>
      </c>
    </row>
    <row r="17" spans="5:7" ht="23.25" customHeight="1">
      <c r="E17" s="105" t="s">
        <v>491</v>
      </c>
      <c r="G17" s="10" t="str">
        <f ca="1">_xlfn.FORMULATEXT(I3)</f>
        <v>=REPLACE(F3,1,0,REPT("0",6-LEN(F3)))</v>
      </c>
    </row>
    <row r="18" spans="5:7" ht="23.25" customHeight="1">
      <c r="E18" s="105" t="s">
        <v>492</v>
      </c>
      <c r="G18" s="10" t="str">
        <f ca="1">_xlfn.FORMULATEXT(J3)</f>
        <v>=CONCAT(F3,REPT("0",6-LEN(F3)))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CE71-9A67-4531-89FB-A8682EC4A61C}">
  <dimension ref="A1:I6"/>
  <sheetViews>
    <sheetView showGridLines="0" workbookViewId="0">
      <selection activeCell="I3" sqref="I3"/>
    </sheetView>
  </sheetViews>
  <sheetFormatPr defaultColWidth="9" defaultRowHeight="15.6"/>
  <cols>
    <col min="1" max="2" width="9" style="10"/>
    <col min="3" max="3" width="15.69921875" style="10" customWidth="1"/>
    <col min="4" max="4" width="18.3984375" style="10" customWidth="1"/>
    <col min="5" max="5" width="21.09765625" style="10" customWidth="1"/>
    <col min="6" max="6" width="27.69921875" style="10" customWidth="1"/>
    <col min="7" max="16384" width="9" style="10"/>
  </cols>
  <sheetData>
    <row r="1" spans="1:9" ht="20.399999999999999">
      <c r="A1" s="31" t="s">
        <v>435</v>
      </c>
      <c r="B1" s="31" t="s">
        <v>436</v>
      </c>
      <c r="C1" s="31" t="s">
        <v>437</v>
      </c>
      <c r="D1" s="31" t="s">
        <v>438</v>
      </c>
      <c r="E1" s="31" t="s">
        <v>439</v>
      </c>
      <c r="F1" s="31" t="s">
        <v>440</v>
      </c>
    </row>
    <row r="2" spans="1:9">
      <c r="A2" s="74">
        <v>1</v>
      </c>
      <c r="B2" s="74" t="s">
        <v>414</v>
      </c>
      <c r="C2" s="74">
        <f ca="1">RANDBETWEEN(50,100)*10</f>
        <v>600</v>
      </c>
      <c r="D2" s="74">
        <v>1000</v>
      </c>
      <c r="E2" s="75" t="str">
        <f ca="1">REPT($H$2,C2/100)</f>
        <v>★★★★★★</v>
      </c>
      <c r="F2" s="76" t="str">
        <f ca="1">REPT($H$3,C2/100)</f>
        <v>▄▄▄▄▄▄</v>
      </c>
      <c r="H2" s="10" t="s">
        <v>484</v>
      </c>
    </row>
    <row r="3" spans="1:9">
      <c r="A3" s="74">
        <v>3</v>
      </c>
      <c r="B3" s="74" t="s">
        <v>415</v>
      </c>
      <c r="C3" s="74">
        <f t="shared" ref="C3:C5" ca="1" si="0">RANDBETWEEN(50,100)*10</f>
        <v>520</v>
      </c>
      <c r="D3" s="74">
        <v>1000</v>
      </c>
      <c r="E3" s="75" t="str">
        <f t="shared" ref="E3:E5" ca="1" si="1">REPT($H$2,C3/100)</f>
        <v>★★★★★</v>
      </c>
      <c r="F3" s="76" t="str">
        <f t="shared" ref="F3:F5" ca="1" si="2">REPT($H$3,C3/100)</f>
        <v>▄▄▄▄▄</v>
      </c>
      <c r="H3" s="10" t="s">
        <v>485</v>
      </c>
      <c r="I3" s="10">
        <f>CODE(H3)</f>
        <v>43131</v>
      </c>
    </row>
    <row r="4" spans="1:9">
      <c r="A4" s="74">
        <v>2</v>
      </c>
      <c r="B4" s="74" t="s">
        <v>416</v>
      </c>
      <c r="C4" s="74">
        <f t="shared" ca="1" si="0"/>
        <v>740</v>
      </c>
      <c r="D4" s="74">
        <v>1000</v>
      </c>
      <c r="E4" s="75" t="str">
        <f t="shared" ca="1" si="1"/>
        <v>★★★★★★★</v>
      </c>
      <c r="F4" s="76" t="str">
        <f t="shared" ca="1" si="2"/>
        <v>▄▄▄▄▄▄▄</v>
      </c>
    </row>
    <row r="5" spans="1:9">
      <c r="A5" s="74">
        <v>4</v>
      </c>
      <c r="B5" s="74" t="s">
        <v>417</v>
      </c>
      <c r="C5" s="74">
        <f t="shared" ca="1" si="0"/>
        <v>900</v>
      </c>
      <c r="D5" s="74">
        <v>1000</v>
      </c>
      <c r="E5" s="75" t="str">
        <f t="shared" ca="1" si="1"/>
        <v>★★★★★★★★★</v>
      </c>
      <c r="F5" s="76" t="str">
        <f t="shared" ca="1" si="2"/>
        <v>▄▄▄▄▄▄▄▄▄</v>
      </c>
    </row>
    <row r="6" spans="1:9">
      <c r="E6" s="10" t="str">
        <f ca="1">_xlfn.FORMULATEXT(E2)</f>
        <v>=REPT($H$2,C2/100)</v>
      </c>
      <c r="F6" s="10" t="str">
        <f ca="1">_xlfn.FORMULATEXT(F2)</f>
        <v>=REPT($H$3,C2/100)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7"/>
  <sheetViews>
    <sheetView showGridLines="0" topLeftCell="A16" workbookViewId="0">
      <selection activeCell="E15" sqref="E15"/>
    </sheetView>
  </sheetViews>
  <sheetFormatPr defaultColWidth="9.8984375" defaultRowHeight="21" customHeight="1"/>
  <cols>
    <col min="1" max="1" width="14.5" style="41" bestFit="1" customWidth="1"/>
    <col min="2" max="2" width="10.3984375" style="41" bestFit="1" customWidth="1"/>
    <col min="3" max="13" width="9.8984375" style="41"/>
    <col min="14" max="14" width="18.09765625" style="41" bestFit="1" customWidth="1"/>
    <col min="15" max="16384" width="9.8984375" style="41"/>
  </cols>
  <sheetData>
    <row r="1" spans="1:15" ht="21" customHeight="1">
      <c r="A1" s="90" t="s">
        <v>81</v>
      </c>
      <c r="B1" s="90" t="s">
        <v>82</v>
      </c>
      <c r="C1" s="90" t="s">
        <v>83</v>
      </c>
      <c r="D1" s="90" t="s">
        <v>84</v>
      </c>
      <c r="E1" s="90" t="s">
        <v>85</v>
      </c>
      <c r="F1" s="90" t="s">
        <v>82</v>
      </c>
      <c r="G1" s="90" t="s">
        <v>86</v>
      </c>
      <c r="H1" s="90" t="s">
        <v>84</v>
      </c>
      <c r="I1" s="90" t="s">
        <v>85</v>
      </c>
      <c r="J1" s="90" t="s">
        <v>82</v>
      </c>
      <c r="K1" s="90" t="s">
        <v>87</v>
      </c>
      <c r="L1" s="90" t="s">
        <v>88</v>
      </c>
      <c r="M1" s="90" t="s">
        <v>89</v>
      </c>
      <c r="O1" s="73" t="s">
        <v>90</v>
      </c>
    </row>
    <row r="2" spans="1:15" ht="21" customHeight="1">
      <c r="A2" s="70">
        <v>0.12</v>
      </c>
      <c r="B2" s="71" t="str">
        <f>IFERROR(MID("￥"&amp;$A2*100,LEN($N2)-(13-COLUMN()),1),"")</f>
        <v/>
      </c>
      <c r="C2" s="71" t="str">
        <f t="shared" ref="C2:M8" si="0">IFERROR(MID("￥"&amp;$A2*100,LEN($N2)-(13-COLUMN()),1),"")</f>
        <v/>
      </c>
      <c r="D2" s="71" t="str">
        <f t="shared" si="0"/>
        <v/>
      </c>
      <c r="E2" s="71" t="str">
        <f t="shared" si="0"/>
        <v/>
      </c>
      <c r="F2" s="71" t="str">
        <f t="shared" si="0"/>
        <v/>
      </c>
      <c r="G2" s="71" t="str">
        <f t="shared" si="0"/>
        <v/>
      </c>
      <c r="H2" s="71" t="str">
        <f t="shared" si="0"/>
        <v/>
      </c>
      <c r="I2" s="71" t="str">
        <f t="shared" si="0"/>
        <v/>
      </c>
      <c r="J2" s="71" t="str">
        <f t="shared" si="0"/>
        <v/>
      </c>
      <c r="K2" s="71" t="str">
        <f t="shared" si="0"/>
        <v>￥</v>
      </c>
      <c r="L2" s="71" t="str">
        <f t="shared" si="0"/>
        <v>1</v>
      </c>
      <c r="M2" s="71" t="str">
        <f t="shared" si="0"/>
        <v>2</v>
      </c>
      <c r="N2" s="101" t="str">
        <f>"￥"&amp;A2*100</f>
        <v>￥12</v>
      </c>
    </row>
    <row r="3" spans="1:15" ht="21" customHeight="1">
      <c r="A3" s="70">
        <v>1.23</v>
      </c>
      <c r="B3" s="71" t="str">
        <f t="shared" ref="B3:B8" si="1">IFERROR(MID("￥"&amp;$A3*100,LEN($N3)-(13-COLUMN()),1),"")</f>
        <v/>
      </c>
      <c r="C3" s="71" t="str">
        <f t="shared" si="0"/>
        <v/>
      </c>
      <c r="D3" s="71" t="str">
        <f t="shared" si="0"/>
        <v/>
      </c>
      <c r="E3" s="71" t="str">
        <f t="shared" si="0"/>
        <v/>
      </c>
      <c r="F3" s="71" t="str">
        <f t="shared" si="0"/>
        <v/>
      </c>
      <c r="G3" s="71" t="str">
        <f t="shared" si="0"/>
        <v/>
      </c>
      <c r="H3" s="71" t="str">
        <f t="shared" si="0"/>
        <v/>
      </c>
      <c r="I3" s="71" t="str">
        <f t="shared" si="0"/>
        <v/>
      </c>
      <c r="J3" s="71" t="str">
        <f t="shared" si="0"/>
        <v>￥</v>
      </c>
      <c r="K3" s="71" t="str">
        <f t="shared" si="0"/>
        <v>1</v>
      </c>
      <c r="L3" s="71" t="str">
        <f t="shared" si="0"/>
        <v>2</v>
      </c>
      <c r="M3" s="71" t="str">
        <f t="shared" si="0"/>
        <v>3</v>
      </c>
      <c r="N3" s="101" t="str">
        <f t="shared" ref="N3:N8" si="2">"￥"&amp;A3*100</f>
        <v>￥123</v>
      </c>
    </row>
    <row r="4" spans="1:15" ht="21" customHeight="1">
      <c r="A4" s="70">
        <v>123.45</v>
      </c>
      <c r="B4" s="71" t="str">
        <f t="shared" si="1"/>
        <v/>
      </c>
      <c r="C4" s="71" t="str">
        <f t="shared" si="0"/>
        <v/>
      </c>
      <c r="D4" s="71" t="str">
        <f t="shared" si="0"/>
        <v/>
      </c>
      <c r="E4" s="71" t="str">
        <f t="shared" si="0"/>
        <v/>
      </c>
      <c r="F4" s="71" t="str">
        <f t="shared" si="0"/>
        <v/>
      </c>
      <c r="G4" s="71" t="str">
        <f t="shared" si="0"/>
        <v/>
      </c>
      <c r="H4" s="71" t="str">
        <f t="shared" si="0"/>
        <v>￥</v>
      </c>
      <c r="I4" s="71" t="str">
        <f t="shared" si="0"/>
        <v>1</v>
      </c>
      <c r="J4" s="71" t="str">
        <f t="shared" si="0"/>
        <v>2</v>
      </c>
      <c r="K4" s="71" t="str">
        <f t="shared" si="0"/>
        <v>3</v>
      </c>
      <c r="L4" s="71" t="str">
        <f t="shared" si="0"/>
        <v>4</v>
      </c>
      <c r="M4" s="71" t="str">
        <f t="shared" si="0"/>
        <v>5</v>
      </c>
      <c r="N4" s="101" t="str">
        <f t="shared" si="2"/>
        <v>￥12345</v>
      </c>
    </row>
    <row r="5" spans="1:15" ht="21" customHeight="1">
      <c r="A5" s="70">
        <v>12345.67</v>
      </c>
      <c r="B5" s="71" t="str">
        <f t="shared" si="1"/>
        <v/>
      </c>
      <c r="C5" s="71" t="str">
        <f t="shared" si="0"/>
        <v/>
      </c>
      <c r="D5" s="71" t="str">
        <f t="shared" si="0"/>
        <v/>
      </c>
      <c r="E5" s="71" t="str">
        <f t="shared" si="0"/>
        <v/>
      </c>
      <c r="F5" s="71" t="str">
        <f t="shared" si="0"/>
        <v>￥</v>
      </c>
      <c r="G5" s="71" t="str">
        <f t="shared" si="0"/>
        <v>1</v>
      </c>
      <c r="H5" s="71" t="str">
        <f t="shared" si="0"/>
        <v>2</v>
      </c>
      <c r="I5" s="71" t="str">
        <f t="shared" si="0"/>
        <v>3</v>
      </c>
      <c r="J5" s="71" t="str">
        <f t="shared" si="0"/>
        <v>4</v>
      </c>
      <c r="K5" s="71" t="str">
        <f t="shared" si="0"/>
        <v>5</v>
      </c>
      <c r="L5" s="71" t="str">
        <f t="shared" si="0"/>
        <v>6</v>
      </c>
      <c r="M5" s="71" t="str">
        <f t="shared" si="0"/>
        <v>7</v>
      </c>
      <c r="N5" s="101" t="str">
        <f t="shared" si="2"/>
        <v>￥1234567</v>
      </c>
    </row>
    <row r="6" spans="1:15" ht="21" customHeight="1">
      <c r="A6" s="70">
        <v>123456.78</v>
      </c>
      <c r="B6" s="71" t="str">
        <f t="shared" si="1"/>
        <v/>
      </c>
      <c r="C6" s="71" t="str">
        <f t="shared" si="0"/>
        <v/>
      </c>
      <c r="D6" s="71" t="str">
        <f t="shared" si="0"/>
        <v/>
      </c>
      <c r="E6" s="71" t="str">
        <f t="shared" si="0"/>
        <v>￥</v>
      </c>
      <c r="F6" s="71" t="str">
        <f t="shared" si="0"/>
        <v>1</v>
      </c>
      <c r="G6" s="71" t="str">
        <f t="shared" si="0"/>
        <v>2</v>
      </c>
      <c r="H6" s="71" t="str">
        <f t="shared" si="0"/>
        <v>3</v>
      </c>
      <c r="I6" s="71" t="str">
        <f t="shared" si="0"/>
        <v>4</v>
      </c>
      <c r="J6" s="71" t="str">
        <f t="shared" si="0"/>
        <v>5</v>
      </c>
      <c r="K6" s="71" t="str">
        <f t="shared" si="0"/>
        <v>6</v>
      </c>
      <c r="L6" s="71" t="str">
        <f t="shared" si="0"/>
        <v>7</v>
      </c>
      <c r="M6" s="71" t="str">
        <f t="shared" si="0"/>
        <v>8</v>
      </c>
      <c r="N6" s="101" t="str">
        <f t="shared" si="2"/>
        <v>￥12345678</v>
      </c>
    </row>
    <row r="7" spans="1:15" ht="21" customHeight="1">
      <c r="A7" s="70">
        <v>12345678.9</v>
      </c>
      <c r="B7" s="71" t="str">
        <f t="shared" si="1"/>
        <v/>
      </c>
      <c r="C7" s="71" t="str">
        <f t="shared" si="0"/>
        <v>￥</v>
      </c>
      <c r="D7" s="71" t="str">
        <f t="shared" si="0"/>
        <v>1</v>
      </c>
      <c r="E7" s="71" t="str">
        <f t="shared" si="0"/>
        <v>2</v>
      </c>
      <c r="F7" s="71" t="str">
        <f t="shared" si="0"/>
        <v>3</v>
      </c>
      <c r="G7" s="71" t="str">
        <f t="shared" si="0"/>
        <v>4</v>
      </c>
      <c r="H7" s="71" t="str">
        <f t="shared" si="0"/>
        <v>5</v>
      </c>
      <c r="I7" s="71" t="str">
        <f t="shared" si="0"/>
        <v>6</v>
      </c>
      <c r="J7" s="71" t="str">
        <f t="shared" si="0"/>
        <v>7</v>
      </c>
      <c r="K7" s="71" t="str">
        <f t="shared" si="0"/>
        <v>8</v>
      </c>
      <c r="L7" s="71" t="str">
        <f t="shared" si="0"/>
        <v>9</v>
      </c>
      <c r="M7" s="71" t="str">
        <f t="shared" si="0"/>
        <v>0</v>
      </c>
      <c r="N7" s="101" t="str">
        <f t="shared" si="2"/>
        <v>￥1234567890</v>
      </c>
    </row>
    <row r="8" spans="1:15" ht="21" customHeight="1">
      <c r="A8" s="70">
        <v>123456789.90000001</v>
      </c>
      <c r="B8" s="71" t="str">
        <f t="shared" si="1"/>
        <v>￥</v>
      </c>
      <c r="C8" s="71" t="str">
        <f t="shared" si="0"/>
        <v>1</v>
      </c>
      <c r="D8" s="71" t="str">
        <f t="shared" si="0"/>
        <v>2</v>
      </c>
      <c r="E8" s="71" t="str">
        <f t="shared" si="0"/>
        <v>3</v>
      </c>
      <c r="F8" s="71" t="str">
        <f t="shared" si="0"/>
        <v>4</v>
      </c>
      <c r="G8" s="71" t="str">
        <f t="shared" si="0"/>
        <v>5</v>
      </c>
      <c r="H8" s="71" t="str">
        <f t="shared" si="0"/>
        <v>6</v>
      </c>
      <c r="I8" s="71" t="str">
        <f t="shared" si="0"/>
        <v>7</v>
      </c>
      <c r="J8" s="71" t="str">
        <f t="shared" si="0"/>
        <v>8</v>
      </c>
      <c r="K8" s="71" t="str">
        <f t="shared" si="0"/>
        <v>9</v>
      </c>
      <c r="L8" s="71" t="str">
        <f t="shared" si="0"/>
        <v>9</v>
      </c>
      <c r="M8" s="71" t="str">
        <f t="shared" si="0"/>
        <v>0</v>
      </c>
      <c r="N8" s="101" t="str">
        <f t="shared" si="2"/>
        <v>￥12345678990</v>
      </c>
    </row>
    <row r="9" spans="1:15" ht="21" customHeight="1"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  <row r="10" spans="1:15" ht="21" customHeight="1">
      <c r="A10" s="90" t="s">
        <v>81</v>
      </c>
      <c r="B10" s="90" t="s">
        <v>82</v>
      </c>
      <c r="C10" s="90" t="s">
        <v>83</v>
      </c>
      <c r="D10" s="90" t="s">
        <v>84</v>
      </c>
      <c r="E10" s="90" t="s">
        <v>85</v>
      </c>
      <c r="F10" s="90" t="s">
        <v>82</v>
      </c>
      <c r="G10" s="90" t="s">
        <v>86</v>
      </c>
      <c r="H10" s="90" t="s">
        <v>84</v>
      </c>
      <c r="I10" s="90" t="s">
        <v>85</v>
      </c>
      <c r="J10" s="90" t="s">
        <v>82</v>
      </c>
      <c r="K10" s="90" t="s">
        <v>87</v>
      </c>
      <c r="L10" s="90" t="s">
        <v>88</v>
      </c>
      <c r="M10" s="90" t="s">
        <v>89</v>
      </c>
    </row>
    <row r="11" spans="1:15" ht="21" customHeight="1">
      <c r="A11" s="70">
        <v>0.12</v>
      </c>
      <c r="B11" s="71" t="str">
        <f>LEFT(RIGHT(" ￥"&amp;$A2*100,14-COLUMN()),1)</f>
        <v xml:space="preserve"> </v>
      </c>
      <c r="C11" s="71" t="str">
        <f t="shared" ref="C11:M11" si="3">LEFT(RIGHT(" ￥"&amp;$A2*100,14-COLUMN()),1)</f>
        <v xml:space="preserve"> </v>
      </c>
      <c r="D11" s="71" t="str">
        <f t="shared" si="3"/>
        <v xml:space="preserve"> </v>
      </c>
      <c r="E11" s="71" t="str">
        <f t="shared" si="3"/>
        <v xml:space="preserve"> </v>
      </c>
      <c r="F11" s="71" t="str">
        <f t="shared" si="3"/>
        <v xml:space="preserve"> </v>
      </c>
      <c r="G11" s="71" t="str">
        <f t="shared" si="3"/>
        <v xml:space="preserve"> </v>
      </c>
      <c r="H11" s="71" t="str">
        <f t="shared" si="3"/>
        <v xml:space="preserve"> </v>
      </c>
      <c r="I11" s="71" t="str">
        <f t="shared" si="3"/>
        <v xml:space="preserve"> </v>
      </c>
      <c r="J11" s="71" t="str">
        <f t="shared" si="3"/>
        <v xml:space="preserve"> </v>
      </c>
      <c r="K11" s="71" t="str">
        <f t="shared" si="3"/>
        <v>￥</v>
      </c>
      <c r="L11" s="71" t="str">
        <f t="shared" si="3"/>
        <v>1</v>
      </c>
      <c r="M11" s="71" t="str">
        <f t="shared" si="3"/>
        <v>2</v>
      </c>
    </row>
    <row r="12" spans="1:15" ht="21" customHeight="1">
      <c r="A12" s="70">
        <v>1.23</v>
      </c>
      <c r="B12" s="71" t="str">
        <f t="shared" ref="B12:M12" si="4">LEFT(RIGHT(" ￥"&amp;$A3*100,14-COLUMN()),1)</f>
        <v xml:space="preserve"> </v>
      </c>
      <c r="C12" s="71" t="str">
        <f t="shared" si="4"/>
        <v xml:space="preserve"> </v>
      </c>
      <c r="D12" s="71" t="str">
        <f t="shared" si="4"/>
        <v xml:space="preserve"> </v>
      </c>
      <c r="E12" s="71" t="str">
        <f t="shared" si="4"/>
        <v xml:space="preserve"> </v>
      </c>
      <c r="F12" s="71" t="str">
        <f t="shared" si="4"/>
        <v xml:space="preserve"> </v>
      </c>
      <c r="G12" s="71" t="str">
        <f t="shared" si="4"/>
        <v xml:space="preserve"> </v>
      </c>
      <c r="H12" s="71" t="str">
        <f t="shared" si="4"/>
        <v xml:space="preserve"> </v>
      </c>
      <c r="I12" s="71" t="str">
        <f t="shared" si="4"/>
        <v xml:space="preserve"> </v>
      </c>
      <c r="J12" s="71" t="str">
        <f t="shared" si="4"/>
        <v>￥</v>
      </c>
      <c r="K12" s="71" t="str">
        <f t="shared" si="4"/>
        <v>1</v>
      </c>
      <c r="L12" s="71" t="str">
        <f t="shared" si="4"/>
        <v>2</v>
      </c>
      <c r="M12" s="71" t="str">
        <f t="shared" si="4"/>
        <v>3</v>
      </c>
    </row>
    <row r="13" spans="1:15" ht="21" customHeight="1">
      <c r="A13" s="70">
        <v>123.45</v>
      </c>
      <c r="B13" s="71" t="str">
        <f t="shared" ref="B13:M13" si="5">LEFT(RIGHT(" ￥"&amp;$A4*100,14-COLUMN()),1)</f>
        <v xml:space="preserve"> </v>
      </c>
      <c r="C13" s="71" t="str">
        <f>LEFT(RIGHT(" ￥"&amp;$A4*100,14-COLUMN()),1)</f>
        <v xml:space="preserve"> </v>
      </c>
      <c r="D13" s="71" t="str">
        <f t="shared" si="5"/>
        <v xml:space="preserve"> </v>
      </c>
      <c r="E13" s="71" t="str">
        <f t="shared" si="5"/>
        <v xml:space="preserve"> </v>
      </c>
      <c r="F13" s="71" t="str">
        <f t="shared" si="5"/>
        <v xml:space="preserve"> </v>
      </c>
      <c r="G13" s="71" t="str">
        <f t="shared" si="5"/>
        <v xml:space="preserve"> </v>
      </c>
      <c r="H13" s="71" t="str">
        <f t="shared" si="5"/>
        <v>￥</v>
      </c>
      <c r="I13" s="71" t="str">
        <f t="shared" si="5"/>
        <v>1</v>
      </c>
      <c r="J13" s="71" t="str">
        <f t="shared" si="5"/>
        <v>2</v>
      </c>
      <c r="K13" s="71" t="str">
        <f t="shared" si="5"/>
        <v>3</v>
      </c>
      <c r="L13" s="71" t="str">
        <f t="shared" si="5"/>
        <v>4</v>
      </c>
      <c r="M13" s="71" t="str">
        <f t="shared" si="5"/>
        <v>5</v>
      </c>
    </row>
    <row r="14" spans="1:15" ht="21" customHeight="1">
      <c r="A14" s="70">
        <v>12345.67</v>
      </c>
      <c r="B14" s="71" t="str">
        <f t="shared" ref="B14:M14" si="6">LEFT(RIGHT(" ￥"&amp;$A5*100,14-COLUMN()),1)</f>
        <v xml:space="preserve"> </v>
      </c>
      <c r="C14" s="71" t="str">
        <f t="shared" si="6"/>
        <v xml:space="preserve"> </v>
      </c>
      <c r="D14" s="71" t="str">
        <f t="shared" si="6"/>
        <v xml:space="preserve"> </v>
      </c>
      <c r="E14" s="71" t="str">
        <f t="shared" si="6"/>
        <v xml:space="preserve"> </v>
      </c>
      <c r="F14" s="71" t="str">
        <f t="shared" si="6"/>
        <v>￥</v>
      </c>
      <c r="G14" s="71" t="str">
        <f t="shared" si="6"/>
        <v>1</v>
      </c>
      <c r="H14" s="71" t="str">
        <f t="shared" si="6"/>
        <v>2</v>
      </c>
      <c r="I14" s="71" t="str">
        <f t="shared" si="6"/>
        <v>3</v>
      </c>
      <c r="J14" s="71" t="str">
        <f t="shared" si="6"/>
        <v>4</v>
      </c>
      <c r="K14" s="71" t="str">
        <f t="shared" si="6"/>
        <v>5</v>
      </c>
      <c r="L14" s="71" t="str">
        <f t="shared" si="6"/>
        <v>6</v>
      </c>
      <c r="M14" s="71" t="str">
        <f t="shared" si="6"/>
        <v>7</v>
      </c>
    </row>
    <row r="15" spans="1:15" ht="21" customHeight="1">
      <c r="A15" s="70">
        <v>123456.78</v>
      </c>
      <c r="B15" s="71" t="str">
        <f t="shared" ref="B15:M15" si="7">LEFT(RIGHT(" ￥"&amp;$A6*100,14-COLUMN()),1)</f>
        <v xml:space="preserve"> </v>
      </c>
      <c r="C15" s="71" t="str">
        <f t="shared" si="7"/>
        <v xml:space="preserve"> </v>
      </c>
      <c r="D15" s="71" t="str">
        <f t="shared" si="7"/>
        <v xml:space="preserve"> </v>
      </c>
      <c r="E15" s="71" t="str">
        <f t="shared" si="7"/>
        <v>￥</v>
      </c>
      <c r="F15" s="71" t="str">
        <f t="shared" si="7"/>
        <v>1</v>
      </c>
      <c r="G15" s="71" t="str">
        <f t="shared" si="7"/>
        <v>2</v>
      </c>
      <c r="H15" s="71" t="str">
        <f t="shared" si="7"/>
        <v>3</v>
      </c>
      <c r="I15" s="71" t="str">
        <f t="shared" si="7"/>
        <v>4</v>
      </c>
      <c r="J15" s="71" t="str">
        <f t="shared" si="7"/>
        <v>5</v>
      </c>
      <c r="K15" s="71" t="str">
        <f t="shared" si="7"/>
        <v>6</v>
      </c>
      <c r="L15" s="71" t="str">
        <f t="shared" si="7"/>
        <v>7</v>
      </c>
      <c r="M15" s="71" t="str">
        <f t="shared" si="7"/>
        <v>8</v>
      </c>
    </row>
    <row r="16" spans="1:15" ht="21" customHeight="1">
      <c r="A16" s="70">
        <v>12345678.9</v>
      </c>
      <c r="B16" s="71" t="str">
        <f t="shared" ref="B16:M16" si="8">LEFT(RIGHT(" ￥"&amp;$A7*100,14-COLUMN()),1)</f>
        <v xml:space="preserve"> </v>
      </c>
      <c r="C16" s="71" t="str">
        <f t="shared" si="8"/>
        <v>￥</v>
      </c>
      <c r="D16" s="71" t="str">
        <f t="shared" si="8"/>
        <v>1</v>
      </c>
      <c r="E16" s="71" t="str">
        <f t="shared" si="8"/>
        <v>2</v>
      </c>
      <c r="F16" s="71" t="str">
        <f t="shared" si="8"/>
        <v>3</v>
      </c>
      <c r="G16" s="71" t="str">
        <f t="shared" si="8"/>
        <v>4</v>
      </c>
      <c r="H16" s="71" t="str">
        <f t="shared" si="8"/>
        <v>5</v>
      </c>
      <c r="I16" s="71" t="str">
        <f t="shared" si="8"/>
        <v>6</v>
      </c>
      <c r="J16" s="71" t="str">
        <f t="shared" si="8"/>
        <v>7</v>
      </c>
      <c r="K16" s="71" t="str">
        <f t="shared" si="8"/>
        <v>8</v>
      </c>
      <c r="L16" s="71" t="str">
        <f t="shared" si="8"/>
        <v>9</v>
      </c>
      <c r="M16" s="71" t="str">
        <f t="shared" si="8"/>
        <v>0</v>
      </c>
    </row>
    <row r="17" spans="1:13" ht="21" customHeight="1">
      <c r="A17" s="70">
        <v>123456789.90000001</v>
      </c>
      <c r="B17" s="71" t="str">
        <f t="shared" ref="B17:M17" si="9">LEFT(RIGHT(" ￥"&amp;$A8*100,14-COLUMN()),1)</f>
        <v>￥</v>
      </c>
      <c r="C17" s="71" t="str">
        <f t="shared" si="9"/>
        <v>1</v>
      </c>
      <c r="D17" s="71" t="str">
        <f t="shared" si="9"/>
        <v>2</v>
      </c>
      <c r="E17" s="71" t="str">
        <f t="shared" si="9"/>
        <v>3</v>
      </c>
      <c r="F17" s="71" t="str">
        <f t="shared" si="9"/>
        <v>4</v>
      </c>
      <c r="G17" s="71" t="str">
        <f t="shared" si="9"/>
        <v>5</v>
      </c>
      <c r="H17" s="71" t="str">
        <f t="shared" si="9"/>
        <v>6</v>
      </c>
      <c r="I17" s="71" t="str">
        <f t="shared" si="9"/>
        <v>7</v>
      </c>
      <c r="J17" s="71" t="str">
        <f t="shared" si="9"/>
        <v>8</v>
      </c>
      <c r="K17" s="71" t="str">
        <f t="shared" si="9"/>
        <v>9</v>
      </c>
      <c r="L17" s="71" t="str">
        <f t="shared" si="9"/>
        <v>9</v>
      </c>
      <c r="M17" s="71" t="str">
        <f t="shared" si="9"/>
        <v>0</v>
      </c>
    </row>
    <row r="18" spans="1:13" ht="21" customHeight="1">
      <c r="B18" s="54"/>
    </row>
    <row r="19" spans="1:13" ht="21" customHeight="1">
      <c r="A19" s="90" t="s">
        <v>81</v>
      </c>
      <c r="B19" s="90" t="s">
        <v>82</v>
      </c>
      <c r="C19" s="90" t="s">
        <v>83</v>
      </c>
      <c r="D19" s="90" t="s">
        <v>84</v>
      </c>
      <c r="E19" s="90" t="s">
        <v>85</v>
      </c>
      <c r="F19" s="90" t="s">
        <v>82</v>
      </c>
      <c r="G19" s="90" t="s">
        <v>86</v>
      </c>
      <c r="H19" s="90" t="s">
        <v>84</v>
      </c>
      <c r="I19" s="90" t="s">
        <v>85</v>
      </c>
      <c r="J19" s="90" t="s">
        <v>82</v>
      </c>
      <c r="K19" s="90" t="s">
        <v>87</v>
      </c>
      <c r="L19" s="90" t="s">
        <v>88</v>
      </c>
      <c r="M19" s="90" t="s">
        <v>89</v>
      </c>
    </row>
    <row r="20" spans="1:13" ht="21" customHeight="1">
      <c r="A20" s="70">
        <v>0.12</v>
      </c>
      <c r="B20" s="91" t="str">
        <f>MID(REPT(" ",11-LEN($A20*100))&amp;"￥"&amp;$A20*100,COLUMN()-1,1)</f>
        <v xml:space="preserve"> </v>
      </c>
      <c r="C20" s="91" t="str">
        <f t="shared" ref="C20:M26" si="10">MID(REPT(" ",11-LEN($A20*100))&amp;"￥"&amp;$A20*100,COLUMN()-1,1)</f>
        <v xml:space="preserve"> </v>
      </c>
      <c r="D20" s="91" t="str">
        <f t="shared" si="10"/>
        <v xml:space="preserve"> </v>
      </c>
      <c r="E20" s="91" t="str">
        <f t="shared" si="10"/>
        <v xml:space="preserve"> </v>
      </c>
      <c r="F20" s="91" t="str">
        <f t="shared" si="10"/>
        <v xml:space="preserve"> </v>
      </c>
      <c r="G20" s="91" t="str">
        <f t="shared" si="10"/>
        <v xml:space="preserve"> </v>
      </c>
      <c r="H20" s="91" t="str">
        <f t="shared" si="10"/>
        <v xml:space="preserve"> </v>
      </c>
      <c r="I20" s="91" t="str">
        <f t="shared" si="10"/>
        <v xml:space="preserve"> </v>
      </c>
      <c r="J20" s="91" t="str">
        <f t="shared" si="10"/>
        <v xml:space="preserve"> </v>
      </c>
      <c r="K20" s="91" t="str">
        <f t="shared" si="10"/>
        <v>￥</v>
      </c>
      <c r="L20" s="91" t="str">
        <f t="shared" si="10"/>
        <v>1</v>
      </c>
      <c r="M20" s="91" t="str">
        <f t="shared" si="10"/>
        <v>2</v>
      </c>
    </row>
    <row r="21" spans="1:13" ht="21" customHeight="1">
      <c r="A21" s="70">
        <v>1.23</v>
      </c>
      <c r="B21" s="91" t="str">
        <f t="shared" ref="B21:B26" si="11">MID(REPT(" ",11-LEN($A21*100))&amp;"￥"&amp;$A21*100,COLUMN()-1,1)</f>
        <v xml:space="preserve"> </v>
      </c>
      <c r="C21" s="91" t="str">
        <f t="shared" si="10"/>
        <v xml:space="preserve"> </v>
      </c>
      <c r="D21" s="91" t="str">
        <f t="shared" si="10"/>
        <v xml:space="preserve"> </v>
      </c>
      <c r="E21" s="91" t="str">
        <f t="shared" si="10"/>
        <v xml:space="preserve"> </v>
      </c>
      <c r="F21" s="91" t="str">
        <f t="shared" si="10"/>
        <v xml:space="preserve"> </v>
      </c>
      <c r="G21" s="91" t="str">
        <f t="shared" si="10"/>
        <v xml:space="preserve"> </v>
      </c>
      <c r="H21" s="91" t="str">
        <f t="shared" si="10"/>
        <v xml:space="preserve"> </v>
      </c>
      <c r="I21" s="91" t="str">
        <f t="shared" si="10"/>
        <v xml:space="preserve"> </v>
      </c>
      <c r="J21" s="91" t="str">
        <f t="shared" si="10"/>
        <v>￥</v>
      </c>
      <c r="K21" s="91" t="str">
        <f t="shared" si="10"/>
        <v>1</v>
      </c>
      <c r="L21" s="91" t="str">
        <f t="shared" si="10"/>
        <v>2</v>
      </c>
      <c r="M21" s="91" t="str">
        <f t="shared" si="10"/>
        <v>3</v>
      </c>
    </row>
    <row r="22" spans="1:13" ht="21" customHeight="1">
      <c r="A22" s="70">
        <v>123.45</v>
      </c>
      <c r="B22" s="91" t="str">
        <f t="shared" si="11"/>
        <v xml:space="preserve"> </v>
      </c>
      <c r="C22" s="91" t="str">
        <f t="shared" si="10"/>
        <v xml:space="preserve"> </v>
      </c>
      <c r="D22" s="91" t="str">
        <f t="shared" si="10"/>
        <v xml:space="preserve"> </v>
      </c>
      <c r="E22" s="91" t="str">
        <f t="shared" si="10"/>
        <v xml:space="preserve"> </v>
      </c>
      <c r="F22" s="91" t="str">
        <f t="shared" si="10"/>
        <v xml:space="preserve"> </v>
      </c>
      <c r="G22" s="91" t="str">
        <f t="shared" si="10"/>
        <v xml:space="preserve"> </v>
      </c>
      <c r="H22" s="91" t="str">
        <f t="shared" si="10"/>
        <v>￥</v>
      </c>
      <c r="I22" s="91" t="str">
        <f t="shared" si="10"/>
        <v>1</v>
      </c>
      <c r="J22" s="91" t="str">
        <f t="shared" si="10"/>
        <v>2</v>
      </c>
      <c r="K22" s="91" t="str">
        <f t="shared" si="10"/>
        <v>3</v>
      </c>
      <c r="L22" s="91" t="str">
        <f t="shared" si="10"/>
        <v>4</v>
      </c>
      <c r="M22" s="91" t="str">
        <f t="shared" si="10"/>
        <v>5</v>
      </c>
    </row>
    <row r="23" spans="1:13" ht="21" customHeight="1">
      <c r="A23" s="70">
        <v>12345.67</v>
      </c>
      <c r="B23" s="91" t="str">
        <f t="shared" si="11"/>
        <v xml:space="preserve"> </v>
      </c>
      <c r="C23" s="91" t="str">
        <f t="shared" si="10"/>
        <v xml:space="preserve"> </v>
      </c>
      <c r="D23" s="91" t="str">
        <f t="shared" si="10"/>
        <v xml:space="preserve"> </v>
      </c>
      <c r="E23" s="91" t="str">
        <f t="shared" si="10"/>
        <v xml:space="preserve"> </v>
      </c>
      <c r="F23" s="91" t="str">
        <f t="shared" si="10"/>
        <v>￥</v>
      </c>
      <c r="G23" s="91" t="str">
        <f t="shared" si="10"/>
        <v>1</v>
      </c>
      <c r="H23" s="91" t="str">
        <f t="shared" si="10"/>
        <v>2</v>
      </c>
      <c r="I23" s="91" t="str">
        <f t="shared" si="10"/>
        <v>3</v>
      </c>
      <c r="J23" s="91" t="str">
        <f t="shared" si="10"/>
        <v>4</v>
      </c>
      <c r="K23" s="91" t="str">
        <f t="shared" si="10"/>
        <v>5</v>
      </c>
      <c r="L23" s="91" t="str">
        <f t="shared" si="10"/>
        <v>6</v>
      </c>
      <c r="M23" s="91" t="str">
        <f t="shared" si="10"/>
        <v>7</v>
      </c>
    </row>
    <row r="24" spans="1:13" ht="21" customHeight="1">
      <c r="A24" s="70">
        <v>123456.78</v>
      </c>
      <c r="B24" s="91" t="str">
        <f t="shared" si="11"/>
        <v xml:space="preserve"> </v>
      </c>
      <c r="C24" s="91" t="str">
        <f t="shared" si="10"/>
        <v xml:space="preserve"> </v>
      </c>
      <c r="D24" s="91" t="str">
        <f t="shared" si="10"/>
        <v xml:space="preserve"> </v>
      </c>
      <c r="E24" s="91" t="str">
        <f t="shared" si="10"/>
        <v>￥</v>
      </c>
      <c r="F24" s="91" t="str">
        <f t="shared" si="10"/>
        <v>1</v>
      </c>
      <c r="G24" s="91" t="str">
        <f t="shared" si="10"/>
        <v>2</v>
      </c>
      <c r="H24" s="91" t="str">
        <f t="shared" si="10"/>
        <v>3</v>
      </c>
      <c r="I24" s="91" t="str">
        <f t="shared" si="10"/>
        <v>4</v>
      </c>
      <c r="J24" s="91" t="str">
        <f t="shared" si="10"/>
        <v>5</v>
      </c>
      <c r="K24" s="91" t="str">
        <f t="shared" si="10"/>
        <v>6</v>
      </c>
      <c r="L24" s="91" t="str">
        <f t="shared" si="10"/>
        <v>7</v>
      </c>
      <c r="M24" s="91" t="str">
        <f t="shared" si="10"/>
        <v>8</v>
      </c>
    </row>
    <row r="25" spans="1:13" ht="21" customHeight="1">
      <c r="A25" s="70">
        <v>12345678.9</v>
      </c>
      <c r="B25" s="91" t="str">
        <f t="shared" si="11"/>
        <v xml:space="preserve"> </v>
      </c>
      <c r="C25" s="91" t="str">
        <f t="shared" si="10"/>
        <v>￥</v>
      </c>
      <c r="D25" s="91" t="str">
        <f t="shared" si="10"/>
        <v>1</v>
      </c>
      <c r="E25" s="91" t="str">
        <f t="shared" si="10"/>
        <v>2</v>
      </c>
      <c r="F25" s="91" t="str">
        <f t="shared" si="10"/>
        <v>3</v>
      </c>
      <c r="G25" s="91" t="str">
        <f t="shared" si="10"/>
        <v>4</v>
      </c>
      <c r="H25" s="91" t="str">
        <f t="shared" si="10"/>
        <v>5</v>
      </c>
      <c r="I25" s="91" t="str">
        <f t="shared" si="10"/>
        <v>6</v>
      </c>
      <c r="J25" s="91" t="str">
        <f t="shared" si="10"/>
        <v>7</v>
      </c>
      <c r="K25" s="91" t="str">
        <f t="shared" si="10"/>
        <v>8</v>
      </c>
      <c r="L25" s="91" t="str">
        <f t="shared" si="10"/>
        <v>9</v>
      </c>
      <c r="M25" s="91" t="str">
        <f t="shared" si="10"/>
        <v>0</v>
      </c>
    </row>
    <row r="26" spans="1:13" ht="21" customHeight="1">
      <c r="A26" s="70">
        <v>123456789.90000001</v>
      </c>
      <c r="B26" s="91" t="str">
        <f t="shared" si="11"/>
        <v>￥</v>
      </c>
      <c r="C26" s="91" t="str">
        <f t="shared" si="10"/>
        <v>1</v>
      </c>
      <c r="D26" s="91" t="str">
        <f t="shared" si="10"/>
        <v>2</v>
      </c>
      <c r="E26" s="91" t="str">
        <f t="shared" si="10"/>
        <v>3</v>
      </c>
      <c r="F26" s="91" t="str">
        <f t="shared" si="10"/>
        <v>4</v>
      </c>
      <c r="G26" s="91" t="str">
        <f t="shared" si="10"/>
        <v>5</v>
      </c>
      <c r="H26" s="91" t="str">
        <f t="shared" si="10"/>
        <v>6</v>
      </c>
      <c r="I26" s="91" t="str">
        <f t="shared" si="10"/>
        <v>7</v>
      </c>
      <c r="J26" s="91" t="str">
        <f t="shared" si="10"/>
        <v>8</v>
      </c>
      <c r="K26" s="91" t="str">
        <f t="shared" si="10"/>
        <v>9</v>
      </c>
      <c r="L26" s="91" t="str">
        <f t="shared" si="10"/>
        <v>9</v>
      </c>
      <c r="M26" s="91" t="str">
        <f t="shared" si="10"/>
        <v>0</v>
      </c>
    </row>
    <row r="28" spans="1:13" ht="21" customHeight="1">
      <c r="A28" s="92" t="s">
        <v>456</v>
      </c>
      <c r="B28" s="93">
        <f ca="1">RANDBETWEEN(10000,1000000000)</f>
        <v>223012237</v>
      </c>
    </row>
    <row r="29" spans="1:13" ht="21" customHeight="1">
      <c r="A29" s="92" t="s">
        <v>457</v>
      </c>
      <c r="B29" s="93" t="str">
        <f ca="1">IF(LEN($B$28)&gt;=ROW(A1),LEFT(RIGHT($B$28,ROW(A1))),"")</f>
        <v>7</v>
      </c>
    </row>
    <row r="30" spans="1:13" ht="21" customHeight="1">
      <c r="A30" s="92" t="s">
        <v>82</v>
      </c>
      <c r="B30" s="93" t="str">
        <f t="shared" ref="B30:B37" ca="1" si="12">IF(LEN($B$28)&gt;=ROW(A2),LEFT(RIGHT($B$28,ROW(A2))),"")</f>
        <v>3</v>
      </c>
    </row>
    <row r="31" spans="1:13" ht="21" customHeight="1">
      <c r="A31" s="92" t="s">
        <v>85</v>
      </c>
      <c r="B31" s="93" t="str">
        <f t="shared" ca="1" si="12"/>
        <v>2</v>
      </c>
    </row>
    <row r="32" spans="1:13" ht="21" customHeight="1">
      <c r="A32" s="92" t="s">
        <v>84</v>
      </c>
      <c r="B32" s="93" t="str">
        <f t="shared" ca="1" si="12"/>
        <v>2</v>
      </c>
    </row>
    <row r="33" spans="1:2" ht="21" customHeight="1">
      <c r="A33" s="92" t="s">
        <v>86</v>
      </c>
      <c r="B33" s="93" t="str">
        <f t="shared" ca="1" si="12"/>
        <v>1</v>
      </c>
    </row>
    <row r="34" spans="1:2" ht="21" customHeight="1">
      <c r="A34" s="92" t="s">
        <v>458</v>
      </c>
      <c r="B34" s="93" t="str">
        <f t="shared" ca="1" si="12"/>
        <v>0</v>
      </c>
    </row>
    <row r="35" spans="1:2" ht="21" customHeight="1">
      <c r="A35" s="92" t="s">
        <v>459</v>
      </c>
      <c r="B35" s="93" t="str">
        <f t="shared" ca="1" si="12"/>
        <v>3</v>
      </c>
    </row>
    <row r="36" spans="1:2" ht="21" customHeight="1">
      <c r="A36" s="92" t="s">
        <v>460</v>
      </c>
      <c r="B36" s="93" t="str">
        <f t="shared" ca="1" si="12"/>
        <v>2</v>
      </c>
    </row>
    <row r="37" spans="1:2" ht="21" customHeight="1">
      <c r="A37" s="92" t="s">
        <v>83</v>
      </c>
      <c r="B37" s="93" t="str">
        <f t="shared" ca="1" si="12"/>
        <v>2</v>
      </c>
    </row>
  </sheetData>
  <phoneticPr fontId="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982C-5525-471A-83E5-6D86204FE18B}">
  <dimension ref="A1:F10"/>
  <sheetViews>
    <sheetView showGridLines="0" workbookViewId="0">
      <selection activeCell="D2" sqref="D2:D4"/>
    </sheetView>
  </sheetViews>
  <sheetFormatPr defaultRowHeight="15.6"/>
  <cols>
    <col min="1" max="1" width="31.09765625" customWidth="1"/>
    <col min="2" max="2" width="20.5" customWidth="1"/>
    <col min="3" max="3" width="19.796875" customWidth="1"/>
    <col min="4" max="4" width="15.5" customWidth="1"/>
    <col min="5" max="5" width="13" customWidth="1"/>
    <col min="6" max="6" width="18.09765625" customWidth="1"/>
  </cols>
  <sheetData>
    <row r="1" spans="1:6">
      <c r="A1" s="11" t="s">
        <v>461</v>
      </c>
      <c r="B1" s="11" t="s">
        <v>477</v>
      </c>
      <c r="C1" s="102" t="s">
        <v>488</v>
      </c>
      <c r="D1" s="15" t="s">
        <v>462</v>
      </c>
      <c r="E1" s="15" t="s">
        <v>463</v>
      </c>
      <c r="F1" s="15" t="s">
        <v>464</v>
      </c>
    </row>
    <row r="2" spans="1:6">
      <c r="A2" s="15" t="s">
        <v>462</v>
      </c>
      <c r="B2" s="16" t="s">
        <v>481</v>
      </c>
      <c r="C2" s="102" t="s">
        <v>462</v>
      </c>
      <c r="D2" t="str">
        <f>TEXT("0时0分"&amp;A2,"h:m:s;;;!0")</f>
        <v>0:0:48</v>
      </c>
    </row>
    <row r="3" spans="1:6">
      <c r="A3" s="15" t="s">
        <v>463</v>
      </c>
      <c r="B3" s="16" t="s">
        <v>482</v>
      </c>
      <c r="C3" t="str">
        <f>SUBSTITUTE(A3,"钟","")</f>
        <v xml:space="preserve">35分18秒 </v>
      </c>
      <c r="D3" t="str">
        <f t="shared" ref="D3:D4" si="0">TEXT("0时0分"&amp;A3,"h:m:s;;;!0")</f>
        <v>0</v>
      </c>
    </row>
    <row r="4" spans="1:6">
      <c r="A4" s="15" t="s">
        <v>464</v>
      </c>
      <c r="B4" s="16" t="s">
        <v>483</v>
      </c>
      <c r="C4" t="str">
        <f>SUBSTITUTE(SUBSTITUTE(A4,"小",""),"钟","")</f>
        <v>12时10分05秒</v>
      </c>
      <c r="D4" t="str">
        <f t="shared" si="0"/>
        <v>0</v>
      </c>
    </row>
    <row r="5" spans="1:6">
      <c r="A5" s="10"/>
      <c r="B5" s="10"/>
    </row>
    <row r="6" spans="1:6">
      <c r="A6" s="10"/>
      <c r="B6" s="10"/>
    </row>
    <row r="8" spans="1:6">
      <c r="C8" t="str">
        <f>IF(ISNUMBER(FIND("时",A2)),TEXT(C2,"h:m:s"),
IF(ISNUMBER(FIND("分",C2)),TEXT("0时"&amp;C2,"h:m:s"),
TEXT("0时0分"&amp;C2,"h:m:s")))</f>
        <v>0:0:48</v>
      </c>
    </row>
    <row r="9" spans="1:6">
      <c r="C9" t="str">
        <f t="shared" ref="C9:C10" si="1">IF(ISNUMBER(FIND("时",A3)),TEXT(C3,"h:m:s"),
IF(ISNUMBER(FIND("分",C3)),TEXT("0时"&amp;C3,"h:m:s"),
TEXT("0时0分"&amp;C3,"h:m:s")))</f>
        <v>0:35:18</v>
      </c>
    </row>
    <row r="10" spans="1:6">
      <c r="C10" t="str">
        <f t="shared" si="1"/>
        <v>12:10:5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文本函数</vt:lpstr>
      <vt:lpstr>code char</vt:lpstr>
      <vt:lpstr>TEXT</vt:lpstr>
      <vt:lpstr>注意事项</vt:lpstr>
      <vt:lpstr>小试牛刀</vt:lpstr>
      <vt:lpstr>数据分成2列</vt:lpstr>
      <vt:lpstr>删除指定的内容</vt:lpstr>
      <vt:lpstr>是否含某个字符</vt:lpstr>
      <vt:lpstr>查找某字符第N次出现的位置</vt:lpstr>
      <vt:lpstr>截取练习1</vt:lpstr>
      <vt:lpstr>REPT作图</vt:lpstr>
      <vt:lpstr>印有数位线的数码字填写</vt:lpstr>
      <vt:lpstr>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shuai zhang</cp:lastModifiedBy>
  <cp:lastPrinted>2021-07-18T08:17:04Z</cp:lastPrinted>
  <dcterms:created xsi:type="dcterms:W3CDTF">2021-01-07T08:53:00Z</dcterms:created>
  <dcterms:modified xsi:type="dcterms:W3CDTF">2021-07-20T10:20:52Z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4F7D95C1A98B437C9B279C76524BBE62</vt:lpwstr>
  </property>
  <property fmtid="{D5CDD505-2E9C-101B-9397-08002B2CF9AE}" pid="3" name="KSOProductBuildVer">
    <vt:lpwstr>2052-11.1.0.10495</vt:lpwstr>
  </property>
</Properties>
</file>