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Downloads\Edge\"/>
    </mc:Choice>
  </mc:AlternateContent>
  <xr:revisionPtr revIDLastSave="0" documentId="13_ncr:1_{43572D23-3706-46D3-A2C2-29F57FFBD7C3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K4" i="1" s="1"/>
  <c r="E5" i="1"/>
  <c r="K5" i="1" s="1"/>
  <c r="C3" i="1"/>
  <c r="K3" i="1" s="1"/>
  <c r="C4" i="1"/>
  <c r="C5" i="1"/>
  <c r="J9" i="1"/>
  <c r="E7" i="1"/>
  <c r="E8" i="1"/>
  <c r="E9" i="1"/>
  <c r="K9" i="1" s="1"/>
  <c r="E10" i="1"/>
  <c r="K10" i="1" s="1"/>
  <c r="E11" i="1"/>
  <c r="E12" i="1"/>
  <c r="E13" i="1"/>
  <c r="E14" i="1"/>
  <c r="J14" i="1" s="1"/>
  <c r="N12" i="1" s="1"/>
  <c r="I4" i="1"/>
  <c r="I5" i="1"/>
  <c r="I6" i="1"/>
  <c r="I7" i="1"/>
  <c r="I8" i="1"/>
  <c r="I9" i="1"/>
  <c r="I10" i="1"/>
  <c r="I11" i="1"/>
  <c r="I12" i="1"/>
  <c r="I13" i="1"/>
  <c r="I14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E6" i="1"/>
  <c r="C6" i="1"/>
  <c r="J6" i="1" s="1"/>
  <c r="C7" i="1"/>
  <c r="J7" i="1" s="1"/>
  <c r="C8" i="1"/>
  <c r="J8" i="1" s="1"/>
  <c r="C9" i="1"/>
  <c r="C10" i="1"/>
  <c r="J10" i="1" s="1"/>
  <c r="C11" i="1"/>
  <c r="J11" i="1" s="1"/>
  <c r="C12" i="1"/>
  <c r="J12" i="1" s="1"/>
  <c r="C13" i="1"/>
  <c r="J13" i="1" s="1"/>
  <c r="C14" i="1"/>
  <c r="K16" i="1"/>
  <c r="J4" i="1" l="1"/>
  <c r="J5" i="1"/>
  <c r="J3" i="1"/>
  <c r="N3" i="1" s="1"/>
  <c r="N6" i="1"/>
  <c r="K14" i="1"/>
  <c r="K13" i="1"/>
  <c r="K12" i="1"/>
  <c r="K11" i="1"/>
  <c r="M11" i="1" s="1"/>
  <c r="K8" i="1"/>
  <c r="K7" i="1"/>
  <c r="K6" i="1"/>
  <c r="L3" i="1"/>
  <c r="N9" i="1"/>
  <c r="M10" i="1"/>
  <c r="M9" i="1"/>
  <c r="L12" i="1" l="1"/>
  <c r="L6" i="1"/>
  <c r="L17" i="1"/>
  <c r="O12" i="1" s="1"/>
  <c r="L9" i="1"/>
  <c r="O6" i="1" l="1"/>
  <c r="O4" i="1"/>
  <c r="O8" i="1"/>
  <c r="O3" i="1"/>
  <c r="O7" i="1"/>
  <c r="O11" i="1"/>
  <c r="O9" i="1"/>
  <c r="O14" i="1"/>
  <c r="O13" i="1"/>
  <c r="O5" i="1"/>
  <c r="O16" i="1"/>
  <c r="O10" i="1"/>
  <c r="Q12" i="1"/>
  <c r="R12" i="1" s="1"/>
  <c r="Q9" i="1"/>
  <c r="R9" i="1" s="1"/>
  <c r="Q3" i="1" l="1"/>
  <c r="R3" i="1" s="1"/>
  <c r="Q6" i="1"/>
  <c r="R6" i="1" s="1"/>
  <c r="O17" i="1" l="1"/>
</calcChain>
</file>

<file path=xl/sharedStrings.xml><?xml version="1.0" encoding="utf-8"?>
<sst xmlns="http://schemas.openxmlformats.org/spreadsheetml/2006/main" count="25" uniqueCount="19">
  <si>
    <t>位置1</t>
  </si>
  <si>
    <t>位置2</t>
  </si>
  <si>
    <t>avarage_sinθ</t>
  </si>
  <si>
    <t>d</t>
  </si>
  <si>
    <t>λ</t>
  </si>
  <si>
    <t>avarage_λ</t>
  </si>
  <si>
    <t>相对误差</t>
  </si>
  <si>
    <r>
      <rPr>
        <b/>
        <sz val="14"/>
        <color theme="1"/>
        <rFont val="宋体"/>
        <charset val="134"/>
        <scheme val="minor"/>
      </rPr>
      <t>左θ</t>
    </r>
    <r>
      <rPr>
        <b/>
        <vertAlign val="subscript"/>
        <sz val="14"/>
        <color theme="1"/>
        <rFont val="宋体"/>
        <charset val="134"/>
        <scheme val="minor"/>
      </rPr>
      <t>1L</t>
    </r>
  </si>
  <si>
    <r>
      <rPr>
        <b/>
        <sz val="14"/>
        <color theme="1"/>
        <rFont val="宋体"/>
        <charset val="134"/>
        <scheme val="minor"/>
      </rPr>
      <t>左θ</t>
    </r>
    <r>
      <rPr>
        <b/>
        <vertAlign val="subscript"/>
        <sz val="14"/>
        <color theme="1"/>
        <rFont val="宋体"/>
        <charset val="134"/>
        <scheme val="minor"/>
      </rPr>
      <t>2L</t>
    </r>
  </si>
  <si>
    <t>黄光I</t>
  </si>
  <si>
    <t>黄光II</t>
  </si>
  <si>
    <t>绿光</t>
  </si>
  <si>
    <t>蓝光</t>
  </si>
  <si>
    <t>第三级黄光旁蓝光数据</t>
  </si>
  <si>
    <t>d=</t>
  </si>
  <si>
    <t>D=</t>
  </si>
  <si>
    <r>
      <t>sin</t>
    </r>
    <r>
      <rPr>
        <b/>
        <sz val="14"/>
        <color theme="1"/>
        <rFont val="Calibri"/>
        <family val="2"/>
      </rPr>
      <t>θ</t>
    </r>
    <phoneticPr fontId="5" type="noConversion"/>
  </si>
  <si>
    <t>θ</t>
  </si>
  <si>
    <r>
      <t>avarage_</t>
    </r>
    <r>
      <rPr>
        <b/>
        <sz val="14"/>
        <color theme="1"/>
        <rFont val="Calibri"/>
        <family val="2"/>
      </rPr>
      <t>θ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</si>
</sst>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vertAlign val="subscript"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4"/>
      <color theme="1"/>
      <name val="Calibri"/>
      <family val="2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F1" zoomScale="145" zoomScaleNormal="145" workbookViewId="0">
      <selection activeCell="P10" sqref="P10"/>
    </sheetView>
  </sheetViews>
  <sheetFormatPr defaultColWidth="8.59765625" defaultRowHeight="17.649999999999999" x14ac:dyDescent="0.3"/>
  <cols>
    <col min="1" max="1" width="30.33203125" style="1" customWidth="1"/>
    <col min="3" max="3" width="10.53125" customWidth="1"/>
    <col min="5" max="5" width="10.53125" customWidth="1"/>
    <col min="7" max="7" width="10.53125" customWidth="1"/>
    <col min="9" max="9" width="10.53125" customWidth="1"/>
    <col min="11" max="11" width="12.796875"/>
    <col min="12" max="12" width="20.86328125" customWidth="1"/>
    <col min="13" max="13" width="12.796875"/>
    <col min="14" max="14" width="18.33203125" customWidth="1"/>
    <col min="15" max="15" width="12.796875"/>
    <col min="17" max="17" width="16.265625" customWidth="1"/>
    <col min="18" max="18" width="12.59765625" customWidth="1"/>
  </cols>
  <sheetData>
    <row r="1" spans="1:18" s="1" customFormat="1" ht="18" x14ac:dyDescent="0.3">
      <c r="C1" s="7" t="s">
        <v>0</v>
      </c>
      <c r="D1" s="7"/>
      <c r="E1" s="7"/>
      <c r="G1" s="7" t="s">
        <v>1</v>
      </c>
      <c r="H1" s="7"/>
      <c r="I1" s="7"/>
      <c r="J1" s="1" t="s">
        <v>17</v>
      </c>
      <c r="K1" s="9" t="s">
        <v>16</v>
      </c>
      <c r="L1" s="1" t="s">
        <v>2</v>
      </c>
      <c r="M1" s="2" t="s">
        <v>3</v>
      </c>
      <c r="N1" s="10" t="s">
        <v>18</v>
      </c>
      <c r="O1" s="2" t="s">
        <v>4</v>
      </c>
      <c r="Q1" s="1" t="s">
        <v>5</v>
      </c>
      <c r="R1" s="1" t="s">
        <v>6</v>
      </c>
    </row>
    <row r="2" spans="1:18" s="1" customFormat="1" ht="22.15" x14ac:dyDescent="0.3">
      <c r="C2" s="1" t="s">
        <v>7</v>
      </c>
      <c r="E2" s="1" t="s">
        <v>8</v>
      </c>
      <c r="G2" s="1" t="s">
        <v>8</v>
      </c>
      <c r="I2" s="1" t="s">
        <v>8</v>
      </c>
    </row>
    <row r="3" spans="1:18" ht="13.5" x14ac:dyDescent="0.3">
      <c r="A3" s="7" t="s">
        <v>9</v>
      </c>
      <c r="B3" s="3">
        <v>1</v>
      </c>
      <c r="C3">
        <f t="shared" ref="C3:C5" si="0">C18+D18/60</f>
        <v>110.33333333333333</v>
      </c>
      <c r="E3">
        <f t="shared" ref="E3:E5" si="1">E18+F18/60</f>
        <v>290.33333333333331</v>
      </c>
      <c r="F3" s="3">
        <v>1</v>
      </c>
      <c r="G3">
        <f>G18+H18/60</f>
        <v>69.833333333333329</v>
      </c>
      <c r="I3">
        <f>I18+J18/60</f>
        <v>249.75</v>
      </c>
      <c r="J3">
        <f>0.25*(ABS(C3-G3)+ABS(E3-I3))</f>
        <v>20.270833333333329</v>
      </c>
      <c r="K3" s="4">
        <f>SIN(0.25*(ABS(C3-G3)+ABS(E3-I3))*PI()/180)</f>
        <v>0.34645817018585418</v>
      </c>
      <c r="L3" s="8">
        <f>AVERAGE(K3,K4,K5)</f>
        <v>0.34620801752196351</v>
      </c>
      <c r="N3" s="8">
        <f>AVERAGE(J3,J4,J5)</f>
        <v>20.255555555555549</v>
      </c>
      <c r="O3">
        <f>L17*K3/2</f>
        <v>584.68173872228238</v>
      </c>
      <c r="Q3" s="8">
        <f>AVERAGE(O3,O4,O5)</f>
        <v>584.25958185875345</v>
      </c>
      <c r="R3" s="8">
        <f>ABS(Q3-579.1)/579.1</f>
        <v>8.9096561194153458E-3</v>
      </c>
    </row>
    <row r="4" spans="1:18" ht="13.5" x14ac:dyDescent="0.3">
      <c r="A4" s="7"/>
      <c r="B4" s="3">
        <v>2</v>
      </c>
      <c r="C4">
        <f t="shared" si="0"/>
        <v>110.33333333333333</v>
      </c>
      <c r="E4">
        <f t="shared" si="1"/>
        <v>290.33333333333331</v>
      </c>
      <c r="F4" s="3">
        <v>2</v>
      </c>
      <c r="G4">
        <f t="shared" ref="G4:G14" si="2">G19+H19/60</f>
        <v>69.833333333333329</v>
      </c>
      <c r="I4">
        <f t="shared" ref="I4:I14" si="3">I19+J19/60</f>
        <v>249.81666666666666</v>
      </c>
      <c r="J4">
        <f t="shared" ref="J4:J14" si="4">0.25*(ABS(C4-G4)+ABS(E4-I4))</f>
        <v>20.254166666666663</v>
      </c>
      <c r="K4" s="4">
        <f t="shared" ref="K4:K14" si="5">SIN(0.25*(ABS(C4-G4)+ABS(E4-I4))*PI()/180)</f>
        <v>0.3461852833614863</v>
      </c>
      <c r="L4" s="8"/>
      <c r="N4" s="8"/>
      <c r="O4">
        <f>L17*K4/2</f>
        <v>584.2212157596972</v>
      </c>
      <c r="Q4" s="8"/>
      <c r="R4" s="8"/>
    </row>
    <row r="5" spans="1:18" ht="13.5" x14ac:dyDescent="0.3">
      <c r="A5" s="7"/>
      <c r="B5" s="3">
        <v>3</v>
      </c>
      <c r="C5">
        <f t="shared" si="0"/>
        <v>110.31666666666666</v>
      </c>
      <c r="E5">
        <f t="shared" si="1"/>
        <v>290.26666666666665</v>
      </c>
      <c r="F5" s="3">
        <v>3</v>
      </c>
      <c r="G5">
        <f t="shared" si="2"/>
        <v>69.833333333333329</v>
      </c>
      <c r="I5">
        <f t="shared" si="3"/>
        <v>249.78333333333333</v>
      </c>
      <c r="J5">
        <f t="shared" si="4"/>
        <v>20.241666666666664</v>
      </c>
      <c r="K5" s="4">
        <f t="shared" si="5"/>
        <v>0.34598059901854999</v>
      </c>
      <c r="L5" s="8"/>
      <c r="N5" s="8"/>
      <c r="O5">
        <f>L17*K5/2</f>
        <v>583.87579109428077</v>
      </c>
      <c r="Q5" s="8"/>
      <c r="R5" s="8"/>
    </row>
    <row r="6" spans="1:18" ht="13.5" x14ac:dyDescent="0.3">
      <c r="A6" s="7" t="s">
        <v>10</v>
      </c>
      <c r="B6" s="3">
        <v>1</v>
      </c>
      <c r="C6">
        <f>C21+D21/60</f>
        <v>110.36666666666666</v>
      </c>
      <c r="E6">
        <f>E21+F21/60</f>
        <v>290.33333333333331</v>
      </c>
      <c r="F6" s="3">
        <v>1</v>
      </c>
      <c r="G6">
        <f t="shared" si="2"/>
        <v>69.75</v>
      </c>
      <c r="I6">
        <f t="shared" si="3"/>
        <v>249.65</v>
      </c>
      <c r="J6">
        <f t="shared" si="4"/>
        <v>20.324999999999992</v>
      </c>
      <c r="K6" s="4">
        <f t="shared" si="5"/>
        <v>0.34734484978261998</v>
      </c>
      <c r="L6" s="8">
        <f>AVERAGE(K6,K7,K8)</f>
        <v>0.34739030645367636</v>
      </c>
      <c r="N6" s="8">
        <f t="shared" ref="N6" si="6">AVERAGE(J6,J7,J8)</f>
        <v>20.327777777777772</v>
      </c>
      <c r="O6">
        <f>L17*K6/2</f>
        <v>586.17809647320075</v>
      </c>
      <c r="Q6" s="8">
        <f>AVERAGE(O6,O7,O8)</f>
        <v>586.25480901098126</v>
      </c>
      <c r="R6" s="8">
        <f>ABS(Q6-577)/577</f>
        <v>1.6039530348321077E-2</v>
      </c>
    </row>
    <row r="7" spans="1:18" ht="13.5" x14ac:dyDescent="0.3">
      <c r="A7" s="7"/>
      <c r="B7" s="3">
        <v>2</v>
      </c>
      <c r="C7">
        <f>C22+D22/60</f>
        <v>110.43333333333334</v>
      </c>
      <c r="E7">
        <f>E22+F22/60</f>
        <v>290.36666666666667</v>
      </c>
      <c r="F7" s="3">
        <v>2</v>
      </c>
      <c r="G7">
        <f t="shared" si="2"/>
        <v>69.75</v>
      </c>
      <c r="I7">
        <f t="shared" si="3"/>
        <v>249.68333333333334</v>
      </c>
      <c r="J7">
        <f t="shared" si="4"/>
        <v>20.341666666666669</v>
      </c>
      <c r="K7" s="4">
        <f t="shared" si="5"/>
        <v>0.34761761185502899</v>
      </c>
      <c r="L7" s="8"/>
      <c r="N7" s="8"/>
      <c r="O7">
        <f>L17*K7/2</f>
        <v>586.63840890476513</v>
      </c>
      <c r="Q7" s="8"/>
      <c r="R7" s="8"/>
    </row>
    <row r="8" spans="1:18" ht="13.5" x14ac:dyDescent="0.3">
      <c r="A8" s="7"/>
      <c r="B8" s="3">
        <v>3</v>
      </c>
      <c r="C8">
        <f>C23+D23/60</f>
        <v>110.36666666666666</v>
      </c>
      <c r="E8">
        <f>E23+F23/60</f>
        <v>290.33333333333331</v>
      </c>
      <c r="F8" s="3">
        <v>3</v>
      </c>
      <c r="G8">
        <f t="shared" si="2"/>
        <v>69.783333333333331</v>
      </c>
      <c r="I8">
        <f t="shared" si="3"/>
        <v>249.65</v>
      </c>
      <c r="J8">
        <f t="shared" si="4"/>
        <v>20.316666666666659</v>
      </c>
      <c r="K8" s="4">
        <f t="shared" si="5"/>
        <v>0.3472084577233801</v>
      </c>
      <c r="L8" s="8"/>
      <c r="N8" s="8"/>
      <c r="O8">
        <f>L17*K8/2</f>
        <v>585.94792165497802</v>
      </c>
      <c r="Q8" s="8"/>
      <c r="R8" s="8"/>
    </row>
    <row r="9" spans="1:18" ht="13.5" x14ac:dyDescent="0.3">
      <c r="A9" s="7" t="s">
        <v>11</v>
      </c>
      <c r="B9" s="3">
        <v>1</v>
      </c>
      <c r="C9">
        <f>C24+D24/60</f>
        <v>109.3</v>
      </c>
      <c r="E9">
        <f>E24+F24/60</f>
        <v>289.25</v>
      </c>
      <c r="F9" s="3">
        <v>1</v>
      </c>
      <c r="G9">
        <f t="shared" si="2"/>
        <v>71</v>
      </c>
      <c r="I9">
        <f t="shared" si="3"/>
        <v>251.98333333333332</v>
      </c>
      <c r="J9">
        <f t="shared" si="4"/>
        <v>18.891666666666669</v>
      </c>
      <c r="K9" s="4">
        <f t="shared" si="5"/>
        <v>0.32377981223492497</v>
      </c>
      <c r="L9" s="8">
        <f>AVERAGE(K9,K10,K11)</f>
        <v>0.32359632163962765</v>
      </c>
      <c r="M9">
        <f>2*546.1/K9</f>
        <v>3373.28010804927</v>
      </c>
      <c r="N9" s="8">
        <f t="shared" ref="N9" si="7">AVERAGE(J9,J10,J11)</f>
        <v>18.88055555555556</v>
      </c>
      <c r="O9">
        <f>L17*K9/2</f>
        <v>546.40981183713313</v>
      </c>
      <c r="Q9" s="8">
        <f>AVERAGE(O9,O10,O11)</f>
        <v>546.10015367482151</v>
      </c>
      <c r="R9" s="8">
        <f>ABS(Q9-546.1)/546.1</f>
        <v>2.8140417778852359E-7</v>
      </c>
    </row>
    <row r="10" spans="1:18" ht="13.5" x14ac:dyDescent="0.3">
      <c r="A10" s="7"/>
      <c r="B10" s="3">
        <v>2</v>
      </c>
      <c r="C10">
        <f>C25+D25/60</f>
        <v>109.25</v>
      </c>
      <c r="E10">
        <f>E25+F25/60</f>
        <v>289.16666666666669</v>
      </c>
      <c r="F10" s="3">
        <v>2</v>
      </c>
      <c r="G10">
        <f t="shared" si="2"/>
        <v>71</v>
      </c>
      <c r="I10">
        <f t="shared" si="3"/>
        <v>251.95</v>
      </c>
      <c r="J10">
        <f t="shared" si="4"/>
        <v>18.866666666666674</v>
      </c>
      <c r="K10" s="4">
        <f t="shared" si="5"/>
        <v>0.32336695326149156</v>
      </c>
      <c r="L10" s="8"/>
      <c r="M10">
        <f>2*546.1/K10</f>
        <v>3377.5869456789837</v>
      </c>
      <c r="N10" s="8"/>
      <c r="O10">
        <f>L17*K10/2</f>
        <v>545.71307230778496</v>
      </c>
      <c r="Q10" s="8"/>
      <c r="R10" s="8"/>
    </row>
    <row r="11" spans="1:18" ht="13.5" x14ac:dyDescent="0.3">
      <c r="A11" s="7"/>
      <c r="B11" s="3">
        <v>3</v>
      </c>
      <c r="C11">
        <f>C26+D26/60</f>
        <v>109.26666666666667</v>
      </c>
      <c r="E11">
        <f>E26+F26/60</f>
        <v>289.23333333333335</v>
      </c>
      <c r="F11" s="3">
        <v>3</v>
      </c>
      <c r="G11">
        <f t="shared" si="2"/>
        <v>71.016666666666666</v>
      </c>
      <c r="I11">
        <f t="shared" si="3"/>
        <v>251.95</v>
      </c>
      <c r="J11">
        <f t="shared" si="4"/>
        <v>18.88333333333334</v>
      </c>
      <c r="K11" s="4">
        <f t="shared" si="5"/>
        <v>0.32364219942246647</v>
      </c>
      <c r="L11" s="8"/>
      <c r="M11">
        <f>2*546.1/K11</f>
        <v>3374.7144283069724</v>
      </c>
      <c r="N11" s="8"/>
      <c r="O11">
        <f>L17*K11/2</f>
        <v>546.17757687954645</v>
      </c>
      <c r="Q11" s="8"/>
      <c r="R11" s="8"/>
    </row>
    <row r="12" spans="1:18" ht="13.5" x14ac:dyDescent="0.3">
      <c r="A12" s="7" t="s">
        <v>12</v>
      </c>
      <c r="B12" s="3">
        <v>1</v>
      </c>
      <c r="C12">
        <f>C27+D27/60</f>
        <v>105.33333333333333</v>
      </c>
      <c r="E12">
        <f>E27+F27/60</f>
        <v>285.23333333333335</v>
      </c>
      <c r="F12" s="3">
        <v>1</v>
      </c>
      <c r="G12">
        <f t="shared" si="2"/>
        <v>74.466666666666669</v>
      </c>
      <c r="I12">
        <f t="shared" si="3"/>
        <v>254.88333333333333</v>
      </c>
      <c r="J12">
        <f t="shared" si="4"/>
        <v>15.304166666666671</v>
      </c>
      <c r="K12" s="4">
        <f t="shared" si="5"/>
        <v>0.26394319386246784</v>
      </c>
      <c r="L12" s="8">
        <f>AVERAGE(K12,K13,K14)</f>
        <v>0.26384966727097314</v>
      </c>
      <c r="N12" s="8">
        <f t="shared" ref="N12" si="8">AVERAGE(J12,J13,J14)</f>
        <v>15.298611111111114</v>
      </c>
      <c r="O12">
        <f>L17*K12/2</f>
        <v>445.42971934717303</v>
      </c>
      <c r="Q12" s="8">
        <f>AVERAGE(O12,O13,O14)</f>
        <v>445.27188416002031</v>
      </c>
      <c r="R12" s="8">
        <f>ABS(Q12-435.8)/435.8</f>
        <v>2.1734474896788192E-2</v>
      </c>
    </row>
    <row r="13" spans="1:18" ht="13.5" x14ac:dyDescent="0.3">
      <c r="A13" s="7"/>
      <c r="B13" s="3">
        <v>2</v>
      </c>
      <c r="C13">
        <f>C28+D28/60</f>
        <v>105.25</v>
      </c>
      <c r="E13">
        <f>E28+F28/60</f>
        <v>285.16666666666669</v>
      </c>
      <c r="F13" s="3">
        <v>2</v>
      </c>
      <c r="G13">
        <f t="shared" si="2"/>
        <v>74.416666666666671</v>
      </c>
      <c r="I13">
        <f t="shared" si="3"/>
        <v>254.83333333333334</v>
      </c>
      <c r="J13">
        <f t="shared" si="4"/>
        <v>15.291666666666668</v>
      </c>
      <c r="K13" s="4">
        <f t="shared" si="5"/>
        <v>0.26373275798507873</v>
      </c>
      <c r="L13" s="8"/>
      <c r="N13" s="8"/>
      <c r="O13">
        <f>L17*K13/2</f>
        <v>445.0745884099652</v>
      </c>
      <c r="Q13" s="8"/>
      <c r="R13" s="8"/>
    </row>
    <row r="14" spans="1:18" ht="13.5" x14ac:dyDescent="0.3">
      <c r="A14" s="7"/>
      <c r="B14" s="3">
        <v>3</v>
      </c>
      <c r="C14">
        <f>C29+D29/60</f>
        <v>105.3</v>
      </c>
      <c r="E14">
        <f>E29+F29/60</f>
        <v>285.23333333333335</v>
      </c>
      <c r="F14" s="3">
        <v>3</v>
      </c>
      <c r="G14">
        <f t="shared" si="2"/>
        <v>74.466666666666669</v>
      </c>
      <c r="I14">
        <f t="shared" si="3"/>
        <v>254.86666666666667</v>
      </c>
      <c r="J14">
        <f t="shared" si="4"/>
        <v>15.3</v>
      </c>
      <c r="K14" s="4">
        <f t="shared" si="5"/>
        <v>0.26387304996537286</v>
      </c>
      <c r="L14" s="8"/>
      <c r="N14" s="8"/>
      <c r="O14">
        <f>L17*K14/2</f>
        <v>445.31134472292257</v>
      </c>
      <c r="Q14" s="8"/>
      <c r="R14" s="8"/>
    </row>
    <row r="15" spans="1:18" x14ac:dyDescent="0.3">
      <c r="K15" s="4"/>
    </row>
    <row r="16" spans="1:18" x14ac:dyDescent="0.3">
      <c r="A16" s="1" t="s">
        <v>13</v>
      </c>
      <c r="C16">
        <v>125.42</v>
      </c>
      <c r="E16">
        <v>303.48</v>
      </c>
      <c r="G16">
        <v>60.52</v>
      </c>
      <c r="I16">
        <v>240.58</v>
      </c>
      <c r="K16" s="4">
        <f>SIN(0.25*(ABS(C16-E16)+ABS(G16-I16)))</f>
        <v>0.99998547060379117</v>
      </c>
      <c r="O16">
        <f>L17*K16/2</f>
        <v>1687.5723939083382</v>
      </c>
    </row>
    <row r="17" spans="1:15" x14ac:dyDescent="0.3">
      <c r="K17" s="5" t="s">
        <v>14</v>
      </c>
      <c r="L17" s="6">
        <f>AVERAGE(M9,M10,M11)</f>
        <v>3375.1938273450755</v>
      </c>
      <c r="N17" s="5" t="s">
        <v>15</v>
      </c>
      <c r="O17" s="6">
        <f>ABS(ASIN(L3)-ASIN(L6))/ABS(Q3-Q6)</f>
        <v>6.3176641185739028E-4</v>
      </c>
    </row>
    <row r="18" spans="1:15" ht="13.5" x14ac:dyDescent="0.3">
      <c r="A18" s="7" t="s">
        <v>9</v>
      </c>
      <c r="B18" s="3">
        <v>1</v>
      </c>
      <c r="C18">
        <v>110</v>
      </c>
      <c r="D18">
        <v>20</v>
      </c>
      <c r="E18">
        <v>290</v>
      </c>
      <c r="F18">
        <v>20</v>
      </c>
      <c r="G18">
        <v>69.5</v>
      </c>
      <c r="H18">
        <v>20</v>
      </c>
      <c r="I18">
        <v>249.5</v>
      </c>
      <c r="J18">
        <v>15</v>
      </c>
    </row>
    <row r="19" spans="1:15" ht="13.5" x14ac:dyDescent="0.3">
      <c r="A19" s="7"/>
      <c r="B19" s="3">
        <v>2</v>
      </c>
      <c r="C19">
        <v>110</v>
      </c>
      <c r="D19">
        <v>20</v>
      </c>
      <c r="E19">
        <v>290</v>
      </c>
      <c r="F19">
        <v>20</v>
      </c>
      <c r="G19">
        <v>69.5</v>
      </c>
      <c r="H19">
        <v>20</v>
      </c>
      <c r="I19">
        <v>249.5</v>
      </c>
      <c r="J19">
        <v>19</v>
      </c>
    </row>
    <row r="20" spans="1:15" ht="13.5" x14ac:dyDescent="0.3">
      <c r="A20" s="7"/>
      <c r="B20" s="3">
        <v>3</v>
      </c>
      <c r="C20">
        <v>110</v>
      </c>
      <c r="D20">
        <v>19</v>
      </c>
      <c r="E20">
        <v>290</v>
      </c>
      <c r="F20">
        <v>16</v>
      </c>
      <c r="G20">
        <v>69.5</v>
      </c>
      <c r="H20">
        <v>20</v>
      </c>
      <c r="I20">
        <v>249.5</v>
      </c>
      <c r="J20">
        <v>17</v>
      </c>
    </row>
    <row r="21" spans="1:15" ht="13.5" x14ac:dyDescent="0.3">
      <c r="A21" s="7" t="s">
        <v>10</v>
      </c>
      <c r="B21" s="3">
        <v>1</v>
      </c>
      <c r="C21">
        <v>110</v>
      </c>
      <c r="D21">
        <v>22</v>
      </c>
      <c r="E21">
        <v>290</v>
      </c>
      <c r="F21">
        <v>20</v>
      </c>
      <c r="G21">
        <v>69.5</v>
      </c>
      <c r="H21">
        <v>15</v>
      </c>
      <c r="I21">
        <v>249.5</v>
      </c>
      <c r="J21">
        <v>9</v>
      </c>
    </row>
    <row r="22" spans="1:15" ht="13.5" x14ac:dyDescent="0.3">
      <c r="A22" s="7"/>
      <c r="B22" s="3">
        <v>2</v>
      </c>
      <c r="C22">
        <v>110</v>
      </c>
      <c r="D22">
        <v>26</v>
      </c>
      <c r="E22">
        <v>290</v>
      </c>
      <c r="F22">
        <v>22</v>
      </c>
      <c r="G22">
        <v>69.5</v>
      </c>
      <c r="H22">
        <v>15</v>
      </c>
      <c r="I22">
        <v>249.5</v>
      </c>
      <c r="J22">
        <v>11</v>
      </c>
    </row>
    <row r="23" spans="1:15" ht="13.5" x14ac:dyDescent="0.3">
      <c r="A23" s="7"/>
      <c r="B23" s="3">
        <v>3</v>
      </c>
      <c r="C23">
        <v>110</v>
      </c>
      <c r="D23">
        <v>22</v>
      </c>
      <c r="E23">
        <v>290</v>
      </c>
      <c r="F23">
        <v>20</v>
      </c>
      <c r="G23">
        <v>69.5</v>
      </c>
      <c r="H23">
        <v>17</v>
      </c>
      <c r="I23">
        <v>249.5</v>
      </c>
      <c r="J23">
        <v>9</v>
      </c>
    </row>
    <row r="24" spans="1:15" ht="13.5" x14ac:dyDescent="0.3">
      <c r="A24" s="7" t="s">
        <v>11</v>
      </c>
      <c r="B24" s="3">
        <v>1</v>
      </c>
      <c r="C24">
        <v>109</v>
      </c>
      <c r="D24">
        <v>18</v>
      </c>
      <c r="E24">
        <v>289</v>
      </c>
      <c r="F24">
        <v>15</v>
      </c>
      <c r="G24">
        <v>71</v>
      </c>
      <c r="I24">
        <v>251.5</v>
      </c>
      <c r="J24">
        <v>29</v>
      </c>
    </row>
    <row r="25" spans="1:15" ht="13.5" x14ac:dyDescent="0.3">
      <c r="A25" s="7"/>
      <c r="B25" s="3">
        <v>2</v>
      </c>
      <c r="C25">
        <v>109</v>
      </c>
      <c r="D25">
        <v>15</v>
      </c>
      <c r="E25">
        <v>289</v>
      </c>
      <c r="F25">
        <v>10</v>
      </c>
      <c r="G25">
        <v>71</v>
      </c>
      <c r="I25">
        <v>251.5</v>
      </c>
      <c r="J25">
        <v>27</v>
      </c>
    </row>
    <row r="26" spans="1:15" ht="13.5" x14ac:dyDescent="0.3">
      <c r="A26" s="7"/>
      <c r="B26" s="3">
        <v>3</v>
      </c>
      <c r="C26">
        <v>109</v>
      </c>
      <c r="D26">
        <v>16</v>
      </c>
      <c r="E26">
        <v>289</v>
      </c>
      <c r="F26">
        <v>14</v>
      </c>
      <c r="G26">
        <v>71</v>
      </c>
      <c r="H26">
        <v>1</v>
      </c>
      <c r="I26">
        <v>251.5</v>
      </c>
      <c r="J26">
        <v>27</v>
      </c>
    </row>
    <row r="27" spans="1:15" ht="13.5" x14ac:dyDescent="0.3">
      <c r="A27" s="7" t="s">
        <v>12</v>
      </c>
      <c r="B27" s="3">
        <v>1</v>
      </c>
      <c r="C27">
        <v>105</v>
      </c>
      <c r="D27">
        <v>20</v>
      </c>
      <c r="E27">
        <v>285</v>
      </c>
      <c r="F27">
        <v>14</v>
      </c>
      <c r="G27">
        <v>74</v>
      </c>
      <c r="H27">
        <v>28</v>
      </c>
      <c r="I27">
        <v>254.5</v>
      </c>
      <c r="J27">
        <v>23</v>
      </c>
    </row>
    <row r="28" spans="1:15" ht="13.5" x14ac:dyDescent="0.3">
      <c r="A28" s="7"/>
      <c r="B28" s="3">
        <v>2</v>
      </c>
      <c r="C28">
        <v>105</v>
      </c>
      <c r="D28">
        <v>15</v>
      </c>
      <c r="E28">
        <v>285</v>
      </c>
      <c r="F28">
        <v>10</v>
      </c>
      <c r="G28">
        <v>74</v>
      </c>
      <c r="H28">
        <v>25</v>
      </c>
      <c r="I28">
        <v>254.5</v>
      </c>
      <c r="J28">
        <v>20</v>
      </c>
    </row>
    <row r="29" spans="1:15" ht="13.5" x14ac:dyDescent="0.3">
      <c r="A29" s="7"/>
      <c r="B29" s="3">
        <v>3</v>
      </c>
      <c r="C29">
        <v>105</v>
      </c>
      <c r="D29">
        <v>18</v>
      </c>
      <c r="E29">
        <v>285</v>
      </c>
      <c r="F29">
        <v>14</v>
      </c>
      <c r="G29">
        <v>74</v>
      </c>
      <c r="H29">
        <v>28</v>
      </c>
      <c r="I29">
        <v>254.5</v>
      </c>
      <c r="J29">
        <v>22</v>
      </c>
    </row>
  </sheetData>
  <mergeCells count="26">
    <mergeCell ref="A21:A23"/>
    <mergeCell ref="A24:A26"/>
    <mergeCell ref="A27:A29"/>
    <mergeCell ref="N3:N5"/>
    <mergeCell ref="N6:N8"/>
    <mergeCell ref="N9:N11"/>
    <mergeCell ref="N12:N14"/>
    <mergeCell ref="A18:A20"/>
    <mergeCell ref="Q3:Q5"/>
    <mergeCell ref="Q6:Q8"/>
    <mergeCell ref="Q9:Q11"/>
    <mergeCell ref="Q12:Q14"/>
    <mergeCell ref="R3:R5"/>
    <mergeCell ref="R6:R8"/>
    <mergeCell ref="R9:R11"/>
    <mergeCell ref="R12:R14"/>
    <mergeCell ref="A12:A14"/>
    <mergeCell ref="L3:L5"/>
    <mergeCell ref="L6:L8"/>
    <mergeCell ref="L9:L11"/>
    <mergeCell ref="L12:L14"/>
    <mergeCell ref="C1:E1"/>
    <mergeCell ref="G1:I1"/>
    <mergeCell ref="A3:A5"/>
    <mergeCell ref="A6:A8"/>
    <mergeCell ref="A9:A1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Yuhao Wang</cp:lastModifiedBy>
  <dcterms:created xsi:type="dcterms:W3CDTF">2023-09-26T03:22:00Z</dcterms:created>
  <dcterms:modified xsi:type="dcterms:W3CDTF">2023-11-25T16:21:54Z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93D8CD50A11F4E09868B7B5A24CC10C8_11</vt:lpwstr>
  </property>
  <property fmtid="{D5CDD505-2E9C-101B-9397-08002B2CF9AE}" pid="3" name="KSOProductBuildVer">
    <vt:lpwstr>2052-12.1.0.15374</vt:lpwstr>
  </property>
</Properties>
</file>