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<sst xmlns="http://schemas.openxmlformats.org/spreadsheetml/2006/main" count="46" uniqueCount="25">
  <si>
    <t>样品一</t>
  </si>
  <si>
    <r>
      <t>U</t>
    </r>
    <r>
      <rPr>
        <vertAlign val="subscript"/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(V)</t>
    </r>
  </si>
  <si>
    <t>Bm=</t>
  </si>
  <si>
    <r>
      <t>U</t>
    </r>
    <r>
      <rPr>
        <vertAlign val="subscript"/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(mV)</t>
    </r>
  </si>
  <si>
    <r>
      <t>B</t>
    </r>
    <r>
      <rPr>
        <vertAlign val="subscript"/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=</t>
    </r>
  </si>
  <si>
    <t>H(A/m)</t>
  </si>
  <si>
    <r>
      <t>H</t>
    </r>
    <r>
      <rPr>
        <vertAlign val="subscript"/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=</t>
    </r>
  </si>
  <si>
    <t>B(T)</t>
  </si>
  <si>
    <t>样品二</t>
  </si>
  <si>
    <r>
      <t>N</t>
    </r>
    <r>
      <rPr>
        <vertAlign val="subscript"/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(样品1)=</t>
    </r>
  </si>
  <si>
    <t>(匝)</t>
  </si>
  <si>
    <r>
      <t>C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=</t>
    </r>
  </si>
  <si>
    <t>(μF)</t>
  </si>
  <si>
    <r>
      <t>N</t>
    </r>
    <r>
      <rPr>
        <vertAlign val="subscript"/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(样品2)=</t>
    </r>
  </si>
  <si>
    <r>
      <t>R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=</t>
    </r>
  </si>
  <si>
    <t>(kΩ)</t>
  </si>
  <si>
    <t>L=</t>
  </si>
  <si>
    <t>(m)</t>
  </si>
  <si>
    <r>
      <t>N</t>
    </r>
    <r>
      <rPr>
        <vertAlign val="sub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=</t>
    </r>
  </si>
  <si>
    <r>
      <t>R</t>
    </r>
    <r>
      <rPr>
        <vertAlign val="subscript"/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=</t>
    </r>
  </si>
  <si>
    <t>(Ω)</t>
  </si>
  <si>
    <t>S=</t>
  </si>
  <si>
    <r>
      <t>(mm</t>
    </r>
    <r>
      <rPr>
        <vertAlign val="superscript"/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)</t>
    </r>
  </si>
  <si>
    <t>μ(磁导率)</t>
  </si>
  <si>
    <r>
      <t>μ</t>
    </r>
    <r>
      <rPr>
        <vertAlign val="subscript"/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(相对磁导率)</t>
    </r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</si>
</sst>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1"/>
      <color theme="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bscript"/>
      <sz val="11"/>
      <color theme="1"/>
      <name val="宋体"/>
      <charset val="134"/>
      <scheme val="minor"/>
    </font>
    <font>
      <vertAlign val="superscript"/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right" vertical="center"/>
    </xf>
    <xf numFmtId="0" fontId="0" fillId="3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ont="1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76" fontId="0" fillId="0" borderId="0" xfId="0" applyNumberForma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样品</a:t>
            </a:r>
            <a:r>
              <a:rPr lang="en-US" altLang="zh-CN"/>
              <a:t>2</a:t>
            </a:r>
            <a:r>
              <a:rPr altLang="en-US"/>
              <a:t>的基本磁化曲线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Sheet1!$C$7:$S$7</c:f>
              <c:numCache>
                <c:formatCode>General</c:formatCode>
                <c:ptCount val="17"/>
                <c:pt idx="0">
                  <c:v>2.8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0.4</c:v>
                </c:pt>
                <c:pt idx="5">
                  <c:v>0.2</c:v>
                </c:pt>
                <c:pt idx="6">
                  <c:v>0</c:v>
                </c:pt>
                <c:pt idx="7">
                  <c:v>-0.8</c:v>
                </c:pt>
                <c:pt idx="8">
                  <c:v>-1.6</c:v>
                </c:pt>
                <c:pt idx="9">
                  <c:v>-2</c:v>
                </c:pt>
                <c:pt idx="10">
                  <c:v>-2.5</c:v>
                </c:pt>
                <c:pt idx="11">
                  <c:v>-0.4</c:v>
                </c:pt>
                <c:pt idx="12">
                  <c:v>-0.3</c:v>
                </c:pt>
                <c:pt idx="13">
                  <c:v>-0.1</c:v>
                </c:pt>
                <c:pt idx="14">
                  <c:v>0</c:v>
                </c:pt>
                <c:pt idx="15">
                  <c:v>0.4</c:v>
                </c:pt>
                <c:pt idx="16">
                  <c:v>2.8</c:v>
                </c:pt>
              </c:numCache>
            </c:numRef>
          </c:xVal>
          <c:yVal>
            <c:numRef>
              <c:f>Sheet1!$C$8:$S$8</c:f>
              <c:numCache>
                <c:formatCode>General</c:formatCode>
                <c:ptCount val="17"/>
                <c:pt idx="0">
                  <c:v>135</c:v>
                </c:pt>
                <c:pt idx="1">
                  <c:v>125</c:v>
                </c:pt>
                <c:pt idx="2">
                  <c:v>110</c:v>
                </c:pt>
                <c:pt idx="3">
                  <c:v>50</c:v>
                </c:pt>
                <c:pt idx="4">
                  <c:v>0</c:v>
                </c:pt>
                <c:pt idx="5">
                  <c:v>-50</c:v>
                </c:pt>
                <c:pt idx="6">
                  <c:v>-90</c:v>
                </c:pt>
                <c:pt idx="7">
                  <c:v>-100</c:v>
                </c:pt>
                <c:pt idx="8">
                  <c:v>-120</c:v>
                </c:pt>
                <c:pt idx="9">
                  <c:v>-125</c:v>
                </c:pt>
                <c:pt idx="10">
                  <c:v>-130</c:v>
                </c:pt>
                <c:pt idx="11">
                  <c:v>-50</c:v>
                </c:pt>
                <c:pt idx="12">
                  <c:v>0</c:v>
                </c:pt>
                <c:pt idx="13">
                  <c:v>20</c:v>
                </c:pt>
                <c:pt idx="14">
                  <c:v>80</c:v>
                </c:pt>
                <c:pt idx="15">
                  <c:v>100</c:v>
                </c:pt>
                <c:pt idx="16">
                  <c:v>135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81294"/>
        <c:axId val="238810983"/>
      </c:scatterChart>
      <c:valAx>
        <c:axId val="4363812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8810983"/>
        <c:crosses val="autoZero"/>
        <c:crossBetween val="midCat"/>
      </c:valAx>
      <c:valAx>
        <c:axId val="238810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38129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样品</a:t>
            </a:r>
            <a:r>
              <a:rPr lang="en-US" altLang="zh-CN"/>
              <a:t>1</a:t>
            </a:r>
            <a:r>
              <a:rPr altLang="en-US"/>
              <a:t>的基本磁化曲线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Sheet1!$C$2:$S$2</c:f>
              <c:numCache>
                <c:formatCode>General</c:formatCode>
                <c:ptCount val="17"/>
                <c:pt idx="0">
                  <c:v>3.8</c:v>
                </c:pt>
                <c:pt idx="1">
                  <c:v>3</c:v>
                </c:pt>
                <c:pt idx="2">
                  <c:v>2</c:v>
                </c:pt>
                <c:pt idx="3">
                  <c:v>1.4</c:v>
                </c:pt>
                <c:pt idx="4">
                  <c:v>1.3</c:v>
                </c:pt>
                <c:pt idx="5">
                  <c:v>0.8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  <c:pt idx="9">
                  <c:v>-3.7</c:v>
                </c:pt>
                <c:pt idx="10">
                  <c:v>-1.2</c:v>
                </c:pt>
                <c:pt idx="11">
                  <c:v>-1</c:v>
                </c:pt>
                <c:pt idx="12">
                  <c:v>-0.7</c:v>
                </c:pt>
                <c:pt idx="13">
                  <c:v>0</c:v>
                </c:pt>
                <c:pt idx="14">
                  <c:v>1</c:v>
                </c:pt>
                <c:pt idx="15">
                  <c:v>1.1</c:v>
                </c:pt>
                <c:pt idx="16">
                  <c:v>3.8</c:v>
                </c:pt>
              </c:numCache>
            </c:numRef>
          </c:xVal>
          <c:yVal>
            <c:numRef>
              <c:f>Sheet1!$C$3:$S$3</c:f>
              <c:numCache>
                <c:formatCode>General</c:formatCode>
                <c:ptCount val="17"/>
                <c:pt idx="0">
                  <c:v>125</c:v>
                </c:pt>
                <c:pt idx="1">
                  <c:v>105</c:v>
                </c:pt>
                <c:pt idx="2">
                  <c:v>75</c:v>
                </c:pt>
                <c:pt idx="3">
                  <c:v>15</c:v>
                </c:pt>
                <c:pt idx="4">
                  <c:v>0</c:v>
                </c:pt>
                <c:pt idx="5">
                  <c:v>-50</c:v>
                </c:pt>
                <c:pt idx="6">
                  <c:v>-80</c:v>
                </c:pt>
                <c:pt idx="7">
                  <c:v>-95</c:v>
                </c:pt>
                <c:pt idx="8">
                  <c:v>-100</c:v>
                </c:pt>
                <c:pt idx="9">
                  <c:v>-110</c:v>
                </c:pt>
                <c:pt idx="10">
                  <c:v>0</c:v>
                </c:pt>
                <c:pt idx="11">
                  <c:v>40</c:v>
                </c:pt>
                <c:pt idx="12">
                  <c:v>50</c:v>
                </c:pt>
                <c:pt idx="13">
                  <c:v>80</c:v>
                </c:pt>
                <c:pt idx="14">
                  <c:v>95</c:v>
                </c:pt>
                <c:pt idx="15">
                  <c:v>100</c:v>
                </c:pt>
                <c:pt idx="16">
                  <c:v>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02867"/>
        <c:axId val="640571983"/>
      </c:scatterChart>
      <c:valAx>
        <c:axId val="4176028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571983"/>
        <c:crosses val="autoZero"/>
        <c:crossBetween val="midCat"/>
      </c:valAx>
      <c:valAx>
        <c:axId val="6405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760286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样品</a:t>
            </a:r>
            <a:r>
              <a:rPr lang="en-US" altLang="zh-CN"/>
              <a:t>1</a:t>
            </a:r>
            <a:r>
              <a:rPr altLang="en-US"/>
              <a:t>的磁滞回线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Sheet1!$C$18:$M$18</c:f>
              <c:numCache>
                <c:formatCode>General</c:formatCode>
                <c:ptCount val="11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0.9</c:v>
                </c:pt>
                <c:pt idx="4">
                  <c:v>1.1</c:v>
                </c:pt>
                <c:pt idx="5">
                  <c:v>1.4</c:v>
                </c:pt>
                <c:pt idx="6">
                  <c:v>1.6</c:v>
                </c:pt>
                <c:pt idx="7">
                  <c:v>2.1</c:v>
                </c:pt>
                <c:pt idx="8">
                  <c:v>2.5</c:v>
                </c:pt>
                <c:pt idx="9">
                  <c:v>3.1</c:v>
                </c:pt>
                <c:pt idx="10">
                  <c:v>3.8</c:v>
                </c:pt>
              </c:numCache>
            </c:numRef>
          </c:xVal>
          <c:yVal>
            <c:numRef>
              <c:f>Sheet1!$C$19:$M$19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21893"/>
        <c:axId val="677512720"/>
      </c:scatterChart>
      <c:valAx>
        <c:axId val="2208218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512720"/>
        <c:crosses val="autoZero"/>
        <c:crossBetween val="midCat"/>
      </c:valAx>
      <c:valAx>
        <c:axId val="6775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082189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样品</a:t>
            </a:r>
            <a:r>
              <a:rPr lang="en-US" altLang="zh-CN"/>
              <a:t>2</a:t>
            </a:r>
            <a:r>
              <a:rPr altLang="en-US"/>
              <a:t>的磁滞回线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Sheet1!$C$28:$M$28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1.2</c:v>
                </c:pt>
                <c:pt idx="9">
                  <c:v>1.8</c:v>
                </c:pt>
                <c:pt idx="10">
                  <c:v>2.8</c:v>
                </c:pt>
              </c:numCache>
            </c:numRef>
          </c:xVal>
          <c:yVal>
            <c:numRef>
              <c:f>Sheet1!$C$29:$M$29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85</c:v>
                </c:pt>
                <c:pt idx="6">
                  <c:v>95</c:v>
                </c:pt>
                <c:pt idx="7">
                  <c:v>110</c:v>
                </c:pt>
                <c:pt idx="8">
                  <c:v>115</c:v>
                </c:pt>
                <c:pt idx="9">
                  <c:v>120</c:v>
                </c:pt>
                <c:pt idx="10">
                  <c:v>130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969868"/>
        <c:axId val="618502012"/>
      </c:scatterChart>
      <c:valAx>
        <c:axId val="8369698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502012"/>
        <c:crosses val="autoZero"/>
        <c:crossBetween val="midCat"/>
      </c:valAx>
      <c:valAx>
        <c:axId val="6185020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96986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样品</a:t>
            </a:r>
            <a:r>
              <a:rPr lang="en-US" altLang="zh-CN"/>
              <a:t>2</a:t>
            </a:r>
            <a:r>
              <a:rPr altLang="en-US"/>
              <a:t>的</a:t>
            </a:r>
            <a:r>
              <a:rPr lang="en-US" altLang="zh-CN"/>
              <a:t>μ-H</a:t>
            </a:r>
            <a:r>
              <a:rPr altLang="en-US"/>
              <a:t>关系曲线图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Sheet1!$C$30:$M$30</c:f>
              <c:numCache>
                <c:formatCode>General</c:formatCode>
                <c:ptCount val="11"/>
                <c:pt idx="0">
                  <c:v>0</c:v>
                </c:pt>
                <c:pt idx="1">
                  <c:v>48</c:v>
                </c:pt>
                <c:pt idx="2">
                  <c:v>60</c:v>
                </c:pt>
                <c:pt idx="3">
                  <c:v>72</c:v>
                </c:pt>
                <c:pt idx="4">
                  <c:v>84</c:v>
                </c:pt>
                <c:pt idx="5">
                  <c:v>96</c:v>
                </c:pt>
                <c:pt idx="6">
                  <c:v>120</c:v>
                </c:pt>
                <c:pt idx="7">
                  <c:v>168</c:v>
                </c:pt>
                <c:pt idx="8">
                  <c:v>288</c:v>
                </c:pt>
                <c:pt idx="9">
                  <c:v>432</c:v>
                </c:pt>
                <c:pt idx="10">
                  <c:v>672</c:v>
                </c:pt>
              </c:numCache>
            </c:numRef>
          </c:xVal>
          <c:yVal>
            <c:numRef>
              <c:f>Sheet1!$C$33:$M$33</c:f>
              <c:numCache>
                <c:formatCode>General</c:formatCode>
                <c:ptCount val="11"/>
                <c:pt idx="0">
                  <c:v>0</c:v>
                </c:pt>
                <c:pt idx="1" c:formatCode="0.00_ ">
                  <c:v>4144.6599764699</c:v>
                </c:pt>
                <c:pt idx="2" c:formatCode="0.00_ ">
                  <c:v>4973.59197176388</c:v>
                </c:pt>
                <c:pt idx="3" c:formatCode="0.00_ ">
                  <c:v>5526.21330195987</c:v>
                </c:pt>
                <c:pt idx="4" c:formatCode="0.00_ ">
                  <c:v>5920.94282352843</c:v>
                </c:pt>
                <c:pt idx="5" c:formatCode="0.00_ ">
                  <c:v>5871.60163333236</c:v>
                </c:pt>
                <c:pt idx="6" c:formatCode="0.00_ ">
                  <c:v>5249.90263686188</c:v>
                </c:pt>
                <c:pt idx="7" c:formatCode="0.00_ ">
                  <c:v>4342.02473725419</c:v>
                </c:pt>
                <c:pt idx="8" c:formatCode="0.00_ ">
                  <c:v>2647.97720718911</c:v>
                </c:pt>
                <c:pt idx="9" c:formatCode="0.00_ ">
                  <c:v>1842.07110065329</c:v>
                </c:pt>
                <c:pt idx="10" c:formatCode="0.00_ ">
                  <c:v>1282.87094509783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82039"/>
        <c:axId val="670262166"/>
      </c:scatterChart>
      <c:valAx>
        <c:axId val="170482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262166"/>
        <c:crosses val="autoZero"/>
        <c:crossBetween val="midCat"/>
      </c:valAx>
      <c:valAx>
        <c:axId val="6702621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48203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样品</a:t>
            </a:r>
            <a:r>
              <a:rPr lang="en-US" altLang="zh-CN"/>
              <a:t>1</a:t>
            </a:r>
            <a:r>
              <a:rPr altLang="en-US"/>
              <a:t>的</a:t>
            </a:r>
            <a:r>
              <a:rPr lang="en-US" altLang="zh-CN"/>
              <a:t>μ-H</a:t>
            </a:r>
            <a:r>
              <a:rPr altLang="en-US"/>
              <a:t>关系曲线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Sheet1!$C$20:$M$20</c:f>
              <c:numCache>
                <c:formatCode>General</c:formatCode>
                <c:ptCount val="11"/>
                <c:pt idx="0">
                  <c:v>0</c:v>
                </c:pt>
                <c:pt idx="1">
                  <c:v>96</c:v>
                </c:pt>
                <c:pt idx="2">
                  <c:v>128</c:v>
                </c:pt>
                <c:pt idx="3">
                  <c:v>144</c:v>
                </c:pt>
                <c:pt idx="4">
                  <c:v>176</c:v>
                </c:pt>
                <c:pt idx="5">
                  <c:v>224</c:v>
                </c:pt>
                <c:pt idx="6">
                  <c:v>256</c:v>
                </c:pt>
                <c:pt idx="7">
                  <c:v>336</c:v>
                </c:pt>
                <c:pt idx="8">
                  <c:v>400</c:v>
                </c:pt>
                <c:pt idx="9">
                  <c:v>496</c:v>
                </c:pt>
                <c:pt idx="10">
                  <c:v>608</c:v>
                </c:pt>
              </c:numCache>
            </c:numRef>
          </c:xVal>
          <c:yVal>
            <c:numRef>
              <c:f>Sheet1!$C$23:$M$23</c:f>
              <c:numCache>
                <c:formatCode>General</c:formatCode>
                <c:ptCount val="11"/>
                <c:pt idx="0">
                  <c:v>0</c:v>
                </c:pt>
                <c:pt idx="1" c:formatCode="0.00_ ">
                  <c:v>1381.55332548997</c:v>
                </c:pt>
                <c:pt idx="2" c:formatCode="0.00_ ">
                  <c:v>1813.28873970558</c:v>
                </c:pt>
                <c:pt idx="3" c:formatCode="0.00_ ">
                  <c:v>2072.32998823495</c:v>
                </c:pt>
                <c:pt idx="4" c:formatCode="0.00_ ">
                  <c:v>2260.72362352904</c:v>
                </c:pt>
                <c:pt idx="5" c:formatCode="0.00_ ">
                  <c:v>2072.32998823495</c:v>
                </c:pt>
                <c:pt idx="6" c:formatCode="0.00_ ">
                  <c:v>2072.32998823495</c:v>
                </c:pt>
                <c:pt idx="7" c:formatCode="0.00_ ">
                  <c:v>1874.96522745067</c:v>
                </c:pt>
                <c:pt idx="8" c:formatCode="0.00_ ">
                  <c:v>1657.86399058796</c:v>
                </c:pt>
                <c:pt idx="9" c:formatCode="0.00_ ">
                  <c:v>1403.83644364303</c:v>
                </c:pt>
                <c:pt idx="10" c:formatCode="0.00_ ">
                  <c:v>1199.76999318866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63778"/>
        <c:axId val="189124977"/>
      </c:scatterChart>
      <c:valAx>
        <c:axId val="688637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124977"/>
        <c:crosses val="autoZero"/>
        <c:crossBetween val="midCat"/>
      </c:valAx>
      <c:valAx>
        <c:axId val="1891249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6377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34</xdr:col>
      <xdr:colOff>514350</xdr:colOff>
      <xdr:row>0</xdr:row>
      <xdr:rowOff>107950</xdr:rowOff>
    </xdr:from>
    <xdr:to>
      <xdr:col>44</xdr:col>
      <xdr:colOff>120650</xdr:colOff>
      <xdr:row>15</xdr:row>
      <xdr:rowOff>151765</xdr:rowOff>
    </xdr:to>
    <xdr:graphicFrame>
      <xdr:nvGraphicFramePr>
        <xdr:cNvPr id="6" name="图表 5"/>
        <xdr:cNvGraphicFramePr/>
      </xdr:nvGraphicFramePr>
      <xdr:xfrm>
        <a:off x="24053800" y="107950"/>
        <a:ext cx="5702300" cy="3028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285750</xdr:colOff>
      <xdr:row>0</xdr:row>
      <xdr:rowOff>107950</xdr:rowOff>
    </xdr:from>
    <xdr:to>
      <xdr:col>34</xdr:col>
      <xdr:colOff>419100</xdr:colOff>
      <xdr:row>15</xdr:row>
      <xdr:rowOff>165100</xdr:rowOff>
    </xdr:to>
    <xdr:graphicFrame>
      <xdr:nvGraphicFramePr>
        <xdr:cNvPr id="7" name="图表 6"/>
        <xdr:cNvGraphicFramePr/>
      </xdr:nvGraphicFramePr>
      <xdr:xfrm>
        <a:off x="18948400" y="107950"/>
        <a:ext cx="5010150" cy="3041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266700</xdr:colOff>
      <xdr:row>16</xdr:row>
      <xdr:rowOff>6350</xdr:rowOff>
    </xdr:from>
    <xdr:to>
      <xdr:col>34</xdr:col>
      <xdr:colOff>419100</xdr:colOff>
      <xdr:row>31</xdr:row>
      <xdr:rowOff>57150</xdr:rowOff>
    </xdr:to>
    <xdr:graphicFrame>
      <xdr:nvGraphicFramePr>
        <xdr:cNvPr id="8" name="图表 7"/>
        <xdr:cNvGraphicFramePr/>
      </xdr:nvGraphicFramePr>
      <xdr:xfrm>
        <a:off x="18929350" y="3168650"/>
        <a:ext cx="5029200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520700</xdr:colOff>
      <xdr:row>15</xdr:row>
      <xdr:rowOff>171450</xdr:rowOff>
    </xdr:from>
    <xdr:to>
      <xdr:col>44</xdr:col>
      <xdr:colOff>31750</xdr:colOff>
      <xdr:row>31</xdr:row>
      <xdr:rowOff>139700</xdr:rowOff>
    </xdr:to>
    <xdr:graphicFrame>
      <xdr:nvGraphicFramePr>
        <xdr:cNvPr id="9" name="图表 8"/>
        <xdr:cNvGraphicFramePr/>
      </xdr:nvGraphicFramePr>
      <xdr:xfrm>
        <a:off x="24060150" y="3155950"/>
        <a:ext cx="560705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520700</xdr:colOff>
      <xdr:row>32</xdr:row>
      <xdr:rowOff>44450</xdr:rowOff>
    </xdr:from>
    <xdr:to>
      <xdr:col>44</xdr:col>
      <xdr:colOff>19050</xdr:colOff>
      <xdr:row>49</xdr:row>
      <xdr:rowOff>31750</xdr:rowOff>
    </xdr:to>
    <xdr:graphicFrame>
      <xdr:nvGraphicFramePr>
        <xdr:cNvPr id="10" name="图表 9"/>
        <xdr:cNvGraphicFramePr/>
      </xdr:nvGraphicFramePr>
      <xdr:xfrm>
        <a:off x="24060150" y="6210300"/>
        <a:ext cx="5594350" cy="3041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234950</xdr:colOff>
      <xdr:row>32</xdr:row>
      <xdr:rowOff>0</xdr:rowOff>
    </xdr:from>
    <xdr:to>
      <xdr:col>34</xdr:col>
      <xdr:colOff>494665</xdr:colOff>
      <xdr:row>49</xdr:row>
      <xdr:rowOff>12065</xdr:rowOff>
    </xdr:to>
    <xdr:graphicFrame>
      <xdr:nvGraphicFramePr>
        <xdr:cNvPr id="11" name="图表 10"/>
        <xdr:cNvGraphicFramePr/>
      </xdr:nvGraphicFramePr>
      <xdr:xfrm>
        <a:off x="18897600" y="6165850"/>
        <a:ext cx="5136515" cy="3066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3"/>
  <sheetViews>
    <sheetView tabSelected="1" workbookViewId="0">
      <selection activeCell="G30" sqref="G30"/>
    </sheetView>
  </sheetViews>
  <sheetFormatPr defaultColWidth="8.72727272727273" defaultRowHeight="14"/>
  <cols>
    <col min="2" max="2" width="16.2727272727273" customWidth="1"/>
    <col min="3" max="3" width="12.8181818181818" customWidth="1"/>
    <col min="4" max="4" width="11.7272727272727" customWidth="1"/>
    <col min="5" max="12" width="12.8181818181818" customWidth="1"/>
    <col min="13" max="13" width="9.54545454545454" customWidth="1"/>
    <col min="14" max="15" width="7.54545454545455" customWidth="1"/>
    <col min="16" max="16" width="6.54545454545455" customWidth="1"/>
    <col min="17" max="17" width="7.54545454545455" customWidth="1"/>
    <col min="18" max="18" width="6.54545454545455" customWidth="1"/>
  </cols>
  <sheetData>
    <row r="1" s="1" customFormat="1" spans="3:18"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</row>
    <row r="2" s="2" customFormat="1" ht="16.5" spans="1:25">
      <c r="A2" s="6" t="s">
        <v>0</v>
      </c>
      <c r="B2" s="7" t="s">
        <v>1</v>
      </c>
      <c r="C2" s="2">
        <v>3.8</v>
      </c>
      <c r="D2" s="2">
        <v>3</v>
      </c>
      <c r="E2" s="2">
        <v>2</v>
      </c>
      <c r="F2" s="2">
        <v>1.4</v>
      </c>
      <c r="G2" s="2">
        <v>1.3</v>
      </c>
      <c r="H2" s="2">
        <v>0.8</v>
      </c>
      <c r="I2" s="2">
        <v>0</v>
      </c>
      <c r="J2" s="2">
        <v>-1</v>
      </c>
      <c r="K2" s="2">
        <v>-2</v>
      </c>
      <c r="L2" s="2">
        <v>-3.7</v>
      </c>
      <c r="M2" s="2">
        <v>-1.2</v>
      </c>
      <c r="N2" s="2">
        <v>-1</v>
      </c>
      <c r="O2" s="2">
        <v>-0.7</v>
      </c>
      <c r="P2" s="2">
        <v>0</v>
      </c>
      <c r="Q2" s="2">
        <v>1</v>
      </c>
      <c r="R2" s="2">
        <v>1.1</v>
      </c>
      <c r="S2" s="2">
        <v>3.8</v>
      </c>
      <c r="U2" s="16" t="s">
        <v>2</v>
      </c>
      <c r="V2" s="17">
        <v>125</v>
      </c>
      <c r="W2" s="6"/>
      <c r="X2" s="18"/>
      <c r="Y2" s="18"/>
    </row>
    <row r="3" s="2" customFormat="1" ht="16.5" spans="1:25">
      <c r="A3" s="6"/>
      <c r="B3" s="7" t="s">
        <v>3</v>
      </c>
      <c r="C3" s="2">
        <v>125</v>
      </c>
      <c r="D3" s="2">
        <v>105</v>
      </c>
      <c r="E3" s="2">
        <v>75</v>
      </c>
      <c r="F3" s="2">
        <v>15</v>
      </c>
      <c r="G3" s="2">
        <v>0</v>
      </c>
      <c r="H3" s="2">
        <v>-50</v>
      </c>
      <c r="I3" s="2">
        <v>-80</v>
      </c>
      <c r="J3" s="2">
        <v>-95</v>
      </c>
      <c r="K3" s="2">
        <v>-100</v>
      </c>
      <c r="L3" s="2">
        <v>-110</v>
      </c>
      <c r="M3" s="2">
        <v>0</v>
      </c>
      <c r="N3" s="2">
        <v>40</v>
      </c>
      <c r="O3" s="2">
        <v>50</v>
      </c>
      <c r="P3" s="2">
        <v>80</v>
      </c>
      <c r="Q3" s="2">
        <v>95</v>
      </c>
      <c r="R3" s="2">
        <v>100</v>
      </c>
      <c r="S3" s="2">
        <v>125</v>
      </c>
      <c r="U3" s="16" t="s">
        <v>4</v>
      </c>
      <c r="V3" s="17">
        <v>80</v>
      </c>
      <c r="W3" s="6"/>
      <c r="X3" s="18"/>
      <c r="Y3" s="18"/>
    </row>
    <row r="4" s="2" customFormat="1" ht="16.5" spans="1:25">
      <c r="A4" s="6"/>
      <c r="B4" s="2" t="s">
        <v>5</v>
      </c>
      <c r="C4" s="2">
        <f>C12*C2/C14/C15</f>
        <v>608</v>
      </c>
      <c r="D4" s="2">
        <f>60*D2/0.075/5</f>
        <v>480</v>
      </c>
      <c r="E4" s="2">
        <f>60*E2/0.075/5</f>
        <v>320</v>
      </c>
      <c r="F4" s="2">
        <f>60*F2/0.075/5</f>
        <v>224</v>
      </c>
      <c r="G4" s="2">
        <f>60*G2/0.075/5</f>
        <v>208</v>
      </c>
      <c r="H4" s="2">
        <f>60*H2/0.075/5</f>
        <v>128</v>
      </c>
      <c r="I4" s="2">
        <f>60*I2/0.075/5</f>
        <v>0</v>
      </c>
      <c r="J4" s="2">
        <f>60*J2/0.075/5</f>
        <v>-160</v>
      </c>
      <c r="K4" s="2">
        <f>60*K2/0.075/5</f>
        <v>-320</v>
      </c>
      <c r="L4" s="2">
        <f>60*L2/0.075/5</f>
        <v>-592</v>
      </c>
      <c r="M4" s="2">
        <f>60*M2/0.075/5</f>
        <v>-192</v>
      </c>
      <c r="N4" s="2">
        <f>60*N2/0.075/5</f>
        <v>-160</v>
      </c>
      <c r="O4" s="2">
        <f>60*O2/0.075/5</f>
        <v>-112</v>
      </c>
      <c r="P4" s="2">
        <f>60*P2/0.075/5</f>
        <v>0</v>
      </c>
      <c r="Q4" s="2">
        <f>60*Q2/0.075/5</f>
        <v>160</v>
      </c>
      <c r="R4" s="2">
        <f>60*R2/0.075/5</f>
        <v>176</v>
      </c>
      <c r="U4" s="16" t="s">
        <v>6</v>
      </c>
      <c r="V4" s="17">
        <v>1.3</v>
      </c>
      <c r="W4" s="6"/>
      <c r="X4" s="18"/>
      <c r="Y4" s="18"/>
    </row>
    <row r="5" s="3" customFormat="1" spans="1:25">
      <c r="A5" s="8"/>
      <c r="B5" s="3" t="s">
        <v>7</v>
      </c>
      <c r="C5" s="3">
        <f>G12*G13*C3/200/120</f>
        <v>1.04166666666667</v>
      </c>
      <c r="D5" s="3">
        <f>20*10*D3/200/120</f>
        <v>0.875</v>
      </c>
      <c r="E5" s="3">
        <f>20*10*E3/200/120</f>
        <v>0.625</v>
      </c>
      <c r="F5" s="3">
        <f>20*10*F3/200/120</f>
        <v>0.125</v>
      </c>
      <c r="G5" s="3">
        <f>20*10*G3/200/120</f>
        <v>0</v>
      </c>
      <c r="H5" s="3">
        <f>20*10*H3/200/120</f>
        <v>-0.416666666666667</v>
      </c>
      <c r="I5" s="3">
        <f>20*10*I3/200/120</f>
        <v>-0.666666666666667</v>
      </c>
      <c r="J5" s="3">
        <f>20*10*J3/200/120</f>
        <v>-0.791666666666667</v>
      </c>
      <c r="K5" s="3">
        <f>20*10*K3/200/120</f>
        <v>-0.833333333333333</v>
      </c>
      <c r="L5" s="3">
        <f>20*10*L3/200/120</f>
        <v>-0.916666666666667</v>
      </c>
      <c r="M5" s="3">
        <f>20*10*M3/200/120</f>
        <v>0</v>
      </c>
      <c r="N5" s="3">
        <f>20*10*N3/200/120</f>
        <v>0.333333333333333</v>
      </c>
      <c r="O5" s="3">
        <f>20*10*O3/200/120</f>
        <v>0.416666666666667</v>
      </c>
      <c r="P5" s="3">
        <f>20*10*P3/200/120</f>
        <v>0.666666666666667</v>
      </c>
      <c r="Q5" s="3">
        <f>20*10*Q3/200/120</f>
        <v>0.791666666666667</v>
      </c>
      <c r="R5" s="3">
        <f>20*10*R3/200/120</f>
        <v>0.833333333333333</v>
      </c>
      <c r="U5" s="19"/>
      <c r="V5" s="20"/>
      <c r="W5" s="19"/>
      <c r="X5" s="19"/>
      <c r="Y5" s="19"/>
    </row>
    <row r="6" s="2" customFormat="1" spans="21:25">
      <c r="U6" s="18"/>
      <c r="V6" s="21"/>
      <c r="W6" s="18"/>
      <c r="X6" s="18"/>
      <c r="Y6" s="18"/>
    </row>
    <row r="7" s="2" customFormat="1" ht="16.5" spans="1:25">
      <c r="A7" s="6" t="s">
        <v>8</v>
      </c>
      <c r="B7" s="7" t="s">
        <v>1</v>
      </c>
      <c r="C7" s="2">
        <v>2.8</v>
      </c>
      <c r="D7" s="2">
        <v>2</v>
      </c>
      <c r="E7" s="2">
        <v>1</v>
      </c>
      <c r="F7" s="2">
        <v>0.5</v>
      </c>
      <c r="G7" s="2">
        <v>0.4</v>
      </c>
      <c r="H7" s="2">
        <v>0.2</v>
      </c>
      <c r="I7" s="2">
        <v>0</v>
      </c>
      <c r="J7" s="2">
        <v>-0.8</v>
      </c>
      <c r="K7" s="2">
        <v>-1.6</v>
      </c>
      <c r="L7" s="2">
        <v>-2</v>
      </c>
      <c r="M7" s="2">
        <v>-2.5</v>
      </c>
      <c r="N7" s="2">
        <v>-0.4</v>
      </c>
      <c r="O7" s="2">
        <v>-0.3</v>
      </c>
      <c r="P7" s="2">
        <v>-0.1</v>
      </c>
      <c r="Q7" s="2">
        <v>0</v>
      </c>
      <c r="R7" s="2">
        <v>0.4</v>
      </c>
      <c r="S7" s="2">
        <v>2.8</v>
      </c>
      <c r="U7" s="16" t="s">
        <v>2</v>
      </c>
      <c r="V7" s="17">
        <v>135</v>
      </c>
      <c r="W7" s="6"/>
      <c r="X7" s="18"/>
      <c r="Y7" s="18"/>
    </row>
    <row r="8" s="2" customFormat="1" ht="16.5" spans="1:25">
      <c r="A8" s="6"/>
      <c r="B8" s="7" t="s">
        <v>3</v>
      </c>
      <c r="C8" s="2">
        <v>135</v>
      </c>
      <c r="D8" s="2">
        <v>125</v>
      </c>
      <c r="E8" s="2">
        <v>110</v>
      </c>
      <c r="F8" s="2">
        <v>50</v>
      </c>
      <c r="G8" s="2">
        <v>0</v>
      </c>
      <c r="H8" s="2">
        <v>-50</v>
      </c>
      <c r="I8" s="2">
        <v>-90</v>
      </c>
      <c r="J8" s="2">
        <v>-100</v>
      </c>
      <c r="K8" s="2">
        <v>-120</v>
      </c>
      <c r="L8" s="2">
        <v>-125</v>
      </c>
      <c r="M8" s="2">
        <v>-130</v>
      </c>
      <c r="N8" s="2">
        <v>-50</v>
      </c>
      <c r="O8" s="2">
        <v>0</v>
      </c>
      <c r="P8" s="2">
        <v>20</v>
      </c>
      <c r="Q8" s="2">
        <v>80</v>
      </c>
      <c r="R8" s="2">
        <v>100</v>
      </c>
      <c r="S8" s="2">
        <v>135</v>
      </c>
      <c r="U8" s="16" t="s">
        <v>4</v>
      </c>
      <c r="V8" s="17">
        <v>80</v>
      </c>
      <c r="W8" s="6"/>
      <c r="X8" s="18"/>
      <c r="Y8" s="18"/>
    </row>
    <row r="9" s="2" customFormat="1" ht="16.5" spans="1:25">
      <c r="A9" s="6"/>
      <c r="B9" s="2" t="s">
        <v>5</v>
      </c>
      <c r="C9" s="2">
        <f>90*C7/0.075/5</f>
        <v>672</v>
      </c>
      <c r="D9" s="2">
        <f>90*D7/0.075/5</f>
        <v>480</v>
      </c>
      <c r="E9" s="2">
        <f>90*E7/0.075/5</f>
        <v>240</v>
      </c>
      <c r="F9" s="2">
        <f>90*F7/0.075/5</f>
        <v>120</v>
      </c>
      <c r="G9" s="2">
        <f>90*G7/0.075/5</f>
        <v>96</v>
      </c>
      <c r="H9" s="2">
        <f>90*H7/0.075/5</f>
        <v>48</v>
      </c>
      <c r="I9" s="2">
        <f>90*I7/0.075/5</f>
        <v>0</v>
      </c>
      <c r="J9" s="2">
        <f>90*J7/0.075/5</f>
        <v>-192</v>
      </c>
      <c r="K9" s="2">
        <f>90*K7/0.075/5</f>
        <v>-384</v>
      </c>
      <c r="L9" s="2">
        <f>90*L7/0.075/5</f>
        <v>-480</v>
      </c>
      <c r="M9" s="2">
        <f>90*M7/0.075/5</f>
        <v>-600</v>
      </c>
      <c r="N9" s="2">
        <f t="shared" ref="N9:S9" si="0">90*N7/0.075/5</f>
        <v>-96</v>
      </c>
      <c r="O9" s="2">
        <f t="shared" si="0"/>
        <v>-72</v>
      </c>
      <c r="P9" s="2">
        <f t="shared" si="0"/>
        <v>-24</v>
      </c>
      <c r="Q9" s="2">
        <f t="shared" si="0"/>
        <v>0</v>
      </c>
      <c r="R9" s="2">
        <f t="shared" si="0"/>
        <v>96</v>
      </c>
      <c r="S9" s="2">
        <f t="shared" si="0"/>
        <v>672</v>
      </c>
      <c r="U9" s="16" t="s">
        <v>6</v>
      </c>
      <c r="V9" s="17">
        <v>0.4</v>
      </c>
      <c r="W9" s="6"/>
      <c r="X9" s="18"/>
      <c r="Y9" s="18"/>
    </row>
    <row r="10" s="3" customFormat="1" spans="1:25">
      <c r="A10" s="8"/>
      <c r="B10" s="3" t="s">
        <v>7</v>
      </c>
      <c r="C10" s="3">
        <f>20*10*C8/200/120</f>
        <v>1.125</v>
      </c>
      <c r="D10" s="3">
        <f>20*10*D8/200/120</f>
        <v>1.04166666666667</v>
      </c>
      <c r="E10" s="3">
        <f>20*10*E8/200/120</f>
        <v>0.916666666666667</v>
      </c>
      <c r="F10" s="3">
        <f>20*10*F8/200/120</f>
        <v>0.416666666666667</v>
      </c>
      <c r="G10" s="3">
        <f>20*10*G8/200/120</f>
        <v>0</v>
      </c>
      <c r="H10" s="3">
        <f>20*10*H8/200/120</f>
        <v>-0.416666666666667</v>
      </c>
      <c r="I10" s="3">
        <f>20*10*I8/200/120</f>
        <v>-0.75</v>
      </c>
      <c r="J10" s="3">
        <f>20*10*J8/200/120</f>
        <v>-0.833333333333333</v>
      </c>
      <c r="K10" s="3">
        <f>20*10*K8/200/120</f>
        <v>-1</v>
      </c>
      <c r="L10" s="3">
        <f>20*10*L8/200/120</f>
        <v>-1.04166666666667</v>
      </c>
      <c r="M10" s="3">
        <f>20*10*M8/200/120</f>
        <v>-1.08333333333333</v>
      </c>
      <c r="N10" s="3">
        <f t="shared" ref="N10:S10" si="1">20*10*N8/200/120</f>
        <v>-0.416666666666667</v>
      </c>
      <c r="O10" s="3">
        <f t="shared" si="1"/>
        <v>0</v>
      </c>
      <c r="P10" s="3">
        <f t="shared" si="1"/>
        <v>0.166666666666667</v>
      </c>
      <c r="Q10" s="3">
        <f t="shared" si="1"/>
        <v>0.666666666666667</v>
      </c>
      <c r="R10" s="3">
        <f t="shared" si="1"/>
        <v>0.833333333333333</v>
      </c>
      <c r="S10" s="3">
        <f t="shared" si="1"/>
        <v>1.125</v>
      </c>
      <c r="U10" s="22"/>
      <c r="V10" s="20"/>
      <c r="W10" s="19"/>
      <c r="X10" s="19"/>
      <c r="Y10" s="19"/>
    </row>
    <row r="12" ht="16.5" spans="2:8">
      <c r="B12" s="9" t="s">
        <v>9</v>
      </c>
      <c r="C12" s="10">
        <v>60</v>
      </c>
      <c r="D12" s="11" t="s">
        <v>10</v>
      </c>
      <c r="E12" s="11"/>
      <c r="F12" s="9" t="s">
        <v>11</v>
      </c>
      <c r="G12" s="10">
        <v>20</v>
      </c>
      <c r="H12" s="11" t="s">
        <v>12</v>
      </c>
    </row>
    <row r="13" ht="16.5" spans="2:8">
      <c r="B13" s="9" t="s">
        <v>13</v>
      </c>
      <c r="C13" s="10">
        <v>90</v>
      </c>
      <c r="D13" s="11" t="s">
        <v>10</v>
      </c>
      <c r="E13" s="11"/>
      <c r="F13" s="9" t="s">
        <v>14</v>
      </c>
      <c r="G13" s="10">
        <v>10</v>
      </c>
      <c r="H13" s="11" t="s">
        <v>15</v>
      </c>
    </row>
    <row r="14" ht="16.5" spans="2:8">
      <c r="B14" s="12" t="s">
        <v>16</v>
      </c>
      <c r="C14" s="10">
        <v>0.075</v>
      </c>
      <c r="D14" s="11" t="s">
        <v>17</v>
      </c>
      <c r="E14" s="11"/>
      <c r="F14" s="9" t="s">
        <v>18</v>
      </c>
      <c r="G14" s="10">
        <v>200</v>
      </c>
      <c r="H14" s="11" t="s">
        <v>10</v>
      </c>
    </row>
    <row r="15" ht="16.5" spans="2:8">
      <c r="B15" s="9" t="s">
        <v>19</v>
      </c>
      <c r="C15" s="10">
        <v>5</v>
      </c>
      <c r="D15" s="11" t="s">
        <v>20</v>
      </c>
      <c r="E15" s="11"/>
      <c r="F15" s="12" t="s">
        <v>21</v>
      </c>
      <c r="G15" s="10">
        <v>120</v>
      </c>
      <c r="H15" s="13" t="s">
        <v>22</v>
      </c>
    </row>
    <row r="16" spans="13:28"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="4" customFormat="1" spans="2:13">
      <c r="B17" s="14"/>
      <c r="D17" s="14">
        <v>0.5</v>
      </c>
      <c r="E17" s="14">
        <v>0.9</v>
      </c>
      <c r="F17" s="14">
        <v>1.2</v>
      </c>
      <c r="G17" s="14">
        <v>1.5</v>
      </c>
      <c r="H17" s="14">
        <v>1.8</v>
      </c>
      <c r="I17" s="14">
        <v>2.1</v>
      </c>
      <c r="J17" s="14">
        <v>2.4</v>
      </c>
      <c r="K17" s="14">
        <v>2.7</v>
      </c>
      <c r="L17" s="14">
        <v>3</v>
      </c>
      <c r="M17" s="14">
        <v>3.5</v>
      </c>
    </row>
    <row r="18" ht="16.5" spans="1:13">
      <c r="A18" s="6" t="s">
        <v>0</v>
      </c>
      <c r="B18" s="7" t="s">
        <v>1</v>
      </c>
      <c r="C18">
        <v>0</v>
      </c>
      <c r="D18" s="2">
        <v>0.6</v>
      </c>
      <c r="E18" s="2">
        <v>0.8</v>
      </c>
      <c r="F18" s="2">
        <v>0.9</v>
      </c>
      <c r="G18" s="2">
        <v>1.1</v>
      </c>
      <c r="H18" s="2">
        <v>1.4</v>
      </c>
      <c r="I18" s="2">
        <v>1.6</v>
      </c>
      <c r="J18" s="2">
        <v>2.1</v>
      </c>
      <c r="K18" s="2">
        <v>2.5</v>
      </c>
      <c r="L18" s="2">
        <v>3.1</v>
      </c>
      <c r="M18" s="2">
        <v>3.8</v>
      </c>
    </row>
    <row r="19" ht="16.5" spans="1:13">
      <c r="A19" s="6"/>
      <c r="B19" s="7" t="s">
        <v>3</v>
      </c>
      <c r="C19">
        <v>0</v>
      </c>
      <c r="D19" s="2">
        <v>20</v>
      </c>
      <c r="E19" s="2">
        <v>35</v>
      </c>
      <c r="F19" s="2">
        <v>45</v>
      </c>
      <c r="G19" s="2">
        <v>60</v>
      </c>
      <c r="H19" s="2">
        <v>70</v>
      </c>
      <c r="I19" s="2">
        <v>80</v>
      </c>
      <c r="J19" s="2">
        <v>95</v>
      </c>
      <c r="K19" s="2">
        <v>100</v>
      </c>
      <c r="L19" s="2">
        <v>105</v>
      </c>
      <c r="M19" s="2">
        <v>110</v>
      </c>
    </row>
    <row r="20" spans="1:31">
      <c r="A20" s="6"/>
      <c r="B20" s="2" t="s">
        <v>5</v>
      </c>
      <c r="C20">
        <v>0</v>
      </c>
      <c r="D20" s="2">
        <f>60*D18/0.075/5</f>
        <v>96</v>
      </c>
      <c r="E20" s="2">
        <f t="shared" ref="E20:M20" si="2">60*E18/0.075/5</f>
        <v>128</v>
      </c>
      <c r="F20" s="2">
        <f t="shared" si="2"/>
        <v>144</v>
      </c>
      <c r="G20" s="2">
        <f t="shared" si="2"/>
        <v>176</v>
      </c>
      <c r="H20" s="2">
        <f t="shared" si="2"/>
        <v>224</v>
      </c>
      <c r="I20" s="2">
        <f t="shared" si="2"/>
        <v>256</v>
      </c>
      <c r="J20" s="2">
        <f t="shared" si="2"/>
        <v>336</v>
      </c>
      <c r="K20" s="2">
        <f t="shared" si="2"/>
        <v>400</v>
      </c>
      <c r="L20" s="2">
        <f t="shared" si="2"/>
        <v>496</v>
      </c>
      <c r="M20" s="2">
        <f t="shared" si="2"/>
        <v>608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6"/>
      <c r="B21" s="3" t="s">
        <v>7</v>
      </c>
      <c r="D21" s="3">
        <f>20*10*D19/200/120</f>
        <v>0.166666666666667</v>
      </c>
      <c r="E21" s="3">
        <f>20*10*E19/200/120</f>
        <v>0.291666666666667</v>
      </c>
      <c r="F21" s="3">
        <f t="shared" ref="E21:M21" si="3">20*10*F19/200/120</f>
        <v>0.375</v>
      </c>
      <c r="G21" s="3">
        <f t="shared" si="3"/>
        <v>0.5</v>
      </c>
      <c r="H21" s="3">
        <f t="shared" si="3"/>
        <v>0.583333333333333</v>
      </c>
      <c r="I21" s="3">
        <f t="shared" si="3"/>
        <v>0.666666666666667</v>
      </c>
      <c r="J21" s="3">
        <f t="shared" si="3"/>
        <v>0.791666666666667</v>
      </c>
      <c r="K21" s="3">
        <f t="shared" si="3"/>
        <v>0.833333333333333</v>
      </c>
      <c r="L21" s="3">
        <f t="shared" si="3"/>
        <v>0.875</v>
      </c>
      <c r="M21" s="3">
        <f t="shared" si="3"/>
        <v>0.916666666666667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13">
      <c r="A22" s="6"/>
      <c r="B22" s="2" t="s">
        <v>23</v>
      </c>
      <c r="D22" s="15">
        <f>D21/D20</f>
        <v>0.00173611111111111</v>
      </c>
      <c r="E22" s="15">
        <f t="shared" ref="E22:M22" si="4">E21/E20</f>
        <v>0.00227864583333333</v>
      </c>
      <c r="F22" s="15">
        <f t="shared" si="4"/>
        <v>0.00260416666666667</v>
      </c>
      <c r="G22" s="15">
        <f t="shared" si="4"/>
        <v>0.00284090909090909</v>
      </c>
      <c r="H22" s="15">
        <f t="shared" si="4"/>
        <v>0.00260416666666667</v>
      </c>
      <c r="I22" s="15">
        <f t="shared" si="4"/>
        <v>0.00260416666666667</v>
      </c>
      <c r="J22" s="15">
        <f t="shared" si="4"/>
        <v>0.00235615079365079</v>
      </c>
      <c r="K22" s="15">
        <f t="shared" si="4"/>
        <v>0.00208333333333333</v>
      </c>
      <c r="L22" s="15">
        <f t="shared" si="4"/>
        <v>0.00176411290322581</v>
      </c>
      <c r="M22" s="15">
        <f t="shared" si="4"/>
        <v>0.00150767543859649</v>
      </c>
    </row>
    <row r="23" ht="16.5" spans="1:13">
      <c r="A23" s="6"/>
      <c r="B23" s="7" t="s">
        <v>24</v>
      </c>
      <c r="C23">
        <v>0</v>
      </c>
      <c r="D23" s="3">
        <f>D22/(4*3.1415926535/10000000)</f>
        <v>1381.55332548997</v>
      </c>
      <c r="E23" s="3">
        <f t="shared" ref="E23:M23" si="5">E22/(4*3.1415926535/10000000)</f>
        <v>1813.28873970558</v>
      </c>
      <c r="F23" s="3">
        <f t="shared" si="5"/>
        <v>2072.32998823495</v>
      </c>
      <c r="G23" s="3">
        <f t="shared" si="5"/>
        <v>2260.72362352904</v>
      </c>
      <c r="H23" s="3">
        <f t="shared" si="5"/>
        <v>2072.32998823495</v>
      </c>
      <c r="I23" s="3">
        <f t="shared" si="5"/>
        <v>2072.32998823495</v>
      </c>
      <c r="J23" s="3">
        <f t="shared" si="5"/>
        <v>1874.96522745067</v>
      </c>
      <c r="K23" s="3">
        <f t="shared" si="5"/>
        <v>1657.86399058796</v>
      </c>
      <c r="L23" s="3">
        <f t="shared" si="5"/>
        <v>1403.83644364303</v>
      </c>
      <c r="M23" s="3">
        <f t="shared" si="5"/>
        <v>1199.76999318866</v>
      </c>
    </row>
    <row r="24" spans="13:13">
      <c r="M24" s="2"/>
    </row>
    <row r="25" spans="13:13">
      <c r="M25" s="2"/>
    </row>
    <row r="26" spans="13:13">
      <c r="M26" s="2"/>
    </row>
    <row r="27" s="4" customFormat="1" spans="2:13">
      <c r="B27" s="14"/>
      <c r="D27" s="14">
        <v>0.5</v>
      </c>
      <c r="E27" s="14">
        <v>0.9</v>
      </c>
      <c r="F27" s="14">
        <v>1.2</v>
      </c>
      <c r="G27" s="14">
        <v>1.5</v>
      </c>
      <c r="H27" s="14">
        <v>1.8</v>
      </c>
      <c r="I27" s="14">
        <v>2.1</v>
      </c>
      <c r="J27" s="14">
        <v>2.4</v>
      </c>
      <c r="K27" s="14">
        <v>2.7</v>
      </c>
      <c r="L27" s="14">
        <v>3</v>
      </c>
      <c r="M27" s="14">
        <v>3.5</v>
      </c>
    </row>
    <row r="28" ht="16.5" spans="1:13">
      <c r="A28" s="6" t="s">
        <v>8</v>
      </c>
      <c r="B28" s="7" t="s">
        <v>1</v>
      </c>
      <c r="C28">
        <v>0</v>
      </c>
      <c r="D28" s="2">
        <v>0.2</v>
      </c>
      <c r="E28" s="2">
        <v>0.25</v>
      </c>
      <c r="F28" s="2">
        <v>0.3</v>
      </c>
      <c r="G28" s="2">
        <v>0.35</v>
      </c>
      <c r="H28" s="2">
        <v>0.4</v>
      </c>
      <c r="I28" s="2">
        <v>0.5</v>
      </c>
      <c r="J28" s="2">
        <v>0.7</v>
      </c>
      <c r="K28" s="2">
        <v>1.2</v>
      </c>
      <c r="L28" s="2">
        <v>1.8</v>
      </c>
      <c r="M28" s="2">
        <v>2.8</v>
      </c>
    </row>
    <row r="29" ht="16.5" spans="1:13">
      <c r="A29" s="6"/>
      <c r="B29" s="7" t="s">
        <v>3</v>
      </c>
      <c r="C29">
        <v>0</v>
      </c>
      <c r="D29" s="2">
        <v>30</v>
      </c>
      <c r="E29" s="2">
        <v>45</v>
      </c>
      <c r="F29" s="2">
        <v>60</v>
      </c>
      <c r="G29" s="2">
        <v>75</v>
      </c>
      <c r="H29" s="2">
        <v>85</v>
      </c>
      <c r="I29" s="2">
        <v>95</v>
      </c>
      <c r="J29" s="2">
        <v>110</v>
      </c>
      <c r="K29" s="2">
        <v>115</v>
      </c>
      <c r="L29" s="2">
        <v>120</v>
      </c>
      <c r="M29" s="2">
        <v>130</v>
      </c>
    </row>
    <row r="30" spans="1:13">
      <c r="A30" s="6"/>
      <c r="B30" s="2" t="s">
        <v>5</v>
      </c>
      <c r="C30">
        <v>0</v>
      </c>
      <c r="D30" s="2">
        <f>90*D28/0.075/5</f>
        <v>48</v>
      </c>
      <c r="E30" s="2">
        <f>90*E28/0.075/5</f>
        <v>60</v>
      </c>
      <c r="F30" s="2">
        <f>90*F28/0.075/5</f>
        <v>72</v>
      </c>
      <c r="G30" s="2">
        <f t="shared" ref="E30:M30" si="6">90*G28/0.075/5</f>
        <v>84</v>
      </c>
      <c r="H30" s="2">
        <f t="shared" si="6"/>
        <v>96</v>
      </c>
      <c r="I30" s="2">
        <f t="shared" si="6"/>
        <v>120</v>
      </c>
      <c r="J30" s="2">
        <f t="shared" si="6"/>
        <v>168</v>
      </c>
      <c r="K30" s="2">
        <f t="shared" si="6"/>
        <v>288</v>
      </c>
      <c r="L30" s="2">
        <f t="shared" si="6"/>
        <v>432</v>
      </c>
      <c r="M30" s="2">
        <f>90*M28/0.075/5</f>
        <v>672</v>
      </c>
    </row>
    <row r="31" spans="1:13">
      <c r="A31" s="6"/>
      <c r="B31" s="3" t="s">
        <v>7</v>
      </c>
      <c r="D31" s="3">
        <f>20*10*D29/200/120</f>
        <v>0.25</v>
      </c>
      <c r="E31" s="3">
        <f t="shared" ref="E31:M31" si="7">20*10*E29/200/120</f>
        <v>0.375</v>
      </c>
      <c r="F31" s="3">
        <f>20*10*F29/200/120</f>
        <v>0.5</v>
      </c>
      <c r="G31" s="3">
        <f t="shared" si="7"/>
        <v>0.625</v>
      </c>
      <c r="H31" s="3">
        <f t="shared" si="7"/>
        <v>0.708333333333333</v>
      </c>
      <c r="I31" s="3">
        <f t="shared" si="7"/>
        <v>0.791666666666667</v>
      </c>
      <c r="J31" s="3">
        <f t="shared" si="7"/>
        <v>0.916666666666667</v>
      </c>
      <c r="K31" s="3">
        <f t="shared" si="7"/>
        <v>0.958333333333333</v>
      </c>
      <c r="L31" s="3">
        <f t="shared" si="7"/>
        <v>1</v>
      </c>
      <c r="M31" s="3">
        <f t="shared" si="7"/>
        <v>1.08333333333333</v>
      </c>
    </row>
    <row r="32" spans="1:13">
      <c r="A32" s="6"/>
      <c r="B32" s="2" t="s">
        <v>23</v>
      </c>
      <c r="D32" s="15">
        <f>D31/D30</f>
        <v>0.00520833333333333</v>
      </c>
      <c r="E32" s="15">
        <f>E31/E30</f>
        <v>0.00625</v>
      </c>
      <c r="F32" s="15">
        <f t="shared" ref="D32:M32" si="8">F31/F30</f>
        <v>0.00694444444444444</v>
      </c>
      <c r="G32" s="15">
        <f t="shared" si="8"/>
        <v>0.00744047619047619</v>
      </c>
      <c r="H32" s="15">
        <f t="shared" si="8"/>
        <v>0.00737847222222222</v>
      </c>
      <c r="I32" s="15">
        <f t="shared" si="8"/>
        <v>0.00659722222222222</v>
      </c>
      <c r="J32" s="15">
        <f t="shared" si="8"/>
        <v>0.00545634920634921</v>
      </c>
      <c r="K32" s="15">
        <f t="shared" si="8"/>
        <v>0.0033275462962963</v>
      </c>
      <c r="L32" s="15">
        <f t="shared" si="8"/>
        <v>0.00231481481481481</v>
      </c>
      <c r="M32" s="15">
        <f t="shared" si="8"/>
        <v>0.00161210317460317</v>
      </c>
    </row>
    <row r="33" ht="16.5" spans="1:13">
      <c r="A33" s="6"/>
      <c r="B33" s="7" t="s">
        <v>24</v>
      </c>
      <c r="C33">
        <v>0</v>
      </c>
      <c r="D33" s="3">
        <f>D32/(4*3.1415926535/10000000)</f>
        <v>4144.6599764699</v>
      </c>
      <c r="E33" s="3">
        <f t="shared" ref="D33:M33" si="9">E32/(4*3.1415926535/10000000)</f>
        <v>4973.59197176388</v>
      </c>
      <c r="F33" s="3">
        <f t="shared" si="9"/>
        <v>5526.21330195987</v>
      </c>
      <c r="G33" s="3">
        <f t="shared" si="9"/>
        <v>5920.94282352843</v>
      </c>
      <c r="H33" s="3">
        <f t="shared" si="9"/>
        <v>5871.60163333236</v>
      </c>
      <c r="I33" s="3">
        <f t="shared" si="9"/>
        <v>5249.90263686188</v>
      </c>
      <c r="J33" s="3">
        <f t="shared" si="9"/>
        <v>4342.02473725419</v>
      </c>
      <c r="K33" s="3">
        <f t="shared" si="9"/>
        <v>2647.97720718911</v>
      </c>
      <c r="L33" s="3">
        <f t="shared" si="9"/>
        <v>1842.07110065329</v>
      </c>
      <c r="M33" s="3">
        <f t="shared" si="9"/>
        <v>1282.87094509783</v>
      </c>
    </row>
  </sheetData>
  <mergeCells count="4">
    <mergeCell ref="A2:A5"/>
    <mergeCell ref="A7:A10"/>
    <mergeCell ref="A18:A23"/>
    <mergeCell ref="A28:A3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24464</dc:creator>
  <cp:lastModifiedBy>郭忠滨</cp:lastModifiedBy>
  <dcterms:created xsi:type="dcterms:W3CDTF">2023-10-24T01:49:00Z</dcterms:created>
  <dcterms:modified xsi:type="dcterms:W3CDTF">2023-10-24T04:15:37Z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7C2E5534F6C9490D976BD456E0F3C5FC_11</vt:lpwstr>
  </property>
  <property fmtid="{D5CDD505-2E9C-101B-9397-08002B2CF9AE}" pid="3" name="KSOProductBuildVer">
    <vt:lpwstr>2052-12.1.0.15712</vt:lpwstr>
  </property>
</Properties>
</file>