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urses_and_Students\Python_training2017\Assignments\Assignment3_DataAnalysis\Data\"/>
    </mc:Choice>
  </mc:AlternateContent>
  <bookViews>
    <workbookView xWindow="0" yWindow="465" windowWidth="24720" windowHeight="12405"/>
  </bookViews>
  <sheets>
    <sheet name="Fortnightly Rainfall" sheetId="1" r:id="rId1"/>
  </sheets>
  <externalReferences>
    <externalReference r:id="rId2"/>
  </externalReferences>
  <definedNames>
    <definedName name="B_PROLONG">'[1]Flood Lift'!$D$84</definedName>
    <definedName name="B_SPATES">'[1]Flood Lift'!$D$76</definedName>
    <definedName name="MPD" localSheetId="0">#REF!</definedName>
    <definedName name="MPD">#REF!</definedName>
    <definedName name="MPS" localSheetId="0">#REF!</definedName>
    <definedName name="MPS">#REF!</definedName>
    <definedName name="n_PROLONG">'[1]Flood Lift'!$FQ$88</definedName>
    <definedName name="n_SPATES">'[1]Flood Lift'!$FQ$75</definedName>
    <definedName name="UP">[1]Agriculture!$B$3:$D$4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7" i="1" l="1"/>
  <c r="R67" i="1"/>
  <c r="Q67" i="1"/>
  <c r="P67" i="1"/>
  <c r="O67" i="1"/>
  <c r="N67" i="1"/>
  <c r="W66" i="1"/>
  <c r="V66" i="1"/>
  <c r="U66" i="1"/>
  <c r="R66" i="1"/>
  <c r="Q66" i="1"/>
  <c r="P66" i="1"/>
  <c r="O66" i="1"/>
  <c r="N66" i="1"/>
  <c r="V65" i="1"/>
  <c r="T65" i="1"/>
  <c r="R65" i="1"/>
  <c r="Q65" i="1"/>
  <c r="P65" i="1"/>
  <c r="O65" i="1"/>
  <c r="N65" i="1"/>
  <c r="S64" i="1"/>
  <c r="R64" i="1"/>
  <c r="Q64" i="1"/>
  <c r="P64" i="1"/>
  <c r="O64" i="1"/>
  <c r="N64" i="1"/>
  <c r="S63" i="1"/>
  <c r="R63" i="1"/>
  <c r="Q63" i="1"/>
  <c r="P63" i="1"/>
  <c r="O63" i="1"/>
  <c r="N63" i="1"/>
  <c r="F63" i="1"/>
  <c r="S62" i="1"/>
  <c r="R62" i="1"/>
  <c r="Q62" i="1"/>
  <c r="P62" i="1"/>
  <c r="O62" i="1"/>
  <c r="N62" i="1"/>
  <c r="L62" i="1"/>
  <c r="F62" i="1"/>
  <c r="S61" i="1"/>
  <c r="R61" i="1"/>
  <c r="Q61" i="1"/>
  <c r="P61" i="1"/>
  <c r="O61" i="1"/>
  <c r="N61" i="1"/>
  <c r="C61" i="1"/>
  <c r="B61" i="1"/>
  <c r="T60" i="1"/>
  <c r="S60" i="1"/>
  <c r="R60" i="1"/>
  <c r="Q60" i="1"/>
  <c r="P60" i="1"/>
  <c r="O60" i="1"/>
  <c r="N60" i="1"/>
  <c r="L58" i="1"/>
  <c r="L55" i="1"/>
  <c r="L56" i="1" s="1"/>
  <c r="W33" i="1"/>
  <c r="S33" i="1"/>
  <c r="R33" i="1"/>
  <c r="Q33" i="1"/>
  <c r="P33" i="1"/>
  <c r="O33" i="1"/>
  <c r="N33" i="1"/>
  <c r="V32" i="1"/>
  <c r="R32" i="1"/>
  <c r="Q32" i="1"/>
  <c r="T31" i="1"/>
  <c r="S31" i="1"/>
  <c r="R31" i="1"/>
  <c r="Q31" i="1"/>
  <c r="P31" i="1"/>
  <c r="O31" i="1"/>
  <c r="N31" i="1"/>
  <c r="S30" i="1"/>
  <c r="R30" i="1"/>
  <c r="Q30" i="1"/>
  <c r="P30" i="1"/>
  <c r="O30" i="1"/>
  <c r="N30" i="1"/>
  <c r="L30" i="1"/>
  <c r="S29" i="1"/>
  <c r="R29" i="1"/>
  <c r="Q29" i="1"/>
  <c r="P29" i="1"/>
  <c r="O29" i="1"/>
  <c r="N29" i="1"/>
  <c r="S28" i="1"/>
  <c r="R28" i="1"/>
  <c r="O28" i="1"/>
  <c r="N28" i="1"/>
  <c r="L28" i="1"/>
  <c r="L23" i="1"/>
</calcChain>
</file>

<file path=xl/sharedStrings.xml><?xml version="1.0" encoding="utf-8"?>
<sst xmlns="http://schemas.openxmlformats.org/spreadsheetml/2006/main" count="76" uniqueCount="17">
  <si>
    <t>FORTNIGHTLY RAINFALL DATA OF ZEERAPUR STATION</t>
  </si>
  <si>
    <t>Year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</si>
  <si>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</si>
  <si>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</si>
  <si>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</si>
  <si>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</si>
  <si>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</si>
  <si>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</si>
  <si>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</si>
  <si>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</si>
  <si>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</si>
  <si>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</si>
  <si>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</si>
  <si>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</si>
  <si>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I</t>
  </si>
  <si>
    <t>II</t>
  </si>
  <si>
    <t>FORTNIGHTLY RAINFALL DATA OF SUSANER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</si>
</sst>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4" fillId="0" borderId="0" xfId="2" applyFont="1" applyFill="1"/>
    <xf numFmtId="0" fontId="3" fillId="0" borderId="0" xfId="2" applyFont="1" applyFill="1"/>
    <xf numFmtId="165" fontId="4" fillId="0" borderId="0" xfId="1" applyNumberFormat="1" applyFont="1" applyFill="1"/>
    <xf numFmtId="165" fontId="3" fillId="0" borderId="0" xfId="1" applyNumberFormat="1" applyFont="1" applyFill="1"/>
    <xf numFmtId="0" fontId="3" fillId="0" borderId="0" xfId="2" applyFont="1" applyFill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0" fontId="2" fillId="0" borderId="2" xfId="2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5" fillId="0" borderId="2" xfId="1" applyNumberFormat="1" applyFont="1" applyFill="1" applyBorder="1" applyAlignment="1">
      <alignment horizontal="center"/>
    </xf>
    <xf numFmtId="165" fontId="5" fillId="0" borderId="3" xfId="1" applyNumberFormat="1" applyFont="1" applyFill="1" applyBorder="1" applyAlignment="1">
      <alignment horizontal="center"/>
    </xf>
    <xf numFmtId="165" fontId="5" fillId="0" borderId="2" xfId="1" applyNumberFormat="1" applyFont="1" applyFill="1" applyBorder="1" applyAlignment="1"/>
    <xf numFmtId="165" fontId="5" fillId="0" borderId="4" xfId="1" applyNumberFormat="1" applyFont="1" applyFill="1" applyBorder="1" applyAlignment="1"/>
    <xf numFmtId="165" fontId="5" fillId="0" borderId="3" xfId="1" applyNumberFormat="1" applyFont="1" applyFill="1" applyBorder="1" applyAlignment="1"/>
    <xf numFmtId="0" fontId="3" fillId="0" borderId="0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4" fillId="0" borderId="1" xfId="2" applyFont="1" applyFill="1" applyBorder="1"/>
    <xf numFmtId="165" fontId="3" fillId="0" borderId="1" xfId="1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Working Table Mohanpur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erD/Desktop/CVs%20-%20OD%20-%20most%20recent/EU%20-%20Lac%20Tanganyika%20-%20April%202016/Aide-Memoire%20-%20draft%20report/Rapport%20Final/H:/consultancy/MOHANPURA/CWR-MOHANPURA/Kadwaya%20-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d Lift"/>
      <sheetName val="Agricultur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zoomScale="117" zoomScaleNormal="90" zoomScaleSheetLayoutView="90" zoomScalePageLayoutView="90" workbookViewId="0"/>
  </sheetViews>
  <sheetFormatPr defaultColWidth="8.85546875" defaultRowHeight="12.75" x14ac:dyDescent="0.2"/>
  <cols>
    <col min="1" max="1" width="8.85546875" style="1"/>
    <col min="2" max="2" width="5.85546875" style="3" customWidth="1"/>
    <col min="3" max="5" width="5.28515625" style="3" customWidth="1"/>
    <col min="6" max="7" width="6.7109375" style="3" customWidth="1"/>
    <col min="8" max="8" width="7.140625" style="3" customWidth="1"/>
    <col min="9" max="9" width="7" style="3" customWidth="1"/>
    <col min="10" max="10" width="7.140625" style="3" customWidth="1"/>
    <col min="11" max="11" width="6.140625" style="3" customWidth="1"/>
    <col min="12" max="12" width="5.7109375" style="3" customWidth="1"/>
    <col min="13" max="13" width="6.85546875" style="3" customWidth="1"/>
    <col min="14" max="14" width="7.140625" style="3" customWidth="1"/>
    <col min="15" max="15" width="7" style="3" customWidth="1"/>
    <col min="16" max="16" width="7.140625" style="3" customWidth="1"/>
    <col min="17" max="17" width="6.140625" style="3" customWidth="1"/>
    <col min="18" max="18" width="5.7109375" style="3" customWidth="1"/>
    <col min="19" max="20" width="6.85546875" style="3" customWidth="1"/>
    <col min="21" max="21" width="5.85546875" style="3" customWidth="1"/>
    <col min="22" max="22" width="4.7109375" style="3" customWidth="1"/>
    <col min="23" max="23" width="5.85546875" style="3" customWidth="1"/>
    <col min="24" max="24" width="5.7109375" style="3" customWidth="1"/>
    <col min="25" max="25" width="6.7109375" style="3" customWidth="1"/>
    <col min="26" max="204" width="8.85546875" style="1"/>
    <col min="205" max="205" width="7.140625" style="1" customWidth="1"/>
    <col min="206" max="206" width="7" style="1" customWidth="1"/>
    <col min="207" max="207" width="7.140625" style="1" customWidth="1"/>
    <col min="208" max="208" width="6.140625" style="1" customWidth="1"/>
    <col min="209" max="209" width="5.7109375" style="1" customWidth="1"/>
    <col min="210" max="211" width="6.85546875" style="1" customWidth="1"/>
    <col min="212" max="212" width="5.85546875" style="1" customWidth="1"/>
    <col min="213" max="213" width="4.7109375" style="1" customWidth="1"/>
    <col min="214" max="214" width="5.85546875" style="1" customWidth="1"/>
    <col min="215" max="215" width="5.7109375" style="1" customWidth="1"/>
    <col min="216" max="216" width="4.42578125" style="1" customWidth="1"/>
    <col min="217" max="217" width="5.85546875" style="1" customWidth="1"/>
    <col min="218" max="220" width="5.28515625" style="1" customWidth="1"/>
    <col min="221" max="222" width="6.7109375" style="1" customWidth="1"/>
    <col min="223" max="227" width="8.85546875" style="1"/>
    <col min="228" max="228" width="19.7109375" style="1" customWidth="1"/>
    <col min="229" max="460" width="8.85546875" style="1"/>
    <col min="461" max="461" width="7.140625" style="1" customWidth="1"/>
    <col min="462" max="462" width="7" style="1" customWidth="1"/>
    <col min="463" max="463" width="7.140625" style="1" customWidth="1"/>
    <col min="464" max="464" width="6.140625" style="1" customWidth="1"/>
    <col min="465" max="465" width="5.7109375" style="1" customWidth="1"/>
    <col min="466" max="467" width="6.85546875" style="1" customWidth="1"/>
    <col min="468" max="468" width="5.85546875" style="1" customWidth="1"/>
    <col min="469" max="469" width="4.7109375" style="1" customWidth="1"/>
    <col min="470" max="470" width="5.85546875" style="1" customWidth="1"/>
    <col min="471" max="471" width="5.7109375" style="1" customWidth="1"/>
    <col min="472" max="472" width="4.42578125" style="1" customWidth="1"/>
    <col min="473" max="473" width="5.85546875" style="1" customWidth="1"/>
    <col min="474" max="476" width="5.28515625" style="1" customWidth="1"/>
    <col min="477" max="478" width="6.7109375" style="1" customWidth="1"/>
    <col min="479" max="483" width="8.85546875" style="1"/>
    <col min="484" max="484" width="19.7109375" style="1" customWidth="1"/>
    <col min="485" max="716" width="8.85546875" style="1"/>
    <col min="717" max="717" width="7.140625" style="1" customWidth="1"/>
    <col min="718" max="718" width="7" style="1" customWidth="1"/>
    <col min="719" max="719" width="7.140625" style="1" customWidth="1"/>
    <col min="720" max="720" width="6.140625" style="1" customWidth="1"/>
    <col min="721" max="721" width="5.7109375" style="1" customWidth="1"/>
    <col min="722" max="723" width="6.85546875" style="1" customWidth="1"/>
    <col min="724" max="724" width="5.85546875" style="1" customWidth="1"/>
    <col min="725" max="725" width="4.7109375" style="1" customWidth="1"/>
    <col min="726" max="726" width="5.85546875" style="1" customWidth="1"/>
    <col min="727" max="727" width="5.7109375" style="1" customWidth="1"/>
    <col min="728" max="728" width="4.42578125" style="1" customWidth="1"/>
    <col min="729" max="729" width="5.85546875" style="1" customWidth="1"/>
    <col min="730" max="732" width="5.28515625" style="1" customWidth="1"/>
    <col min="733" max="734" width="6.7109375" style="1" customWidth="1"/>
    <col min="735" max="739" width="8.85546875" style="1"/>
    <col min="740" max="740" width="19.7109375" style="1" customWidth="1"/>
    <col min="741" max="972" width="8.85546875" style="1"/>
    <col min="973" max="973" width="7.140625" style="1" customWidth="1"/>
    <col min="974" max="974" width="7" style="1" customWidth="1"/>
    <col min="975" max="975" width="7.140625" style="1" customWidth="1"/>
    <col min="976" max="976" width="6.140625" style="1" customWidth="1"/>
    <col min="977" max="977" width="5.7109375" style="1" customWidth="1"/>
    <col min="978" max="979" width="6.85546875" style="1" customWidth="1"/>
    <col min="980" max="980" width="5.85546875" style="1" customWidth="1"/>
    <col min="981" max="981" width="4.7109375" style="1" customWidth="1"/>
    <col min="982" max="982" width="5.85546875" style="1" customWidth="1"/>
    <col min="983" max="983" width="5.7109375" style="1" customWidth="1"/>
    <col min="984" max="984" width="4.42578125" style="1" customWidth="1"/>
    <col min="985" max="985" width="5.85546875" style="1" customWidth="1"/>
    <col min="986" max="988" width="5.28515625" style="1" customWidth="1"/>
    <col min="989" max="990" width="6.7109375" style="1" customWidth="1"/>
    <col min="991" max="995" width="8.85546875" style="1"/>
    <col min="996" max="996" width="19.7109375" style="1" customWidth="1"/>
    <col min="997" max="1228" width="8.85546875" style="1"/>
    <col min="1229" max="1229" width="7.140625" style="1" customWidth="1"/>
    <col min="1230" max="1230" width="7" style="1" customWidth="1"/>
    <col min="1231" max="1231" width="7.140625" style="1" customWidth="1"/>
    <col min="1232" max="1232" width="6.140625" style="1" customWidth="1"/>
    <col min="1233" max="1233" width="5.7109375" style="1" customWidth="1"/>
    <col min="1234" max="1235" width="6.85546875" style="1" customWidth="1"/>
    <col min="1236" max="1236" width="5.85546875" style="1" customWidth="1"/>
    <col min="1237" max="1237" width="4.7109375" style="1" customWidth="1"/>
    <col min="1238" max="1238" width="5.85546875" style="1" customWidth="1"/>
    <col min="1239" max="1239" width="5.7109375" style="1" customWidth="1"/>
    <col min="1240" max="1240" width="4.42578125" style="1" customWidth="1"/>
    <col min="1241" max="1241" width="5.85546875" style="1" customWidth="1"/>
    <col min="1242" max="1244" width="5.28515625" style="1" customWidth="1"/>
    <col min="1245" max="1246" width="6.7109375" style="1" customWidth="1"/>
    <col min="1247" max="1251" width="8.85546875" style="1"/>
    <col min="1252" max="1252" width="19.7109375" style="1" customWidth="1"/>
    <col min="1253" max="1484" width="8.85546875" style="1"/>
    <col min="1485" max="1485" width="7.140625" style="1" customWidth="1"/>
    <col min="1486" max="1486" width="7" style="1" customWidth="1"/>
    <col min="1487" max="1487" width="7.140625" style="1" customWidth="1"/>
    <col min="1488" max="1488" width="6.140625" style="1" customWidth="1"/>
    <col min="1489" max="1489" width="5.7109375" style="1" customWidth="1"/>
    <col min="1490" max="1491" width="6.85546875" style="1" customWidth="1"/>
    <col min="1492" max="1492" width="5.85546875" style="1" customWidth="1"/>
    <col min="1493" max="1493" width="4.7109375" style="1" customWidth="1"/>
    <col min="1494" max="1494" width="5.85546875" style="1" customWidth="1"/>
    <col min="1495" max="1495" width="5.7109375" style="1" customWidth="1"/>
    <col min="1496" max="1496" width="4.42578125" style="1" customWidth="1"/>
    <col min="1497" max="1497" width="5.85546875" style="1" customWidth="1"/>
    <col min="1498" max="1500" width="5.28515625" style="1" customWidth="1"/>
    <col min="1501" max="1502" width="6.7109375" style="1" customWidth="1"/>
    <col min="1503" max="1507" width="8.85546875" style="1"/>
    <col min="1508" max="1508" width="19.7109375" style="1" customWidth="1"/>
    <col min="1509" max="1740" width="8.85546875" style="1"/>
    <col min="1741" max="1741" width="7.140625" style="1" customWidth="1"/>
    <col min="1742" max="1742" width="7" style="1" customWidth="1"/>
    <col min="1743" max="1743" width="7.140625" style="1" customWidth="1"/>
    <col min="1744" max="1744" width="6.140625" style="1" customWidth="1"/>
    <col min="1745" max="1745" width="5.7109375" style="1" customWidth="1"/>
    <col min="1746" max="1747" width="6.85546875" style="1" customWidth="1"/>
    <col min="1748" max="1748" width="5.85546875" style="1" customWidth="1"/>
    <col min="1749" max="1749" width="4.7109375" style="1" customWidth="1"/>
    <col min="1750" max="1750" width="5.85546875" style="1" customWidth="1"/>
    <col min="1751" max="1751" width="5.7109375" style="1" customWidth="1"/>
    <col min="1752" max="1752" width="4.42578125" style="1" customWidth="1"/>
    <col min="1753" max="1753" width="5.85546875" style="1" customWidth="1"/>
    <col min="1754" max="1756" width="5.28515625" style="1" customWidth="1"/>
    <col min="1757" max="1758" width="6.7109375" style="1" customWidth="1"/>
    <col min="1759" max="1763" width="8.85546875" style="1"/>
    <col min="1764" max="1764" width="19.7109375" style="1" customWidth="1"/>
    <col min="1765" max="1996" width="8.85546875" style="1"/>
    <col min="1997" max="1997" width="7.140625" style="1" customWidth="1"/>
    <col min="1998" max="1998" width="7" style="1" customWidth="1"/>
    <col min="1999" max="1999" width="7.140625" style="1" customWidth="1"/>
    <col min="2000" max="2000" width="6.140625" style="1" customWidth="1"/>
    <col min="2001" max="2001" width="5.7109375" style="1" customWidth="1"/>
    <col min="2002" max="2003" width="6.85546875" style="1" customWidth="1"/>
    <col min="2004" max="2004" width="5.85546875" style="1" customWidth="1"/>
    <col min="2005" max="2005" width="4.7109375" style="1" customWidth="1"/>
    <col min="2006" max="2006" width="5.85546875" style="1" customWidth="1"/>
    <col min="2007" max="2007" width="5.7109375" style="1" customWidth="1"/>
    <col min="2008" max="2008" width="4.42578125" style="1" customWidth="1"/>
    <col min="2009" max="2009" width="5.85546875" style="1" customWidth="1"/>
    <col min="2010" max="2012" width="5.28515625" style="1" customWidth="1"/>
    <col min="2013" max="2014" width="6.7109375" style="1" customWidth="1"/>
    <col min="2015" max="2019" width="8.85546875" style="1"/>
    <col min="2020" max="2020" width="19.7109375" style="1" customWidth="1"/>
    <col min="2021" max="2252" width="8.85546875" style="1"/>
    <col min="2253" max="2253" width="7.140625" style="1" customWidth="1"/>
    <col min="2254" max="2254" width="7" style="1" customWidth="1"/>
    <col min="2255" max="2255" width="7.140625" style="1" customWidth="1"/>
    <col min="2256" max="2256" width="6.140625" style="1" customWidth="1"/>
    <col min="2257" max="2257" width="5.7109375" style="1" customWidth="1"/>
    <col min="2258" max="2259" width="6.85546875" style="1" customWidth="1"/>
    <col min="2260" max="2260" width="5.85546875" style="1" customWidth="1"/>
    <col min="2261" max="2261" width="4.7109375" style="1" customWidth="1"/>
    <col min="2262" max="2262" width="5.85546875" style="1" customWidth="1"/>
    <col min="2263" max="2263" width="5.7109375" style="1" customWidth="1"/>
    <col min="2264" max="2264" width="4.42578125" style="1" customWidth="1"/>
    <col min="2265" max="2265" width="5.85546875" style="1" customWidth="1"/>
    <col min="2266" max="2268" width="5.28515625" style="1" customWidth="1"/>
    <col min="2269" max="2270" width="6.7109375" style="1" customWidth="1"/>
    <col min="2271" max="2275" width="8.85546875" style="1"/>
    <col min="2276" max="2276" width="19.7109375" style="1" customWidth="1"/>
    <col min="2277" max="2508" width="8.85546875" style="1"/>
    <col min="2509" max="2509" width="7.140625" style="1" customWidth="1"/>
    <col min="2510" max="2510" width="7" style="1" customWidth="1"/>
    <col min="2511" max="2511" width="7.140625" style="1" customWidth="1"/>
    <col min="2512" max="2512" width="6.140625" style="1" customWidth="1"/>
    <col min="2513" max="2513" width="5.7109375" style="1" customWidth="1"/>
    <col min="2514" max="2515" width="6.85546875" style="1" customWidth="1"/>
    <col min="2516" max="2516" width="5.85546875" style="1" customWidth="1"/>
    <col min="2517" max="2517" width="4.7109375" style="1" customWidth="1"/>
    <col min="2518" max="2518" width="5.85546875" style="1" customWidth="1"/>
    <col min="2519" max="2519" width="5.7109375" style="1" customWidth="1"/>
    <col min="2520" max="2520" width="4.42578125" style="1" customWidth="1"/>
    <col min="2521" max="2521" width="5.85546875" style="1" customWidth="1"/>
    <col min="2522" max="2524" width="5.28515625" style="1" customWidth="1"/>
    <col min="2525" max="2526" width="6.7109375" style="1" customWidth="1"/>
    <col min="2527" max="2531" width="8.85546875" style="1"/>
    <col min="2532" max="2532" width="19.7109375" style="1" customWidth="1"/>
    <col min="2533" max="2764" width="8.85546875" style="1"/>
    <col min="2765" max="2765" width="7.140625" style="1" customWidth="1"/>
    <col min="2766" max="2766" width="7" style="1" customWidth="1"/>
    <col min="2767" max="2767" width="7.140625" style="1" customWidth="1"/>
    <col min="2768" max="2768" width="6.140625" style="1" customWidth="1"/>
    <col min="2769" max="2769" width="5.7109375" style="1" customWidth="1"/>
    <col min="2770" max="2771" width="6.85546875" style="1" customWidth="1"/>
    <col min="2772" max="2772" width="5.85546875" style="1" customWidth="1"/>
    <col min="2773" max="2773" width="4.7109375" style="1" customWidth="1"/>
    <col min="2774" max="2774" width="5.85546875" style="1" customWidth="1"/>
    <col min="2775" max="2775" width="5.7109375" style="1" customWidth="1"/>
    <col min="2776" max="2776" width="4.42578125" style="1" customWidth="1"/>
    <col min="2777" max="2777" width="5.85546875" style="1" customWidth="1"/>
    <col min="2778" max="2780" width="5.28515625" style="1" customWidth="1"/>
    <col min="2781" max="2782" width="6.7109375" style="1" customWidth="1"/>
    <col min="2783" max="2787" width="8.85546875" style="1"/>
    <col min="2788" max="2788" width="19.7109375" style="1" customWidth="1"/>
    <col min="2789" max="3020" width="8.85546875" style="1"/>
    <col min="3021" max="3021" width="7.140625" style="1" customWidth="1"/>
    <col min="3022" max="3022" width="7" style="1" customWidth="1"/>
    <col min="3023" max="3023" width="7.140625" style="1" customWidth="1"/>
    <col min="3024" max="3024" width="6.140625" style="1" customWidth="1"/>
    <col min="3025" max="3025" width="5.7109375" style="1" customWidth="1"/>
    <col min="3026" max="3027" width="6.85546875" style="1" customWidth="1"/>
    <col min="3028" max="3028" width="5.85546875" style="1" customWidth="1"/>
    <col min="3029" max="3029" width="4.7109375" style="1" customWidth="1"/>
    <col min="3030" max="3030" width="5.85546875" style="1" customWidth="1"/>
    <col min="3031" max="3031" width="5.7109375" style="1" customWidth="1"/>
    <col min="3032" max="3032" width="4.42578125" style="1" customWidth="1"/>
    <col min="3033" max="3033" width="5.85546875" style="1" customWidth="1"/>
    <col min="3034" max="3036" width="5.28515625" style="1" customWidth="1"/>
    <col min="3037" max="3038" width="6.7109375" style="1" customWidth="1"/>
    <col min="3039" max="3043" width="8.85546875" style="1"/>
    <col min="3044" max="3044" width="19.7109375" style="1" customWidth="1"/>
    <col min="3045" max="3276" width="8.85546875" style="1"/>
    <col min="3277" max="3277" width="7.140625" style="1" customWidth="1"/>
    <col min="3278" max="3278" width="7" style="1" customWidth="1"/>
    <col min="3279" max="3279" width="7.140625" style="1" customWidth="1"/>
    <col min="3280" max="3280" width="6.140625" style="1" customWidth="1"/>
    <col min="3281" max="3281" width="5.7109375" style="1" customWidth="1"/>
    <col min="3282" max="3283" width="6.85546875" style="1" customWidth="1"/>
    <col min="3284" max="3284" width="5.85546875" style="1" customWidth="1"/>
    <col min="3285" max="3285" width="4.7109375" style="1" customWidth="1"/>
    <col min="3286" max="3286" width="5.85546875" style="1" customWidth="1"/>
    <col min="3287" max="3287" width="5.7109375" style="1" customWidth="1"/>
    <col min="3288" max="3288" width="4.42578125" style="1" customWidth="1"/>
    <col min="3289" max="3289" width="5.85546875" style="1" customWidth="1"/>
    <col min="3290" max="3292" width="5.28515625" style="1" customWidth="1"/>
    <col min="3293" max="3294" width="6.7109375" style="1" customWidth="1"/>
    <col min="3295" max="3299" width="8.85546875" style="1"/>
    <col min="3300" max="3300" width="19.7109375" style="1" customWidth="1"/>
    <col min="3301" max="3532" width="8.85546875" style="1"/>
    <col min="3533" max="3533" width="7.140625" style="1" customWidth="1"/>
    <col min="3534" max="3534" width="7" style="1" customWidth="1"/>
    <col min="3535" max="3535" width="7.140625" style="1" customWidth="1"/>
    <col min="3536" max="3536" width="6.140625" style="1" customWidth="1"/>
    <col min="3537" max="3537" width="5.7109375" style="1" customWidth="1"/>
    <col min="3538" max="3539" width="6.85546875" style="1" customWidth="1"/>
    <col min="3540" max="3540" width="5.85546875" style="1" customWidth="1"/>
    <col min="3541" max="3541" width="4.7109375" style="1" customWidth="1"/>
    <col min="3542" max="3542" width="5.85546875" style="1" customWidth="1"/>
    <col min="3543" max="3543" width="5.7109375" style="1" customWidth="1"/>
    <col min="3544" max="3544" width="4.42578125" style="1" customWidth="1"/>
    <col min="3545" max="3545" width="5.85546875" style="1" customWidth="1"/>
    <col min="3546" max="3548" width="5.28515625" style="1" customWidth="1"/>
    <col min="3549" max="3550" width="6.7109375" style="1" customWidth="1"/>
    <col min="3551" max="3555" width="8.85546875" style="1"/>
    <col min="3556" max="3556" width="19.7109375" style="1" customWidth="1"/>
    <col min="3557" max="3788" width="8.85546875" style="1"/>
    <col min="3789" max="3789" width="7.140625" style="1" customWidth="1"/>
    <col min="3790" max="3790" width="7" style="1" customWidth="1"/>
    <col min="3791" max="3791" width="7.140625" style="1" customWidth="1"/>
    <col min="3792" max="3792" width="6.140625" style="1" customWidth="1"/>
    <col min="3793" max="3793" width="5.7109375" style="1" customWidth="1"/>
    <col min="3794" max="3795" width="6.85546875" style="1" customWidth="1"/>
    <col min="3796" max="3796" width="5.85546875" style="1" customWidth="1"/>
    <col min="3797" max="3797" width="4.7109375" style="1" customWidth="1"/>
    <col min="3798" max="3798" width="5.85546875" style="1" customWidth="1"/>
    <col min="3799" max="3799" width="5.7109375" style="1" customWidth="1"/>
    <col min="3800" max="3800" width="4.42578125" style="1" customWidth="1"/>
    <col min="3801" max="3801" width="5.85546875" style="1" customWidth="1"/>
    <col min="3802" max="3804" width="5.28515625" style="1" customWidth="1"/>
    <col min="3805" max="3806" width="6.7109375" style="1" customWidth="1"/>
    <col min="3807" max="3811" width="8.85546875" style="1"/>
    <col min="3812" max="3812" width="19.7109375" style="1" customWidth="1"/>
    <col min="3813" max="4044" width="8.85546875" style="1"/>
    <col min="4045" max="4045" width="7.140625" style="1" customWidth="1"/>
    <col min="4046" max="4046" width="7" style="1" customWidth="1"/>
    <col min="4047" max="4047" width="7.140625" style="1" customWidth="1"/>
    <col min="4048" max="4048" width="6.140625" style="1" customWidth="1"/>
    <col min="4049" max="4049" width="5.7109375" style="1" customWidth="1"/>
    <col min="4050" max="4051" width="6.85546875" style="1" customWidth="1"/>
    <col min="4052" max="4052" width="5.85546875" style="1" customWidth="1"/>
    <col min="4053" max="4053" width="4.7109375" style="1" customWidth="1"/>
    <col min="4054" max="4054" width="5.85546875" style="1" customWidth="1"/>
    <col min="4055" max="4055" width="5.7109375" style="1" customWidth="1"/>
    <col min="4056" max="4056" width="4.42578125" style="1" customWidth="1"/>
    <col min="4057" max="4057" width="5.85546875" style="1" customWidth="1"/>
    <col min="4058" max="4060" width="5.28515625" style="1" customWidth="1"/>
    <col min="4061" max="4062" width="6.7109375" style="1" customWidth="1"/>
    <col min="4063" max="4067" width="8.85546875" style="1"/>
    <col min="4068" max="4068" width="19.7109375" style="1" customWidth="1"/>
    <col min="4069" max="4300" width="8.85546875" style="1"/>
    <col min="4301" max="4301" width="7.140625" style="1" customWidth="1"/>
    <col min="4302" max="4302" width="7" style="1" customWidth="1"/>
    <col min="4303" max="4303" width="7.140625" style="1" customWidth="1"/>
    <col min="4304" max="4304" width="6.140625" style="1" customWidth="1"/>
    <col min="4305" max="4305" width="5.7109375" style="1" customWidth="1"/>
    <col min="4306" max="4307" width="6.85546875" style="1" customWidth="1"/>
    <col min="4308" max="4308" width="5.85546875" style="1" customWidth="1"/>
    <col min="4309" max="4309" width="4.7109375" style="1" customWidth="1"/>
    <col min="4310" max="4310" width="5.85546875" style="1" customWidth="1"/>
    <col min="4311" max="4311" width="5.7109375" style="1" customWidth="1"/>
    <col min="4312" max="4312" width="4.42578125" style="1" customWidth="1"/>
    <col min="4313" max="4313" width="5.85546875" style="1" customWidth="1"/>
    <col min="4314" max="4316" width="5.28515625" style="1" customWidth="1"/>
    <col min="4317" max="4318" width="6.7109375" style="1" customWidth="1"/>
    <col min="4319" max="4323" width="8.85546875" style="1"/>
    <col min="4324" max="4324" width="19.7109375" style="1" customWidth="1"/>
    <col min="4325" max="4556" width="8.85546875" style="1"/>
    <col min="4557" max="4557" width="7.140625" style="1" customWidth="1"/>
    <col min="4558" max="4558" width="7" style="1" customWidth="1"/>
    <col min="4559" max="4559" width="7.140625" style="1" customWidth="1"/>
    <col min="4560" max="4560" width="6.140625" style="1" customWidth="1"/>
    <col min="4561" max="4561" width="5.7109375" style="1" customWidth="1"/>
    <col min="4562" max="4563" width="6.85546875" style="1" customWidth="1"/>
    <col min="4564" max="4564" width="5.85546875" style="1" customWidth="1"/>
    <col min="4565" max="4565" width="4.7109375" style="1" customWidth="1"/>
    <col min="4566" max="4566" width="5.85546875" style="1" customWidth="1"/>
    <col min="4567" max="4567" width="5.7109375" style="1" customWidth="1"/>
    <col min="4568" max="4568" width="4.42578125" style="1" customWidth="1"/>
    <col min="4569" max="4569" width="5.85546875" style="1" customWidth="1"/>
    <col min="4570" max="4572" width="5.28515625" style="1" customWidth="1"/>
    <col min="4573" max="4574" width="6.7109375" style="1" customWidth="1"/>
    <col min="4575" max="4579" width="8.85546875" style="1"/>
    <col min="4580" max="4580" width="19.7109375" style="1" customWidth="1"/>
    <col min="4581" max="4812" width="8.85546875" style="1"/>
    <col min="4813" max="4813" width="7.140625" style="1" customWidth="1"/>
    <col min="4814" max="4814" width="7" style="1" customWidth="1"/>
    <col min="4815" max="4815" width="7.140625" style="1" customWidth="1"/>
    <col min="4816" max="4816" width="6.140625" style="1" customWidth="1"/>
    <col min="4817" max="4817" width="5.7109375" style="1" customWidth="1"/>
    <col min="4818" max="4819" width="6.85546875" style="1" customWidth="1"/>
    <col min="4820" max="4820" width="5.85546875" style="1" customWidth="1"/>
    <col min="4821" max="4821" width="4.7109375" style="1" customWidth="1"/>
    <col min="4822" max="4822" width="5.85546875" style="1" customWidth="1"/>
    <col min="4823" max="4823" width="5.7109375" style="1" customWidth="1"/>
    <col min="4824" max="4824" width="4.42578125" style="1" customWidth="1"/>
    <col min="4825" max="4825" width="5.85546875" style="1" customWidth="1"/>
    <col min="4826" max="4828" width="5.28515625" style="1" customWidth="1"/>
    <col min="4829" max="4830" width="6.7109375" style="1" customWidth="1"/>
    <col min="4831" max="4835" width="8.85546875" style="1"/>
    <col min="4836" max="4836" width="19.7109375" style="1" customWidth="1"/>
    <col min="4837" max="5068" width="8.85546875" style="1"/>
    <col min="5069" max="5069" width="7.140625" style="1" customWidth="1"/>
    <col min="5070" max="5070" width="7" style="1" customWidth="1"/>
    <col min="5071" max="5071" width="7.140625" style="1" customWidth="1"/>
    <col min="5072" max="5072" width="6.140625" style="1" customWidth="1"/>
    <col min="5073" max="5073" width="5.7109375" style="1" customWidth="1"/>
    <col min="5074" max="5075" width="6.85546875" style="1" customWidth="1"/>
    <col min="5076" max="5076" width="5.85546875" style="1" customWidth="1"/>
    <col min="5077" max="5077" width="4.7109375" style="1" customWidth="1"/>
    <col min="5078" max="5078" width="5.85546875" style="1" customWidth="1"/>
    <col min="5079" max="5079" width="5.7109375" style="1" customWidth="1"/>
    <col min="5080" max="5080" width="4.42578125" style="1" customWidth="1"/>
    <col min="5081" max="5081" width="5.85546875" style="1" customWidth="1"/>
    <col min="5082" max="5084" width="5.28515625" style="1" customWidth="1"/>
    <col min="5085" max="5086" width="6.7109375" style="1" customWidth="1"/>
    <col min="5087" max="5091" width="8.85546875" style="1"/>
    <col min="5092" max="5092" width="19.7109375" style="1" customWidth="1"/>
    <col min="5093" max="5324" width="8.85546875" style="1"/>
    <col min="5325" max="5325" width="7.140625" style="1" customWidth="1"/>
    <col min="5326" max="5326" width="7" style="1" customWidth="1"/>
    <col min="5327" max="5327" width="7.140625" style="1" customWidth="1"/>
    <col min="5328" max="5328" width="6.140625" style="1" customWidth="1"/>
    <col min="5329" max="5329" width="5.7109375" style="1" customWidth="1"/>
    <col min="5330" max="5331" width="6.85546875" style="1" customWidth="1"/>
    <col min="5332" max="5332" width="5.85546875" style="1" customWidth="1"/>
    <col min="5333" max="5333" width="4.7109375" style="1" customWidth="1"/>
    <col min="5334" max="5334" width="5.85546875" style="1" customWidth="1"/>
    <col min="5335" max="5335" width="5.7109375" style="1" customWidth="1"/>
    <col min="5336" max="5336" width="4.42578125" style="1" customWidth="1"/>
    <col min="5337" max="5337" width="5.85546875" style="1" customWidth="1"/>
    <col min="5338" max="5340" width="5.28515625" style="1" customWidth="1"/>
    <col min="5341" max="5342" width="6.7109375" style="1" customWidth="1"/>
    <col min="5343" max="5347" width="8.85546875" style="1"/>
    <col min="5348" max="5348" width="19.7109375" style="1" customWidth="1"/>
    <col min="5349" max="5580" width="8.85546875" style="1"/>
    <col min="5581" max="5581" width="7.140625" style="1" customWidth="1"/>
    <col min="5582" max="5582" width="7" style="1" customWidth="1"/>
    <col min="5583" max="5583" width="7.140625" style="1" customWidth="1"/>
    <col min="5584" max="5584" width="6.140625" style="1" customWidth="1"/>
    <col min="5585" max="5585" width="5.7109375" style="1" customWidth="1"/>
    <col min="5586" max="5587" width="6.85546875" style="1" customWidth="1"/>
    <col min="5588" max="5588" width="5.85546875" style="1" customWidth="1"/>
    <col min="5589" max="5589" width="4.7109375" style="1" customWidth="1"/>
    <col min="5590" max="5590" width="5.85546875" style="1" customWidth="1"/>
    <col min="5591" max="5591" width="5.7109375" style="1" customWidth="1"/>
    <col min="5592" max="5592" width="4.42578125" style="1" customWidth="1"/>
    <col min="5593" max="5593" width="5.85546875" style="1" customWidth="1"/>
    <col min="5594" max="5596" width="5.28515625" style="1" customWidth="1"/>
    <col min="5597" max="5598" width="6.7109375" style="1" customWidth="1"/>
    <col min="5599" max="5603" width="8.85546875" style="1"/>
    <col min="5604" max="5604" width="19.7109375" style="1" customWidth="1"/>
    <col min="5605" max="5836" width="8.85546875" style="1"/>
    <col min="5837" max="5837" width="7.140625" style="1" customWidth="1"/>
    <col min="5838" max="5838" width="7" style="1" customWidth="1"/>
    <col min="5839" max="5839" width="7.140625" style="1" customWidth="1"/>
    <col min="5840" max="5840" width="6.140625" style="1" customWidth="1"/>
    <col min="5841" max="5841" width="5.7109375" style="1" customWidth="1"/>
    <col min="5842" max="5843" width="6.85546875" style="1" customWidth="1"/>
    <col min="5844" max="5844" width="5.85546875" style="1" customWidth="1"/>
    <col min="5845" max="5845" width="4.7109375" style="1" customWidth="1"/>
    <col min="5846" max="5846" width="5.85546875" style="1" customWidth="1"/>
    <col min="5847" max="5847" width="5.7109375" style="1" customWidth="1"/>
    <col min="5848" max="5848" width="4.42578125" style="1" customWidth="1"/>
    <col min="5849" max="5849" width="5.85546875" style="1" customWidth="1"/>
    <col min="5850" max="5852" width="5.28515625" style="1" customWidth="1"/>
    <col min="5853" max="5854" width="6.7109375" style="1" customWidth="1"/>
    <col min="5855" max="5859" width="8.85546875" style="1"/>
    <col min="5860" max="5860" width="19.7109375" style="1" customWidth="1"/>
    <col min="5861" max="6092" width="8.85546875" style="1"/>
    <col min="6093" max="6093" width="7.140625" style="1" customWidth="1"/>
    <col min="6094" max="6094" width="7" style="1" customWidth="1"/>
    <col min="6095" max="6095" width="7.140625" style="1" customWidth="1"/>
    <col min="6096" max="6096" width="6.140625" style="1" customWidth="1"/>
    <col min="6097" max="6097" width="5.7109375" style="1" customWidth="1"/>
    <col min="6098" max="6099" width="6.85546875" style="1" customWidth="1"/>
    <col min="6100" max="6100" width="5.85546875" style="1" customWidth="1"/>
    <col min="6101" max="6101" width="4.7109375" style="1" customWidth="1"/>
    <col min="6102" max="6102" width="5.85546875" style="1" customWidth="1"/>
    <col min="6103" max="6103" width="5.7109375" style="1" customWidth="1"/>
    <col min="6104" max="6104" width="4.42578125" style="1" customWidth="1"/>
    <col min="6105" max="6105" width="5.85546875" style="1" customWidth="1"/>
    <col min="6106" max="6108" width="5.28515625" style="1" customWidth="1"/>
    <col min="6109" max="6110" width="6.7109375" style="1" customWidth="1"/>
    <col min="6111" max="6115" width="8.85546875" style="1"/>
    <col min="6116" max="6116" width="19.7109375" style="1" customWidth="1"/>
    <col min="6117" max="6348" width="8.85546875" style="1"/>
    <col min="6349" max="6349" width="7.140625" style="1" customWidth="1"/>
    <col min="6350" max="6350" width="7" style="1" customWidth="1"/>
    <col min="6351" max="6351" width="7.140625" style="1" customWidth="1"/>
    <col min="6352" max="6352" width="6.140625" style="1" customWidth="1"/>
    <col min="6353" max="6353" width="5.7109375" style="1" customWidth="1"/>
    <col min="6354" max="6355" width="6.85546875" style="1" customWidth="1"/>
    <col min="6356" max="6356" width="5.85546875" style="1" customWidth="1"/>
    <col min="6357" max="6357" width="4.7109375" style="1" customWidth="1"/>
    <col min="6358" max="6358" width="5.85546875" style="1" customWidth="1"/>
    <col min="6359" max="6359" width="5.7109375" style="1" customWidth="1"/>
    <col min="6360" max="6360" width="4.42578125" style="1" customWidth="1"/>
    <col min="6361" max="6361" width="5.85546875" style="1" customWidth="1"/>
    <col min="6362" max="6364" width="5.28515625" style="1" customWidth="1"/>
    <col min="6365" max="6366" width="6.7109375" style="1" customWidth="1"/>
    <col min="6367" max="6371" width="8.85546875" style="1"/>
    <col min="6372" max="6372" width="19.7109375" style="1" customWidth="1"/>
    <col min="6373" max="6604" width="8.85546875" style="1"/>
    <col min="6605" max="6605" width="7.140625" style="1" customWidth="1"/>
    <col min="6606" max="6606" width="7" style="1" customWidth="1"/>
    <col min="6607" max="6607" width="7.140625" style="1" customWidth="1"/>
    <col min="6608" max="6608" width="6.140625" style="1" customWidth="1"/>
    <col min="6609" max="6609" width="5.7109375" style="1" customWidth="1"/>
    <col min="6610" max="6611" width="6.85546875" style="1" customWidth="1"/>
    <col min="6612" max="6612" width="5.85546875" style="1" customWidth="1"/>
    <col min="6613" max="6613" width="4.7109375" style="1" customWidth="1"/>
    <col min="6614" max="6614" width="5.85546875" style="1" customWidth="1"/>
    <col min="6615" max="6615" width="5.7109375" style="1" customWidth="1"/>
    <col min="6616" max="6616" width="4.42578125" style="1" customWidth="1"/>
    <col min="6617" max="6617" width="5.85546875" style="1" customWidth="1"/>
    <col min="6618" max="6620" width="5.28515625" style="1" customWidth="1"/>
    <col min="6621" max="6622" width="6.7109375" style="1" customWidth="1"/>
    <col min="6623" max="6627" width="8.85546875" style="1"/>
    <col min="6628" max="6628" width="19.7109375" style="1" customWidth="1"/>
    <col min="6629" max="6860" width="8.85546875" style="1"/>
    <col min="6861" max="6861" width="7.140625" style="1" customWidth="1"/>
    <col min="6862" max="6862" width="7" style="1" customWidth="1"/>
    <col min="6863" max="6863" width="7.140625" style="1" customWidth="1"/>
    <col min="6864" max="6864" width="6.140625" style="1" customWidth="1"/>
    <col min="6865" max="6865" width="5.7109375" style="1" customWidth="1"/>
    <col min="6866" max="6867" width="6.85546875" style="1" customWidth="1"/>
    <col min="6868" max="6868" width="5.85546875" style="1" customWidth="1"/>
    <col min="6869" max="6869" width="4.7109375" style="1" customWidth="1"/>
    <col min="6870" max="6870" width="5.85546875" style="1" customWidth="1"/>
    <col min="6871" max="6871" width="5.7109375" style="1" customWidth="1"/>
    <col min="6872" max="6872" width="4.42578125" style="1" customWidth="1"/>
    <col min="6873" max="6873" width="5.85546875" style="1" customWidth="1"/>
    <col min="6874" max="6876" width="5.28515625" style="1" customWidth="1"/>
    <col min="6877" max="6878" width="6.7109375" style="1" customWidth="1"/>
    <col min="6879" max="6883" width="8.85546875" style="1"/>
    <col min="6884" max="6884" width="19.7109375" style="1" customWidth="1"/>
    <col min="6885" max="7116" width="8.85546875" style="1"/>
    <col min="7117" max="7117" width="7.140625" style="1" customWidth="1"/>
    <col min="7118" max="7118" width="7" style="1" customWidth="1"/>
    <col min="7119" max="7119" width="7.140625" style="1" customWidth="1"/>
    <col min="7120" max="7120" width="6.140625" style="1" customWidth="1"/>
    <col min="7121" max="7121" width="5.7109375" style="1" customWidth="1"/>
    <col min="7122" max="7123" width="6.85546875" style="1" customWidth="1"/>
    <col min="7124" max="7124" width="5.85546875" style="1" customWidth="1"/>
    <col min="7125" max="7125" width="4.7109375" style="1" customWidth="1"/>
    <col min="7126" max="7126" width="5.85546875" style="1" customWidth="1"/>
    <col min="7127" max="7127" width="5.7109375" style="1" customWidth="1"/>
    <col min="7128" max="7128" width="4.42578125" style="1" customWidth="1"/>
    <col min="7129" max="7129" width="5.85546875" style="1" customWidth="1"/>
    <col min="7130" max="7132" width="5.28515625" style="1" customWidth="1"/>
    <col min="7133" max="7134" width="6.7109375" style="1" customWidth="1"/>
    <col min="7135" max="7139" width="8.85546875" style="1"/>
    <col min="7140" max="7140" width="19.7109375" style="1" customWidth="1"/>
    <col min="7141" max="7372" width="8.85546875" style="1"/>
    <col min="7373" max="7373" width="7.140625" style="1" customWidth="1"/>
    <col min="7374" max="7374" width="7" style="1" customWidth="1"/>
    <col min="7375" max="7375" width="7.140625" style="1" customWidth="1"/>
    <col min="7376" max="7376" width="6.140625" style="1" customWidth="1"/>
    <col min="7377" max="7377" width="5.7109375" style="1" customWidth="1"/>
    <col min="7378" max="7379" width="6.85546875" style="1" customWidth="1"/>
    <col min="7380" max="7380" width="5.85546875" style="1" customWidth="1"/>
    <col min="7381" max="7381" width="4.7109375" style="1" customWidth="1"/>
    <col min="7382" max="7382" width="5.85546875" style="1" customWidth="1"/>
    <col min="7383" max="7383" width="5.7109375" style="1" customWidth="1"/>
    <col min="7384" max="7384" width="4.42578125" style="1" customWidth="1"/>
    <col min="7385" max="7385" width="5.85546875" style="1" customWidth="1"/>
    <col min="7386" max="7388" width="5.28515625" style="1" customWidth="1"/>
    <col min="7389" max="7390" width="6.7109375" style="1" customWidth="1"/>
    <col min="7391" max="7395" width="8.85546875" style="1"/>
    <col min="7396" max="7396" width="19.7109375" style="1" customWidth="1"/>
    <col min="7397" max="7628" width="8.85546875" style="1"/>
    <col min="7629" max="7629" width="7.140625" style="1" customWidth="1"/>
    <col min="7630" max="7630" width="7" style="1" customWidth="1"/>
    <col min="7631" max="7631" width="7.140625" style="1" customWidth="1"/>
    <col min="7632" max="7632" width="6.140625" style="1" customWidth="1"/>
    <col min="7633" max="7633" width="5.7109375" style="1" customWidth="1"/>
    <col min="7634" max="7635" width="6.85546875" style="1" customWidth="1"/>
    <col min="7636" max="7636" width="5.85546875" style="1" customWidth="1"/>
    <col min="7637" max="7637" width="4.7109375" style="1" customWidth="1"/>
    <col min="7638" max="7638" width="5.85546875" style="1" customWidth="1"/>
    <col min="7639" max="7639" width="5.7109375" style="1" customWidth="1"/>
    <col min="7640" max="7640" width="4.42578125" style="1" customWidth="1"/>
    <col min="7641" max="7641" width="5.85546875" style="1" customWidth="1"/>
    <col min="7642" max="7644" width="5.28515625" style="1" customWidth="1"/>
    <col min="7645" max="7646" width="6.7109375" style="1" customWidth="1"/>
    <col min="7647" max="7651" width="8.85546875" style="1"/>
    <col min="7652" max="7652" width="19.7109375" style="1" customWidth="1"/>
    <col min="7653" max="7884" width="8.85546875" style="1"/>
    <col min="7885" max="7885" width="7.140625" style="1" customWidth="1"/>
    <col min="7886" max="7886" width="7" style="1" customWidth="1"/>
    <col min="7887" max="7887" width="7.140625" style="1" customWidth="1"/>
    <col min="7888" max="7888" width="6.140625" style="1" customWidth="1"/>
    <col min="7889" max="7889" width="5.7109375" style="1" customWidth="1"/>
    <col min="7890" max="7891" width="6.85546875" style="1" customWidth="1"/>
    <col min="7892" max="7892" width="5.85546875" style="1" customWidth="1"/>
    <col min="7893" max="7893" width="4.7109375" style="1" customWidth="1"/>
    <col min="7894" max="7894" width="5.85546875" style="1" customWidth="1"/>
    <col min="7895" max="7895" width="5.7109375" style="1" customWidth="1"/>
    <col min="7896" max="7896" width="4.42578125" style="1" customWidth="1"/>
    <col min="7897" max="7897" width="5.85546875" style="1" customWidth="1"/>
    <col min="7898" max="7900" width="5.28515625" style="1" customWidth="1"/>
    <col min="7901" max="7902" width="6.7109375" style="1" customWidth="1"/>
    <col min="7903" max="7907" width="8.85546875" style="1"/>
    <col min="7908" max="7908" width="19.7109375" style="1" customWidth="1"/>
    <col min="7909" max="8140" width="8.85546875" style="1"/>
    <col min="8141" max="8141" width="7.140625" style="1" customWidth="1"/>
    <col min="8142" max="8142" width="7" style="1" customWidth="1"/>
    <col min="8143" max="8143" width="7.140625" style="1" customWidth="1"/>
    <col min="8144" max="8144" width="6.140625" style="1" customWidth="1"/>
    <col min="8145" max="8145" width="5.7109375" style="1" customWidth="1"/>
    <col min="8146" max="8147" width="6.85546875" style="1" customWidth="1"/>
    <col min="8148" max="8148" width="5.85546875" style="1" customWidth="1"/>
    <col min="8149" max="8149" width="4.7109375" style="1" customWidth="1"/>
    <col min="8150" max="8150" width="5.85546875" style="1" customWidth="1"/>
    <col min="8151" max="8151" width="5.7109375" style="1" customWidth="1"/>
    <col min="8152" max="8152" width="4.42578125" style="1" customWidth="1"/>
    <col min="8153" max="8153" width="5.85546875" style="1" customWidth="1"/>
    <col min="8154" max="8156" width="5.28515625" style="1" customWidth="1"/>
    <col min="8157" max="8158" width="6.7109375" style="1" customWidth="1"/>
    <col min="8159" max="8163" width="8.85546875" style="1"/>
    <col min="8164" max="8164" width="19.7109375" style="1" customWidth="1"/>
    <col min="8165" max="8396" width="8.85546875" style="1"/>
    <col min="8397" max="8397" width="7.140625" style="1" customWidth="1"/>
    <col min="8398" max="8398" width="7" style="1" customWidth="1"/>
    <col min="8399" max="8399" width="7.140625" style="1" customWidth="1"/>
    <col min="8400" max="8400" width="6.140625" style="1" customWidth="1"/>
    <col min="8401" max="8401" width="5.7109375" style="1" customWidth="1"/>
    <col min="8402" max="8403" width="6.85546875" style="1" customWidth="1"/>
    <col min="8404" max="8404" width="5.85546875" style="1" customWidth="1"/>
    <col min="8405" max="8405" width="4.7109375" style="1" customWidth="1"/>
    <col min="8406" max="8406" width="5.85546875" style="1" customWidth="1"/>
    <col min="8407" max="8407" width="5.7109375" style="1" customWidth="1"/>
    <col min="8408" max="8408" width="4.42578125" style="1" customWidth="1"/>
    <col min="8409" max="8409" width="5.85546875" style="1" customWidth="1"/>
    <col min="8410" max="8412" width="5.28515625" style="1" customWidth="1"/>
    <col min="8413" max="8414" width="6.7109375" style="1" customWidth="1"/>
    <col min="8415" max="8419" width="8.85546875" style="1"/>
    <col min="8420" max="8420" width="19.7109375" style="1" customWidth="1"/>
    <col min="8421" max="8652" width="8.85546875" style="1"/>
    <col min="8653" max="8653" width="7.140625" style="1" customWidth="1"/>
    <col min="8654" max="8654" width="7" style="1" customWidth="1"/>
    <col min="8655" max="8655" width="7.140625" style="1" customWidth="1"/>
    <col min="8656" max="8656" width="6.140625" style="1" customWidth="1"/>
    <col min="8657" max="8657" width="5.7109375" style="1" customWidth="1"/>
    <col min="8658" max="8659" width="6.85546875" style="1" customWidth="1"/>
    <col min="8660" max="8660" width="5.85546875" style="1" customWidth="1"/>
    <col min="8661" max="8661" width="4.7109375" style="1" customWidth="1"/>
    <col min="8662" max="8662" width="5.85546875" style="1" customWidth="1"/>
    <col min="8663" max="8663" width="5.7109375" style="1" customWidth="1"/>
    <col min="8664" max="8664" width="4.42578125" style="1" customWidth="1"/>
    <col min="8665" max="8665" width="5.85546875" style="1" customWidth="1"/>
    <col min="8666" max="8668" width="5.28515625" style="1" customWidth="1"/>
    <col min="8669" max="8670" width="6.7109375" style="1" customWidth="1"/>
    <col min="8671" max="8675" width="8.85546875" style="1"/>
    <col min="8676" max="8676" width="19.7109375" style="1" customWidth="1"/>
    <col min="8677" max="8908" width="8.85546875" style="1"/>
    <col min="8909" max="8909" width="7.140625" style="1" customWidth="1"/>
    <col min="8910" max="8910" width="7" style="1" customWidth="1"/>
    <col min="8911" max="8911" width="7.140625" style="1" customWidth="1"/>
    <col min="8912" max="8912" width="6.140625" style="1" customWidth="1"/>
    <col min="8913" max="8913" width="5.7109375" style="1" customWidth="1"/>
    <col min="8914" max="8915" width="6.85546875" style="1" customWidth="1"/>
    <col min="8916" max="8916" width="5.85546875" style="1" customWidth="1"/>
    <col min="8917" max="8917" width="4.7109375" style="1" customWidth="1"/>
    <col min="8918" max="8918" width="5.85546875" style="1" customWidth="1"/>
    <col min="8919" max="8919" width="5.7109375" style="1" customWidth="1"/>
    <col min="8920" max="8920" width="4.42578125" style="1" customWidth="1"/>
    <col min="8921" max="8921" width="5.85546875" style="1" customWidth="1"/>
    <col min="8922" max="8924" width="5.28515625" style="1" customWidth="1"/>
    <col min="8925" max="8926" width="6.7109375" style="1" customWidth="1"/>
    <col min="8927" max="8931" width="8.85546875" style="1"/>
    <col min="8932" max="8932" width="19.7109375" style="1" customWidth="1"/>
    <col min="8933" max="9164" width="8.85546875" style="1"/>
    <col min="9165" max="9165" width="7.140625" style="1" customWidth="1"/>
    <col min="9166" max="9166" width="7" style="1" customWidth="1"/>
    <col min="9167" max="9167" width="7.140625" style="1" customWidth="1"/>
    <col min="9168" max="9168" width="6.140625" style="1" customWidth="1"/>
    <col min="9169" max="9169" width="5.7109375" style="1" customWidth="1"/>
    <col min="9170" max="9171" width="6.85546875" style="1" customWidth="1"/>
    <col min="9172" max="9172" width="5.85546875" style="1" customWidth="1"/>
    <col min="9173" max="9173" width="4.7109375" style="1" customWidth="1"/>
    <col min="9174" max="9174" width="5.85546875" style="1" customWidth="1"/>
    <col min="9175" max="9175" width="5.7109375" style="1" customWidth="1"/>
    <col min="9176" max="9176" width="4.42578125" style="1" customWidth="1"/>
    <col min="9177" max="9177" width="5.85546875" style="1" customWidth="1"/>
    <col min="9178" max="9180" width="5.28515625" style="1" customWidth="1"/>
    <col min="9181" max="9182" width="6.7109375" style="1" customWidth="1"/>
    <col min="9183" max="9187" width="8.85546875" style="1"/>
    <col min="9188" max="9188" width="19.7109375" style="1" customWidth="1"/>
    <col min="9189" max="9420" width="8.85546875" style="1"/>
    <col min="9421" max="9421" width="7.140625" style="1" customWidth="1"/>
    <col min="9422" max="9422" width="7" style="1" customWidth="1"/>
    <col min="9423" max="9423" width="7.140625" style="1" customWidth="1"/>
    <col min="9424" max="9424" width="6.140625" style="1" customWidth="1"/>
    <col min="9425" max="9425" width="5.7109375" style="1" customWidth="1"/>
    <col min="9426" max="9427" width="6.85546875" style="1" customWidth="1"/>
    <col min="9428" max="9428" width="5.85546875" style="1" customWidth="1"/>
    <col min="9429" max="9429" width="4.7109375" style="1" customWidth="1"/>
    <col min="9430" max="9430" width="5.85546875" style="1" customWidth="1"/>
    <col min="9431" max="9431" width="5.7109375" style="1" customWidth="1"/>
    <col min="9432" max="9432" width="4.42578125" style="1" customWidth="1"/>
    <col min="9433" max="9433" width="5.85546875" style="1" customWidth="1"/>
    <col min="9434" max="9436" width="5.28515625" style="1" customWidth="1"/>
    <col min="9437" max="9438" width="6.7109375" style="1" customWidth="1"/>
    <col min="9439" max="9443" width="8.85546875" style="1"/>
    <col min="9444" max="9444" width="19.7109375" style="1" customWidth="1"/>
    <col min="9445" max="9676" width="8.85546875" style="1"/>
    <col min="9677" max="9677" width="7.140625" style="1" customWidth="1"/>
    <col min="9678" max="9678" width="7" style="1" customWidth="1"/>
    <col min="9679" max="9679" width="7.140625" style="1" customWidth="1"/>
    <col min="9680" max="9680" width="6.140625" style="1" customWidth="1"/>
    <col min="9681" max="9681" width="5.7109375" style="1" customWidth="1"/>
    <col min="9682" max="9683" width="6.85546875" style="1" customWidth="1"/>
    <col min="9684" max="9684" width="5.85546875" style="1" customWidth="1"/>
    <col min="9685" max="9685" width="4.7109375" style="1" customWidth="1"/>
    <col min="9686" max="9686" width="5.85546875" style="1" customWidth="1"/>
    <col min="9687" max="9687" width="5.7109375" style="1" customWidth="1"/>
    <col min="9688" max="9688" width="4.42578125" style="1" customWidth="1"/>
    <col min="9689" max="9689" width="5.85546875" style="1" customWidth="1"/>
    <col min="9690" max="9692" width="5.28515625" style="1" customWidth="1"/>
    <col min="9693" max="9694" width="6.7109375" style="1" customWidth="1"/>
    <col min="9695" max="9699" width="8.85546875" style="1"/>
    <col min="9700" max="9700" width="19.7109375" style="1" customWidth="1"/>
    <col min="9701" max="9932" width="8.85546875" style="1"/>
    <col min="9933" max="9933" width="7.140625" style="1" customWidth="1"/>
    <col min="9934" max="9934" width="7" style="1" customWidth="1"/>
    <col min="9935" max="9935" width="7.140625" style="1" customWidth="1"/>
    <col min="9936" max="9936" width="6.140625" style="1" customWidth="1"/>
    <col min="9937" max="9937" width="5.7109375" style="1" customWidth="1"/>
    <col min="9938" max="9939" width="6.85546875" style="1" customWidth="1"/>
    <col min="9940" max="9940" width="5.85546875" style="1" customWidth="1"/>
    <col min="9941" max="9941" width="4.7109375" style="1" customWidth="1"/>
    <col min="9942" max="9942" width="5.85546875" style="1" customWidth="1"/>
    <col min="9943" max="9943" width="5.7109375" style="1" customWidth="1"/>
    <col min="9944" max="9944" width="4.42578125" style="1" customWidth="1"/>
    <col min="9945" max="9945" width="5.85546875" style="1" customWidth="1"/>
    <col min="9946" max="9948" width="5.28515625" style="1" customWidth="1"/>
    <col min="9949" max="9950" width="6.7109375" style="1" customWidth="1"/>
    <col min="9951" max="9955" width="8.85546875" style="1"/>
    <col min="9956" max="9956" width="19.7109375" style="1" customWidth="1"/>
    <col min="9957" max="10188" width="8.85546875" style="1"/>
    <col min="10189" max="10189" width="7.140625" style="1" customWidth="1"/>
    <col min="10190" max="10190" width="7" style="1" customWidth="1"/>
    <col min="10191" max="10191" width="7.140625" style="1" customWidth="1"/>
    <col min="10192" max="10192" width="6.140625" style="1" customWidth="1"/>
    <col min="10193" max="10193" width="5.7109375" style="1" customWidth="1"/>
    <col min="10194" max="10195" width="6.85546875" style="1" customWidth="1"/>
    <col min="10196" max="10196" width="5.85546875" style="1" customWidth="1"/>
    <col min="10197" max="10197" width="4.7109375" style="1" customWidth="1"/>
    <col min="10198" max="10198" width="5.85546875" style="1" customWidth="1"/>
    <col min="10199" max="10199" width="5.7109375" style="1" customWidth="1"/>
    <col min="10200" max="10200" width="4.42578125" style="1" customWidth="1"/>
    <col min="10201" max="10201" width="5.85546875" style="1" customWidth="1"/>
    <col min="10202" max="10204" width="5.28515625" style="1" customWidth="1"/>
    <col min="10205" max="10206" width="6.7109375" style="1" customWidth="1"/>
    <col min="10207" max="10211" width="8.85546875" style="1"/>
    <col min="10212" max="10212" width="19.7109375" style="1" customWidth="1"/>
    <col min="10213" max="10444" width="8.85546875" style="1"/>
    <col min="10445" max="10445" width="7.140625" style="1" customWidth="1"/>
    <col min="10446" max="10446" width="7" style="1" customWidth="1"/>
    <col min="10447" max="10447" width="7.140625" style="1" customWidth="1"/>
    <col min="10448" max="10448" width="6.140625" style="1" customWidth="1"/>
    <col min="10449" max="10449" width="5.7109375" style="1" customWidth="1"/>
    <col min="10450" max="10451" width="6.85546875" style="1" customWidth="1"/>
    <col min="10452" max="10452" width="5.85546875" style="1" customWidth="1"/>
    <col min="10453" max="10453" width="4.7109375" style="1" customWidth="1"/>
    <col min="10454" max="10454" width="5.85546875" style="1" customWidth="1"/>
    <col min="10455" max="10455" width="5.7109375" style="1" customWidth="1"/>
    <col min="10456" max="10456" width="4.42578125" style="1" customWidth="1"/>
    <col min="10457" max="10457" width="5.85546875" style="1" customWidth="1"/>
    <col min="10458" max="10460" width="5.28515625" style="1" customWidth="1"/>
    <col min="10461" max="10462" width="6.7109375" style="1" customWidth="1"/>
    <col min="10463" max="10467" width="8.85546875" style="1"/>
    <col min="10468" max="10468" width="19.7109375" style="1" customWidth="1"/>
    <col min="10469" max="10700" width="8.85546875" style="1"/>
    <col min="10701" max="10701" width="7.140625" style="1" customWidth="1"/>
    <col min="10702" max="10702" width="7" style="1" customWidth="1"/>
    <col min="10703" max="10703" width="7.140625" style="1" customWidth="1"/>
    <col min="10704" max="10704" width="6.140625" style="1" customWidth="1"/>
    <col min="10705" max="10705" width="5.7109375" style="1" customWidth="1"/>
    <col min="10706" max="10707" width="6.85546875" style="1" customWidth="1"/>
    <col min="10708" max="10708" width="5.85546875" style="1" customWidth="1"/>
    <col min="10709" max="10709" width="4.7109375" style="1" customWidth="1"/>
    <col min="10710" max="10710" width="5.85546875" style="1" customWidth="1"/>
    <col min="10711" max="10711" width="5.7109375" style="1" customWidth="1"/>
    <col min="10712" max="10712" width="4.42578125" style="1" customWidth="1"/>
    <col min="10713" max="10713" width="5.85546875" style="1" customWidth="1"/>
    <col min="10714" max="10716" width="5.28515625" style="1" customWidth="1"/>
    <col min="10717" max="10718" width="6.7109375" style="1" customWidth="1"/>
    <col min="10719" max="10723" width="8.85546875" style="1"/>
    <col min="10724" max="10724" width="19.7109375" style="1" customWidth="1"/>
    <col min="10725" max="10956" width="8.85546875" style="1"/>
    <col min="10957" max="10957" width="7.140625" style="1" customWidth="1"/>
    <col min="10958" max="10958" width="7" style="1" customWidth="1"/>
    <col min="10959" max="10959" width="7.140625" style="1" customWidth="1"/>
    <col min="10960" max="10960" width="6.140625" style="1" customWidth="1"/>
    <col min="10961" max="10961" width="5.7109375" style="1" customWidth="1"/>
    <col min="10962" max="10963" width="6.85546875" style="1" customWidth="1"/>
    <col min="10964" max="10964" width="5.85546875" style="1" customWidth="1"/>
    <col min="10965" max="10965" width="4.7109375" style="1" customWidth="1"/>
    <col min="10966" max="10966" width="5.85546875" style="1" customWidth="1"/>
    <col min="10967" max="10967" width="5.7109375" style="1" customWidth="1"/>
    <col min="10968" max="10968" width="4.42578125" style="1" customWidth="1"/>
    <col min="10969" max="10969" width="5.85546875" style="1" customWidth="1"/>
    <col min="10970" max="10972" width="5.28515625" style="1" customWidth="1"/>
    <col min="10973" max="10974" width="6.7109375" style="1" customWidth="1"/>
    <col min="10975" max="10979" width="8.85546875" style="1"/>
    <col min="10980" max="10980" width="19.7109375" style="1" customWidth="1"/>
    <col min="10981" max="11212" width="8.85546875" style="1"/>
    <col min="11213" max="11213" width="7.140625" style="1" customWidth="1"/>
    <col min="11214" max="11214" width="7" style="1" customWidth="1"/>
    <col min="11215" max="11215" width="7.140625" style="1" customWidth="1"/>
    <col min="11216" max="11216" width="6.140625" style="1" customWidth="1"/>
    <col min="11217" max="11217" width="5.7109375" style="1" customWidth="1"/>
    <col min="11218" max="11219" width="6.85546875" style="1" customWidth="1"/>
    <col min="11220" max="11220" width="5.85546875" style="1" customWidth="1"/>
    <col min="11221" max="11221" width="4.7109375" style="1" customWidth="1"/>
    <col min="11222" max="11222" width="5.85546875" style="1" customWidth="1"/>
    <col min="11223" max="11223" width="5.7109375" style="1" customWidth="1"/>
    <col min="11224" max="11224" width="4.42578125" style="1" customWidth="1"/>
    <col min="11225" max="11225" width="5.85546875" style="1" customWidth="1"/>
    <col min="11226" max="11228" width="5.28515625" style="1" customWidth="1"/>
    <col min="11229" max="11230" width="6.7109375" style="1" customWidth="1"/>
    <col min="11231" max="11235" width="8.85546875" style="1"/>
    <col min="11236" max="11236" width="19.7109375" style="1" customWidth="1"/>
    <col min="11237" max="11468" width="8.85546875" style="1"/>
    <col min="11469" max="11469" width="7.140625" style="1" customWidth="1"/>
    <col min="11470" max="11470" width="7" style="1" customWidth="1"/>
    <col min="11471" max="11471" width="7.140625" style="1" customWidth="1"/>
    <col min="11472" max="11472" width="6.140625" style="1" customWidth="1"/>
    <col min="11473" max="11473" width="5.7109375" style="1" customWidth="1"/>
    <col min="11474" max="11475" width="6.85546875" style="1" customWidth="1"/>
    <col min="11476" max="11476" width="5.85546875" style="1" customWidth="1"/>
    <col min="11477" max="11477" width="4.7109375" style="1" customWidth="1"/>
    <col min="11478" max="11478" width="5.85546875" style="1" customWidth="1"/>
    <col min="11479" max="11479" width="5.7109375" style="1" customWidth="1"/>
    <col min="11480" max="11480" width="4.42578125" style="1" customWidth="1"/>
    <col min="11481" max="11481" width="5.85546875" style="1" customWidth="1"/>
    <col min="11482" max="11484" width="5.28515625" style="1" customWidth="1"/>
    <col min="11485" max="11486" width="6.7109375" style="1" customWidth="1"/>
    <col min="11487" max="11491" width="8.85546875" style="1"/>
    <col min="11492" max="11492" width="19.7109375" style="1" customWidth="1"/>
    <col min="11493" max="11724" width="8.85546875" style="1"/>
    <col min="11725" max="11725" width="7.140625" style="1" customWidth="1"/>
    <col min="11726" max="11726" width="7" style="1" customWidth="1"/>
    <col min="11727" max="11727" width="7.140625" style="1" customWidth="1"/>
    <col min="11728" max="11728" width="6.140625" style="1" customWidth="1"/>
    <col min="11729" max="11729" width="5.7109375" style="1" customWidth="1"/>
    <col min="11730" max="11731" width="6.85546875" style="1" customWidth="1"/>
    <col min="11732" max="11732" width="5.85546875" style="1" customWidth="1"/>
    <col min="11733" max="11733" width="4.7109375" style="1" customWidth="1"/>
    <col min="11734" max="11734" width="5.85546875" style="1" customWidth="1"/>
    <col min="11735" max="11735" width="5.7109375" style="1" customWidth="1"/>
    <col min="11736" max="11736" width="4.42578125" style="1" customWidth="1"/>
    <col min="11737" max="11737" width="5.85546875" style="1" customWidth="1"/>
    <col min="11738" max="11740" width="5.28515625" style="1" customWidth="1"/>
    <col min="11741" max="11742" width="6.7109375" style="1" customWidth="1"/>
    <col min="11743" max="11747" width="8.85546875" style="1"/>
    <col min="11748" max="11748" width="19.7109375" style="1" customWidth="1"/>
    <col min="11749" max="11980" width="8.85546875" style="1"/>
    <col min="11981" max="11981" width="7.140625" style="1" customWidth="1"/>
    <col min="11982" max="11982" width="7" style="1" customWidth="1"/>
    <col min="11983" max="11983" width="7.140625" style="1" customWidth="1"/>
    <col min="11984" max="11984" width="6.140625" style="1" customWidth="1"/>
    <col min="11985" max="11985" width="5.7109375" style="1" customWidth="1"/>
    <col min="11986" max="11987" width="6.85546875" style="1" customWidth="1"/>
    <col min="11988" max="11988" width="5.85546875" style="1" customWidth="1"/>
    <col min="11989" max="11989" width="4.7109375" style="1" customWidth="1"/>
    <col min="11990" max="11990" width="5.85546875" style="1" customWidth="1"/>
    <col min="11991" max="11991" width="5.7109375" style="1" customWidth="1"/>
    <col min="11992" max="11992" width="4.42578125" style="1" customWidth="1"/>
    <col min="11993" max="11993" width="5.85546875" style="1" customWidth="1"/>
    <col min="11994" max="11996" width="5.28515625" style="1" customWidth="1"/>
    <col min="11997" max="11998" width="6.7109375" style="1" customWidth="1"/>
    <col min="11999" max="12003" width="8.85546875" style="1"/>
    <col min="12004" max="12004" width="19.7109375" style="1" customWidth="1"/>
    <col min="12005" max="12236" width="8.85546875" style="1"/>
    <col min="12237" max="12237" width="7.140625" style="1" customWidth="1"/>
    <col min="12238" max="12238" width="7" style="1" customWidth="1"/>
    <col min="12239" max="12239" width="7.140625" style="1" customWidth="1"/>
    <col min="12240" max="12240" width="6.140625" style="1" customWidth="1"/>
    <col min="12241" max="12241" width="5.7109375" style="1" customWidth="1"/>
    <col min="12242" max="12243" width="6.85546875" style="1" customWidth="1"/>
    <col min="12244" max="12244" width="5.85546875" style="1" customWidth="1"/>
    <col min="12245" max="12245" width="4.7109375" style="1" customWidth="1"/>
    <col min="12246" max="12246" width="5.85546875" style="1" customWidth="1"/>
    <col min="12247" max="12247" width="5.7109375" style="1" customWidth="1"/>
    <col min="12248" max="12248" width="4.42578125" style="1" customWidth="1"/>
    <col min="12249" max="12249" width="5.85546875" style="1" customWidth="1"/>
    <col min="12250" max="12252" width="5.28515625" style="1" customWidth="1"/>
    <col min="12253" max="12254" width="6.7109375" style="1" customWidth="1"/>
    <col min="12255" max="12259" width="8.85546875" style="1"/>
    <col min="12260" max="12260" width="19.7109375" style="1" customWidth="1"/>
    <col min="12261" max="12492" width="8.85546875" style="1"/>
    <col min="12493" max="12493" width="7.140625" style="1" customWidth="1"/>
    <col min="12494" max="12494" width="7" style="1" customWidth="1"/>
    <col min="12495" max="12495" width="7.140625" style="1" customWidth="1"/>
    <col min="12496" max="12496" width="6.140625" style="1" customWidth="1"/>
    <col min="12497" max="12497" width="5.7109375" style="1" customWidth="1"/>
    <col min="12498" max="12499" width="6.85546875" style="1" customWidth="1"/>
    <col min="12500" max="12500" width="5.85546875" style="1" customWidth="1"/>
    <col min="12501" max="12501" width="4.7109375" style="1" customWidth="1"/>
    <col min="12502" max="12502" width="5.85546875" style="1" customWidth="1"/>
    <col min="12503" max="12503" width="5.7109375" style="1" customWidth="1"/>
    <col min="12504" max="12504" width="4.42578125" style="1" customWidth="1"/>
    <col min="12505" max="12505" width="5.85546875" style="1" customWidth="1"/>
    <col min="12506" max="12508" width="5.28515625" style="1" customWidth="1"/>
    <col min="12509" max="12510" width="6.7109375" style="1" customWidth="1"/>
    <col min="12511" max="12515" width="8.85546875" style="1"/>
    <col min="12516" max="12516" width="19.7109375" style="1" customWidth="1"/>
    <col min="12517" max="12748" width="8.85546875" style="1"/>
    <col min="12749" max="12749" width="7.140625" style="1" customWidth="1"/>
    <col min="12750" max="12750" width="7" style="1" customWidth="1"/>
    <col min="12751" max="12751" width="7.140625" style="1" customWidth="1"/>
    <col min="12752" max="12752" width="6.140625" style="1" customWidth="1"/>
    <col min="12753" max="12753" width="5.7109375" style="1" customWidth="1"/>
    <col min="12754" max="12755" width="6.85546875" style="1" customWidth="1"/>
    <col min="12756" max="12756" width="5.85546875" style="1" customWidth="1"/>
    <col min="12757" max="12757" width="4.7109375" style="1" customWidth="1"/>
    <col min="12758" max="12758" width="5.85546875" style="1" customWidth="1"/>
    <col min="12759" max="12759" width="5.7109375" style="1" customWidth="1"/>
    <col min="12760" max="12760" width="4.42578125" style="1" customWidth="1"/>
    <col min="12761" max="12761" width="5.85546875" style="1" customWidth="1"/>
    <col min="12762" max="12764" width="5.28515625" style="1" customWidth="1"/>
    <col min="12765" max="12766" width="6.7109375" style="1" customWidth="1"/>
    <col min="12767" max="12771" width="8.85546875" style="1"/>
    <col min="12772" max="12772" width="19.7109375" style="1" customWidth="1"/>
    <col min="12773" max="13004" width="8.85546875" style="1"/>
    <col min="13005" max="13005" width="7.140625" style="1" customWidth="1"/>
    <col min="13006" max="13006" width="7" style="1" customWidth="1"/>
    <col min="13007" max="13007" width="7.140625" style="1" customWidth="1"/>
    <col min="13008" max="13008" width="6.140625" style="1" customWidth="1"/>
    <col min="13009" max="13009" width="5.7109375" style="1" customWidth="1"/>
    <col min="13010" max="13011" width="6.85546875" style="1" customWidth="1"/>
    <col min="13012" max="13012" width="5.85546875" style="1" customWidth="1"/>
    <col min="13013" max="13013" width="4.7109375" style="1" customWidth="1"/>
    <col min="13014" max="13014" width="5.85546875" style="1" customWidth="1"/>
    <col min="13015" max="13015" width="5.7109375" style="1" customWidth="1"/>
    <col min="13016" max="13016" width="4.42578125" style="1" customWidth="1"/>
    <col min="13017" max="13017" width="5.85546875" style="1" customWidth="1"/>
    <col min="13018" max="13020" width="5.28515625" style="1" customWidth="1"/>
    <col min="13021" max="13022" width="6.7109375" style="1" customWidth="1"/>
    <col min="13023" max="13027" width="8.85546875" style="1"/>
    <col min="13028" max="13028" width="19.7109375" style="1" customWidth="1"/>
    <col min="13029" max="13260" width="8.85546875" style="1"/>
    <col min="13261" max="13261" width="7.140625" style="1" customWidth="1"/>
    <col min="13262" max="13262" width="7" style="1" customWidth="1"/>
    <col min="13263" max="13263" width="7.140625" style="1" customWidth="1"/>
    <col min="13264" max="13264" width="6.140625" style="1" customWidth="1"/>
    <col min="13265" max="13265" width="5.7109375" style="1" customWidth="1"/>
    <col min="13266" max="13267" width="6.85546875" style="1" customWidth="1"/>
    <col min="13268" max="13268" width="5.85546875" style="1" customWidth="1"/>
    <col min="13269" max="13269" width="4.7109375" style="1" customWidth="1"/>
    <col min="13270" max="13270" width="5.85546875" style="1" customWidth="1"/>
    <col min="13271" max="13271" width="5.7109375" style="1" customWidth="1"/>
    <col min="13272" max="13272" width="4.42578125" style="1" customWidth="1"/>
    <col min="13273" max="13273" width="5.85546875" style="1" customWidth="1"/>
    <col min="13274" max="13276" width="5.28515625" style="1" customWidth="1"/>
    <col min="13277" max="13278" width="6.7109375" style="1" customWidth="1"/>
    <col min="13279" max="13283" width="8.85546875" style="1"/>
    <col min="13284" max="13284" width="19.7109375" style="1" customWidth="1"/>
    <col min="13285" max="13516" width="8.85546875" style="1"/>
    <col min="13517" max="13517" width="7.140625" style="1" customWidth="1"/>
    <col min="13518" max="13518" width="7" style="1" customWidth="1"/>
    <col min="13519" max="13519" width="7.140625" style="1" customWidth="1"/>
    <col min="13520" max="13520" width="6.140625" style="1" customWidth="1"/>
    <col min="13521" max="13521" width="5.7109375" style="1" customWidth="1"/>
    <col min="13522" max="13523" width="6.85546875" style="1" customWidth="1"/>
    <col min="13524" max="13524" width="5.85546875" style="1" customWidth="1"/>
    <col min="13525" max="13525" width="4.7109375" style="1" customWidth="1"/>
    <col min="13526" max="13526" width="5.85546875" style="1" customWidth="1"/>
    <col min="13527" max="13527" width="5.7109375" style="1" customWidth="1"/>
    <col min="13528" max="13528" width="4.42578125" style="1" customWidth="1"/>
    <col min="13529" max="13529" width="5.85546875" style="1" customWidth="1"/>
    <col min="13530" max="13532" width="5.28515625" style="1" customWidth="1"/>
    <col min="13533" max="13534" width="6.7109375" style="1" customWidth="1"/>
    <col min="13535" max="13539" width="8.85546875" style="1"/>
    <col min="13540" max="13540" width="19.7109375" style="1" customWidth="1"/>
    <col min="13541" max="13772" width="8.85546875" style="1"/>
    <col min="13773" max="13773" width="7.140625" style="1" customWidth="1"/>
    <col min="13774" max="13774" width="7" style="1" customWidth="1"/>
    <col min="13775" max="13775" width="7.140625" style="1" customWidth="1"/>
    <col min="13776" max="13776" width="6.140625" style="1" customWidth="1"/>
    <col min="13777" max="13777" width="5.7109375" style="1" customWidth="1"/>
    <col min="13778" max="13779" width="6.85546875" style="1" customWidth="1"/>
    <col min="13780" max="13780" width="5.85546875" style="1" customWidth="1"/>
    <col min="13781" max="13781" width="4.7109375" style="1" customWidth="1"/>
    <col min="13782" max="13782" width="5.85546875" style="1" customWidth="1"/>
    <col min="13783" max="13783" width="5.7109375" style="1" customWidth="1"/>
    <col min="13784" max="13784" width="4.42578125" style="1" customWidth="1"/>
    <col min="13785" max="13785" width="5.85546875" style="1" customWidth="1"/>
    <col min="13786" max="13788" width="5.28515625" style="1" customWidth="1"/>
    <col min="13789" max="13790" width="6.7109375" style="1" customWidth="1"/>
    <col min="13791" max="13795" width="8.85546875" style="1"/>
    <col min="13796" max="13796" width="19.7109375" style="1" customWidth="1"/>
    <col min="13797" max="14028" width="8.85546875" style="1"/>
    <col min="14029" max="14029" width="7.140625" style="1" customWidth="1"/>
    <col min="14030" max="14030" width="7" style="1" customWidth="1"/>
    <col min="14031" max="14031" width="7.140625" style="1" customWidth="1"/>
    <col min="14032" max="14032" width="6.140625" style="1" customWidth="1"/>
    <col min="14033" max="14033" width="5.7109375" style="1" customWidth="1"/>
    <col min="14034" max="14035" width="6.85546875" style="1" customWidth="1"/>
    <col min="14036" max="14036" width="5.85546875" style="1" customWidth="1"/>
    <col min="14037" max="14037" width="4.7109375" style="1" customWidth="1"/>
    <col min="14038" max="14038" width="5.85546875" style="1" customWidth="1"/>
    <col min="14039" max="14039" width="5.7109375" style="1" customWidth="1"/>
    <col min="14040" max="14040" width="4.42578125" style="1" customWidth="1"/>
    <col min="14041" max="14041" width="5.85546875" style="1" customWidth="1"/>
    <col min="14042" max="14044" width="5.28515625" style="1" customWidth="1"/>
    <col min="14045" max="14046" width="6.7109375" style="1" customWidth="1"/>
    <col min="14047" max="14051" width="8.85546875" style="1"/>
    <col min="14052" max="14052" width="19.7109375" style="1" customWidth="1"/>
    <col min="14053" max="14284" width="8.85546875" style="1"/>
    <col min="14285" max="14285" width="7.140625" style="1" customWidth="1"/>
    <col min="14286" max="14286" width="7" style="1" customWidth="1"/>
    <col min="14287" max="14287" width="7.140625" style="1" customWidth="1"/>
    <col min="14288" max="14288" width="6.140625" style="1" customWidth="1"/>
    <col min="14289" max="14289" width="5.7109375" style="1" customWidth="1"/>
    <col min="14290" max="14291" width="6.85546875" style="1" customWidth="1"/>
    <col min="14292" max="14292" width="5.85546875" style="1" customWidth="1"/>
    <col min="14293" max="14293" width="4.7109375" style="1" customWidth="1"/>
    <col min="14294" max="14294" width="5.85546875" style="1" customWidth="1"/>
    <col min="14295" max="14295" width="5.7109375" style="1" customWidth="1"/>
    <col min="14296" max="14296" width="4.42578125" style="1" customWidth="1"/>
    <col min="14297" max="14297" width="5.85546875" style="1" customWidth="1"/>
    <col min="14298" max="14300" width="5.28515625" style="1" customWidth="1"/>
    <col min="14301" max="14302" width="6.7109375" style="1" customWidth="1"/>
    <col min="14303" max="14307" width="8.85546875" style="1"/>
    <col min="14308" max="14308" width="19.7109375" style="1" customWidth="1"/>
    <col min="14309" max="14540" width="8.85546875" style="1"/>
    <col min="14541" max="14541" width="7.140625" style="1" customWidth="1"/>
    <col min="14542" max="14542" width="7" style="1" customWidth="1"/>
    <col min="14543" max="14543" width="7.140625" style="1" customWidth="1"/>
    <col min="14544" max="14544" width="6.140625" style="1" customWidth="1"/>
    <col min="14545" max="14545" width="5.7109375" style="1" customWidth="1"/>
    <col min="14546" max="14547" width="6.85546875" style="1" customWidth="1"/>
    <col min="14548" max="14548" width="5.85546875" style="1" customWidth="1"/>
    <col min="14549" max="14549" width="4.7109375" style="1" customWidth="1"/>
    <col min="14550" max="14550" width="5.85546875" style="1" customWidth="1"/>
    <col min="14551" max="14551" width="5.7109375" style="1" customWidth="1"/>
    <col min="14552" max="14552" width="4.42578125" style="1" customWidth="1"/>
    <col min="14553" max="14553" width="5.85546875" style="1" customWidth="1"/>
    <col min="14554" max="14556" width="5.28515625" style="1" customWidth="1"/>
    <col min="14557" max="14558" width="6.7109375" style="1" customWidth="1"/>
    <col min="14559" max="14563" width="8.85546875" style="1"/>
    <col min="14564" max="14564" width="19.7109375" style="1" customWidth="1"/>
    <col min="14565" max="14796" width="8.85546875" style="1"/>
    <col min="14797" max="14797" width="7.140625" style="1" customWidth="1"/>
    <col min="14798" max="14798" width="7" style="1" customWidth="1"/>
    <col min="14799" max="14799" width="7.140625" style="1" customWidth="1"/>
    <col min="14800" max="14800" width="6.140625" style="1" customWidth="1"/>
    <col min="14801" max="14801" width="5.7109375" style="1" customWidth="1"/>
    <col min="14802" max="14803" width="6.85546875" style="1" customWidth="1"/>
    <col min="14804" max="14804" width="5.85546875" style="1" customWidth="1"/>
    <col min="14805" max="14805" width="4.7109375" style="1" customWidth="1"/>
    <col min="14806" max="14806" width="5.85546875" style="1" customWidth="1"/>
    <col min="14807" max="14807" width="5.7109375" style="1" customWidth="1"/>
    <col min="14808" max="14808" width="4.42578125" style="1" customWidth="1"/>
    <col min="14809" max="14809" width="5.85546875" style="1" customWidth="1"/>
    <col min="14810" max="14812" width="5.28515625" style="1" customWidth="1"/>
    <col min="14813" max="14814" width="6.7109375" style="1" customWidth="1"/>
    <col min="14815" max="14819" width="8.85546875" style="1"/>
    <col min="14820" max="14820" width="19.7109375" style="1" customWidth="1"/>
    <col min="14821" max="15052" width="8.85546875" style="1"/>
    <col min="15053" max="15053" width="7.140625" style="1" customWidth="1"/>
    <col min="15054" max="15054" width="7" style="1" customWidth="1"/>
    <col min="15055" max="15055" width="7.140625" style="1" customWidth="1"/>
    <col min="15056" max="15056" width="6.140625" style="1" customWidth="1"/>
    <col min="15057" max="15057" width="5.7109375" style="1" customWidth="1"/>
    <col min="15058" max="15059" width="6.85546875" style="1" customWidth="1"/>
    <col min="15060" max="15060" width="5.85546875" style="1" customWidth="1"/>
    <col min="15061" max="15061" width="4.7109375" style="1" customWidth="1"/>
    <col min="15062" max="15062" width="5.85546875" style="1" customWidth="1"/>
    <col min="15063" max="15063" width="5.7109375" style="1" customWidth="1"/>
    <col min="15064" max="15064" width="4.42578125" style="1" customWidth="1"/>
    <col min="15065" max="15065" width="5.85546875" style="1" customWidth="1"/>
    <col min="15066" max="15068" width="5.28515625" style="1" customWidth="1"/>
    <col min="15069" max="15070" width="6.7109375" style="1" customWidth="1"/>
    <col min="15071" max="15075" width="8.85546875" style="1"/>
    <col min="15076" max="15076" width="19.7109375" style="1" customWidth="1"/>
    <col min="15077" max="15308" width="8.85546875" style="1"/>
    <col min="15309" max="15309" width="7.140625" style="1" customWidth="1"/>
    <col min="15310" max="15310" width="7" style="1" customWidth="1"/>
    <col min="15311" max="15311" width="7.140625" style="1" customWidth="1"/>
    <col min="15312" max="15312" width="6.140625" style="1" customWidth="1"/>
    <col min="15313" max="15313" width="5.7109375" style="1" customWidth="1"/>
    <col min="15314" max="15315" width="6.85546875" style="1" customWidth="1"/>
    <col min="15316" max="15316" width="5.85546875" style="1" customWidth="1"/>
    <col min="15317" max="15317" width="4.7109375" style="1" customWidth="1"/>
    <col min="15318" max="15318" width="5.85546875" style="1" customWidth="1"/>
    <col min="15319" max="15319" width="5.7109375" style="1" customWidth="1"/>
    <col min="15320" max="15320" width="4.42578125" style="1" customWidth="1"/>
    <col min="15321" max="15321" width="5.85546875" style="1" customWidth="1"/>
    <col min="15322" max="15324" width="5.28515625" style="1" customWidth="1"/>
    <col min="15325" max="15326" width="6.7109375" style="1" customWidth="1"/>
    <col min="15327" max="15331" width="8.85546875" style="1"/>
    <col min="15332" max="15332" width="19.7109375" style="1" customWidth="1"/>
    <col min="15333" max="15564" width="8.85546875" style="1"/>
    <col min="15565" max="15565" width="7.140625" style="1" customWidth="1"/>
    <col min="15566" max="15566" width="7" style="1" customWidth="1"/>
    <col min="15567" max="15567" width="7.140625" style="1" customWidth="1"/>
    <col min="15568" max="15568" width="6.140625" style="1" customWidth="1"/>
    <col min="15569" max="15569" width="5.7109375" style="1" customWidth="1"/>
    <col min="15570" max="15571" width="6.85546875" style="1" customWidth="1"/>
    <col min="15572" max="15572" width="5.85546875" style="1" customWidth="1"/>
    <col min="15573" max="15573" width="4.7109375" style="1" customWidth="1"/>
    <col min="15574" max="15574" width="5.85546875" style="1" customWidth="1"/>
    <col min="15575" max="15575" width="5.7109375" style="1" customWidth="1"/>
    <col min="15576" max="15576" width="4.42578125" style="1" customWidth="1"/>
    <col min="15577" max="15577" width="5.85546875" style="1" customWidth="1"/>
    <col min="15578" max="15580" width="5.28515625" style="1" customWidth="1"/>
    <col min="15581" max="15582" width="6.7109375" style="1" customWidth="1"/>
    <col min="15583" max="15587" width="8.85546875" style="1"/>
    <col min="15588" max="15588" width="19.7109375" style="1" customWidth="1"/>
    <col min="15589" max="15820" width="8.85546875" style="1"/>
    <col min="15821" max="15821" width="7.140625" style="1" customWidth="1"/>
    <col min="15822" max="15822" width="7" style="1" customWidth="1"/>
    <col min="15823" max="15823" width="7.140625" style="1" customWidth="1"/>
    <col min="15824" max="15824" width="6.140625" style="1" customWidth="1"/>
    <col min="15825" max="15825" width="5.7109375" style="1" customWidth="1"/>
    <col min="15826" max="15827" width="6.85546875" style="1" customWidth="1"/>
    <col min="15828" max="15828" width="5.85546875" style="1" customWidth="1"/>
    <col min="15829" max="15829" width="4.7109375" style="1" customWidth="1"/>
    <col min="15830" max="15830" width="5.85546875" style="1" customWidth="1"/>
    <col min="15831" max="15831" width="5.7109375" style="1" customWidth="1"/>
    <col min="15832" max="15832" width="4.42578125" style="1" customWidth="1"/>
    <col min="15833" max="15833" width="5.85546875" style="1" customWidth="1"/>
    <col min="15834" max="15836" width="5.28515625" style="1" customWidth="1"/>
    <col min="15837" max="15838" width="6.7109375" style="1" customWidth="1"/>
    <col min="15839" max="15843" width="8.85546875" style="1"/>
    <col min="15844" max="15844" width="19.7109375" style="1" customWidth="1"/>
    <col min="15845" max="16076" width="8.85546875" style="1"/>
    <col min="16077" max="16077" width="7.140625" style="1" customWidth="1"/>
    <col min="16078" max="16078" width="7" style="1" customWidth="1"/>
    <col min="16079" max="16079" width="7.140625" style="1" customWidth="1"/>
    <col min="16080" max="16080" width="6.140625" style="1" customWidth="1"/>
    <col min="16081" max="16081" width="5.7109375" style="1" customWidth="1"/>
    <col min="16082" max="16083" width="6.85546875" style="1" customWidth="1"/>
    <col min="16084" max="16084" width="5.85546875" style="1" customWidth="1"/>
    <col min="16085" max="16085" width="4.7109375" style="1" customWidth="1"/>
    <col min="16086" max="16086" width="5.85546875" style="1" customWidth="1"/>
    <col min="16087" max="16087" width="5.7109375" style="1" customWidth="1"/>
    <col min="16088" max="16088" width="4.42578125" style="1" customWidth="1"/>
    <col min="16089" max="16089" width="5.85546875" style="1" customWidth="1"/>
    <col min="16090" max="16092" width="5.28515625" style="1" customWidth="1"/>
    <col min="16093" max="16094" width="6.7109375" style="1" customWidth="1"/>
    <col min="16095" max="16099" width="8.85546875" style="1"/>
    <col min="16100" max="16100" width="19.7109375" style="1" customWidth="1"/>
    <col min="16101" max="16384" width="8.85546875" style="1"/>
  </cols>
  <sheetData>
    <row r="1" spans="1:25" x14ac:dyDescent="0.2">
      <c r="A1" s="2"/>
    </row>
    <row r="3" spans="1:25" x14ac:dyDescent="0.2">
      <c r="H3" s="4"/>
      <c r="I3" s="4"/>
      <c r="J3" s="4"/>
      <c r="K3" s="4"/>
    </row>
    <row r="4" spans="1:25" x14ac:dyDescent="0.2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">
      <c r="A5" s="2"/>
      <c r="B5" s="4"/>
      <c r="C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2" customFormat="1" x14ac:dyDescent="0.2">
      <c r="A6" s="5" t="s">
        <v>1</v>
      </c>
      <c r="B6" s="20" t="s">
        <v>2</v>
      </c>
      <c r="C6" s="20"/>
      <c r="D6" s="20" t="s">
        <v>3</v>
      </c>
      <c r="E6" s="20"/>
      <c r="F6" s="20" t="s">
        <v>4</v>
      </c>
      <c r="G6" s="20"/>
      <c r="H6" s="20" t="s">
        <v>5</v>
      </c>
      <c r="I6" s="20"/>
      <c r="J6" s="20" t="s">
        <v>6</v>
      </c>
      <c r="K6" s="20"/>
      <c r="L6" s="20" t="s">
        <v>7</v>
      </c>
      <c r="M6" s="20"/>
      <c r="N6" s="20" t="s">
        <v>8</v>
      </c>
      <c r="O6" s="20"/>
      <c r="P6" s="20" t="s">
        <v>9</v>
      </c>
      <c r="Q6" s="20"/>
      <c r="R6" s="20" t="s">
        <v>10</v>
      </c>
      <c r="S6" s="20"/>
      <c r="T6" s="20" t="s">
        <v>11</v>
      </c>
      <c r="U6" s="20"/>
      <c r="V6" s="20" t="s">
        <v>12</v>
      </c>
      <c r="W6" s="20"/>
      <c r="X6" s="20" t="s">
        <v>13</v>
      </c>
      <c r="Y6" s="20"/>
    </row>
    <row r="7" spans="1:25" ht="15" x14ac:dyDescent="0.25">
      <c r="B7" s="6" t="s">
        <v>14</v>
      </c>
      <c r="C7" s="7" t="s">
        <v>15</v>
      </c>
      <c r="D7" s="6" t="s">
        <v>14</v>
      </c>
      <c r="E7" s="7" t="s">
        <v>15</v>
      </c>
      <c r="F7" s="6" t="s">
        <v>14</v>
      </c>
      <c r="G7" s="7" t="s">
        <v>15</v>
      </c>
      <c r="H7" s="6" t="s">
        <v>14</v>
      </c>
      <c r="I7" s="7" t="s">
        <v>15</v>
      </c>
      <c r="J7" s="6" t="s">
        <v>14</v>
      </c>
      <c r="K7" s="7" t="s">
        <v>15</v>
      </c>
      <c r="L7" s="6" t="s">
        <v>14</v>
      </c>
      <c r="M7" s="7" t="s">
        <v>15</v>
      </c>
      <c r="N7" s="6" t="s">
        <v>14</v>
      </c>
      <c r="O7" s="7" t="s">
        <v>15</v>
      </c>
      <c r="P7" s="6" t="s">
        <v>14</v>
      </c>
      <c r="Q7" s="7" t="s">
        <v>15</v>
      </c>
      <c r="R7" s="6" t="s">
        <v>14</v>
      </c>
      <c r="S7" s="7" t="s">
        <v>15</v>
      </c>
      <c r="T7" s="6" t="s">
        <v>14</v>
      </c>
      <c r="U7" s="7" t="s">
        <v>15</v>
      </c>
      <c r="V7" s="6" t="s">
        <v>14</v>
      </c>
      <c r="W7" s="7" t="s">
        <v>15</v>
      </c>
      <c r="X7" s="6" t="s">
        <v>14</v>
      </c>
      <c r="Y7" s="7" t="s">
        <v>15</v>
      </c>
    </row>
    <row r="8" spans="1:25" ht="15" x14ac:dyDescent="0.25">
      <c r="A8" s="8">
        <v>1985</v>
      </c>
      <c r="B8" s="9"/>
      <c r="C8" s="10"/>
      <c r="D8" s="9"/>
      <c r="E8" s="10"/>
      <c r="F8" s="9"/>
      <c r="G8" s="10"/>
      <c r="H8" s="11"/>
      <c r="I8" s="11"/>
      <c r="J8" s="11"/>
      <c r="K8" s="11"/>
      <c r="L8" s="11"/>
      <c r="M8" s="11"/>
      <c r="N8" s="11">
        <v>12.6</v>
      </c>
      <c r="O8" s="11">
        <v>102.9</v>
      </c>
      <c r="P8" s="11">
        <v>393.5</v>
      </c>
      <c r="Q8" s="11">
        <v>45</v>
      </c>
      <c r="R8" s="11">
        <v>14</v>
      </c>
      <c r="S8" s="11">
        <v>249</v>
      </c>
      <c r="T8" s="11">
        <v>162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</row>
    <row r="9" spans="1:25" ht="15" x14ac:dyDescent="0.25">
      <c r="A9" s="8">
        <v>1986</v>
      </c>
      <c r="B9" s="11">
        <v>0</v>
      </c>
      <c r="C9" s="11">
        <v>0</v>
      </c>
      <c r="D9" s="11">
        <v>26</v>
      </c>
      <c r="E9" s="11">
        <v>0</v>
      </c>
      <c r="F9" s="11">
        <v>0</v>
      </c>
      <c r="G9" s="11">
        <v>0</v>
      </c>
      <c r="H9" s="11"/>
      <c r="I9" s="11"/>
      <c r="J9" s="11"/>
      <c r="K9" s="11"/>
      <c r="L9" s="11"/>
      <c r="M9" s="11"/>
      <c r="N9" s="11">
        <v>144</v>
      </c>
      <c r="O9" s="11">
        <v>482</v>
      </c>
      <c r="P9" s="11">
        <v>263</v>
      </c>
      <c r="Q9" s="11">
        <v>14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ht="15" x14ac:dyDescent="0.25">
      <c r="A10" s="8">
        <v>1987</v>
      </c>
      <c r="B10" s="11">
        <v>43</v>
      </c>
      <c r="C10" s="11">
        <v>0</v>
      </c>
      <c r="D10" s="11">
        <v>0</v>
      </c>
      <c r="E10" s="11">
        <v>10</v>
      </c>
      <c r="F10" s="11">
        <v>0</v>
      </c>
      <c r="G10" s="11">
        <v>0</v>
      </c>
      <c r="H10" s="11"/>
      <c r="I10" s="11"/>
      <c r="J10" s="11"/>
      <c r="K10" s="11"/>
      <c r="L10" s="11"/>
      <c r="M10" s="11"/>
      <c r="N10" s="11">
        <v>47</v>
      </c>
      <c r="O10" s="11">
        <v>10</v>
      </c>
      <c r="P10" s="11">
        <v>0</v>
      </c>
      <c r="Q10" s="11">
        <v>0</v>
      </c>
      <c r="R10" s="11">
        <v>11</v>
      </c>
      <c r="S10" s="11">
        <v>53</v>
      </c>
      <c r="T10" s="11">
        <v>0</v>
      </c>
      <c r="U10" s="11">
        <v>49</v>
      </c>
      <c r="V10" s="11">
        <v>0</v>
      </c>
      <c r="W10" s="11">
        <v>0</v>
      </c>
      <c r="X10" s="11">
        <v>2</v>
      </c>
      <c r="Y10" s="11">
        <v>0</v>
      </c>
    </row>
    <row r="11" spans="1:25" ht="15" x14ac:dyDescent="0.25">
      <c r="A11" s="8">
        <v>1988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/>
      <c r="I11" s="11"/>
      <c r="J11" s="11"/>
      <c r="K11" s="11"/>
      <c r="L11" s="11"/>
      <c r="M11" s="11"/>
      <c r="N11" s="11">
        <v>90</v>
      </c>
      <c r="O11" s="11">
        <v>61</v>
      </c>
      <c r="P11" s="11">
        <v>171</v>
      </c>
      <c r="Q11" s="11">
        <v>63</v>
      </c>
      <c r="R11" s="11">
        <v>4</v>
      </c>
      <c r="S11" s="11">
        <v>47</v>
      </c>
      <c r="T11" s="11">
        <v>31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ht="15" x14ac:dyDescent="0.25">
      <c r="A12" s="8">
        <v>1989</v>
      </c>
      <c r="B12" s="11">
        <v>9.4</v>
      </c>
      <c r="C12" s="11">
        <v>0</v>
      </c>
      <c r="D12" s="11">
        <v>6.6</v>
      </c>
      <c r="E12" s="11">
        <v>0</v>
      </c>
      <c r="F12" s="11">
        <v>1.8</v>
      </c>
      <c r="G12" s="11">
        <v>0</v>
      </c>
      <c r="H12" s="11"/>
      <c r="I12" s="11"/>
      <c r="J12" s="11"/>
      <c r="K12" s="11"/>
      <c r="L12" s="11"/>
      <c r="M12" s="11"/>
      <c r="N12" s="11">
        <v>68.3</v>
      </c>
      <c r="O12" s="11">
        <v>40</v>
      </c>
      <c r="P12" s="11">
        <v>131</v>
      </c>
      <c r="Q12" s="11">
        <v>173.5</v>
      </c>
      <c r="R12" s="11">
        <v>23.5</v>
      </c>
      <c r="S12" s="11">
        <v>8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ht="15" x14ac:dyDescent="0.25">
      <c r="A13" s="8">
        <v>1990</v>
      </c>
      <c r="B13" s="11">
        <v>0</v>
      </c>
      <c r="C13" s="11">
        <v>0</v>
      </c>
      <c r="D13" s="11">
        <v>7.8</v>
      </c>
      <c r="E13" s="11">
        <v>0</v>
      </c>
      <c r="F13" s="11">
        <v>0</v>
      </c>
      <c r="G13" s="11">
        <v>0</v>
      </c>
      <c r="H13" s="11"/>
      <c r="I13" s="11"/>
      <c r="J13" s="11"/>
      <c r="K13" s="11"/>
      <c r="L13" s="11"/>
      <c r="M13" s="11"/>
      <c r="N13" s="11">
        <v>107.3</v>
      </c>
      <c r="O13" s="11">
        <v>64.2</v>
      </c>
      <c r="P13" s="11">
        <v>139.5</v>
      </c>
      <c r="Q13" s="11">
        <v>178</v>
      </c>
      <c r="R13" s="11">
        <v>110.2</v>
      </c>
      <c r="S13" s="11">
        <v>152.5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ht="15" x14ac:dyDescent="0.25">
      <c r="A14" s="8">
        <v>1991</v>
      </c>
      <c r="B14" s="11">
        <v>0</v>
      </c>
      <c r="C14" s="11">
        <v>0</v>
      </c>
      <c r="D14" s="11">
        <v>0</v>
      </c>
      <c r="E14" s="11">
        <v>0</v>
      </c>
      <c r="F14" s="11">
        <v>2</v>
      </c>
      <c r="G14" s="11">
        <v>0</v>
      </c>
      <c r="H14" s="11"/>
      <c r="I14" s="11"/>
      <c r="J14" s="11"/>
      <c r="K14" s="11"/>
      <c r="L14" s="11"/>
      <c r="M14" s="11"/>
      <c r="N14" s="11">
        <v>27.2</v>
      </c>
      <c r="O14" s="11">
        <v>246.4</v>
      </c>
      <c r="P14" s="11">
        <v>52.4</v>
      </c>
      <c r="Q14" s="11">
        <v>307.10000000000002</v>
      </c>
      <c r="R14" s="11">
        <v>2</v>
      </c>
      <c r="S14" s="11">
        <v>0</v>
      </c>
      <c r="T14" s="11">
        <v>12.5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ht="15" x14ac:dyDescent="0.25">
      <c r="A15" s="8">
        <v>1992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/>
      <c r="I15" s="11"/>
      <c r="J15" s="11"/>
      <c r="K15" s="11"/>
      <c r="L15" s="11"/>
      <c r="M15" s="11"/>
      <c r="N15" s="11">
        <v>3</v>
      </c>
      <c r="O15" s="11">
        <v>140.5</v>
      </c>
      <c r="P15" s="11">
        <v>76</v>
      </c>
      <c r="Q15" s="11">
        <v>165.5</v>
      </c>
      <c r="R15" s="11">
        <v>82.8</v>
      </c>
      <c r="S15" s="11">
        <v>0</v>
      </c>
      <c r="T15" s="11">
        <v>14.5</v>
      </c>
      <c r="U15" s="11">
        <v>0</v>
      </c>
      <c r="V15" s="11">
        <v>0</v>
      </c>
      <c r="W15" s="11">
        <v>6.5</v>
      </c>
      <c r="X15" s="11">
        <v>0</v>
      </c>
      <c r="Y15" s="11">
        <v>0</v>
      </c>
    </row>
    <row r="16" spans="1:25" ht="15" x14ac:dyDescent="0.25">
      <c r="A16" s="8">
        <v>1993</v>
      </c>
      <c r="B16" s="11">
        <v>0</v>
      </c>
      <c r="C16" s="11">
        <v>0</v>
      </c>
      <c r="D16" s="11">
        <v>0</v>
      </c>
      <c r="E16" s="11">
        <v>0</v>
      </c>
      <c r="F16" s="11">
        <v>6.5</v>
      </c>
      <c r="G16" s="11">
        <v>0</v>
      </c>
      <c r="H16" s="11"/>
      <c r="I16" s="11"/>
      <c r="J16" s="11"/>
      <c r="K16" s="11"/>
      <c r="L16" s="11"/>
      <c r="M16" s="11"/>
      <c r="N16" s="11">
        <v>134.5</v>
      </c>
      <c r="O16" s="11">
        <v>134</v>
      </c>
      <c r="P16" s="11">
        <v>160</v>
      </c>
      <c r="Q16" s="11">
        <v>55</v>
      </c>
      <c r="R16" s="11">
        <v>122.5</v>
      </c>
      <c r="S16" s="11">
        <v>169</v>
      </c>
      <c r="T16" s="11">
        <v>0</v>
      </c>
      <c r="U16" s="11">
        <v>3</v>
      </c>
      <c r="V16" s="11">
        <v>0</v>
      </c>
      <c r="W16" s="11">
        <v>0</v>
      </c>
      <c r="X16" s="11">
        <v>0</v>
      </c>
      <c r="Y16" s="11">
        <v>0</v>
      </c>
    </row>
    <row r="17" spans="1:25" ht="15" x14ac:dyDescent="0.25">
      <c r="A17" s="8">
        <v>1994</v>
      </c>
      <c r="B17" s="11">
        <v>47.5</v>
      </c>
      <c r="C17" s="11">
        <v>0</v>
      </c>
      <c r="D17" s="11">
        <v>7.5</v>
      </c>
      <c r="E17" s="11">
        <v>0</v>
      </c>
      <c r="F17" s="11">
        <v>0</v>
      </c>
      <c r="G17" s="11">
        <v>0</v>
      </c>
      <c r="H17" s="11"/>
      <c r="I17" s="11"/>
      <c r="J17" s="11"/>
      <c r="K17" s="11"/>
      <c r="L17" s="11"/>
      <c r="M17" s="11"/>
      <c r="N17" s="11">
        <v>131</v>
      </c>
      <c r="O17" s="11">
        <v>134.5</v>
      </c>
      <c r="P17" s="11">
        <v>266.5</v>
      </c>
      <c r="Q17" s="11">
        <v>281</v>
      </c>
      <c r="R17" s="11">
        <v>92.5</v>
      </c>
      <c r="S17" s="11">
        <v>2.5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ht="15" x14ac:dyDescent="0.25">
      <c r="A18" s="8">
        <v>1995</v>
      </c>
      <c r="B18" s="11">
        <v>11</v>
      </c>
      <c r="C18" s="11">
        <v>0</v>
      </c>
      <c r="D18" s="11">
        <v>0</v>
      </c>
      <c r="E18" s="11">
        <v>0</v>
      </c>
      <c r="F18" s="11">
        <v>4.5</v>
      </c>
      <c r="G18" s="11">
        <v>0</v>
      </c>
      <c r="H18" s="11"/>
      <c r="I18" s="11"/>
      <c r="J18" s="11"/>
      <c r="K18" s="11"/>
      <c r="L18" s="11">
        <v>45</v>
      </c>
      <c r="M18" s="11"/>
      <c r="N18" s="11">
        <v>189</v>
      </c>
      <c r="O18" s="11">
        <v>195</v>
      </c>
      <c r="P18" s="11">
        <v>26</v>
      </c>
      <c r="Q18" s="11">
        <v>193</v>
      </c>
      <c r="R18" s="11">
        <v>203</v>
      </c>
      <c r="S18" s="11">
        <v>0</v>
      </c>
      <c r="T18" s="11">
        <v>6.5</v>
      </c>
      <c r="U18" s="11">
        <v>0</v>
      </c>
      <c r="V18" s="11">
        <v>5</v>
      </c>
      <c r="W18" s="11">
        <v>0</v>
      </c>
      <c r="X18" s="11">
        <v>0</v>
      </c>
      <c r="Y18" s="11">
        <v>73</v>
      </c>
    </row>
    <row r="19" spans="1:25" ht="15" x14ac:dyDescent="0.25">
      <c r="A19" s="8">
        <v>1996</v>
      </c>
      <c r="B19" s="11">
        <v>0</v>
      </c>
      <c r="C19" s="11">
        <v>7.5</v>
      </c>
      <c r="D19" s="11">
        <v>0</v>
      </c>
      <c r="E19" s="11">
        <v>0</v>
      </c>
      <c r="F19" s="11">
        <v>7.5</v>
      </c>
      <c r="G19" s="11">
        <v>0</v>
      </c>
      <c r="H19" s="11"/>
      <c r="I19" s="11"/>
      <c r="J19" s="11"/>
      <c r="K19" s="11"/>
      <c r="L19" s="11">
        <v>63.5</v>
      </c>
      <c r="M19" s="11"/>
      <c r="N19" s="11">
        <v>126</v>
      </c>
      <c r="O19" s="11">
        <v>291</v>
      </c>
      <c r="P19" s="11">
        <v>119.5</v>
      </c>
      <c r="Q19" s="11">
        <v>592</v>
      </c>
      <c r="R19" s="11">
        <v>243</v>
      </c>
      <c r="S19" s="11">
        <v>0</v>
      </c>
      <c r="T19" s="11">
        <v>24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ht="15" x14ac:dyDescent="0.25">
      <c r="A20" s="8">
        <v>1997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/>
      <c r="I20" s="11"/>
      <c r="J20" s="11"/>
      <c r="K20" s="11"/>
      <c r="L20" s="11">
        <v>102.5</v>
      </c>
      <c r="M20" s="11"/>
      <c r="N20" s="11">
        <v>68.5</v>
      </c>
      <c r="O20" s="11">
        <v>167</v>
      </c>
      <c r="P20" s="11">
        <v>169.5</v>
      </c>
      <c r="Q20" s="11">
        <v>246</v>
      </c>
      <c r="R20" s="11">
        <v>6</v>
      </c>
      <c r="S20" s="11">
        <v>15</v>
      </c>
      <c r="T20" s="11">
        <v>0</v>
      </c>
      <c r="U20" s="11">
        <v>13</v>
      </c>
      <c r="V20" s="11">
        <v>48.2</v>
      </c>
      <c r="W20" s="11">
        <v>84.8</v>
      </c>
      <c r="X20" s="11">
        <v>119.5</v>
      </c>
      <c r="Y20" s="11">
        <v>0</v>
      </c>
    </row>
    <row r="21" spans="1:25" ht="15" x14ac:dyDescent="0.25">
      <c r="A21" s="8">
        <v>1998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/>
      <c r="I21" s="11"/>
      <c r="J21" s="11"/>
      <c r="K21" s="11"/>
      <c r="L21" s="11">
        <v>133</v>
      </c>
      <c r="M21" s="11"/>
      <c r="N21" s="11">
        <v>282</v>
      </c>
      <c r="O21" s="11">
        <v>0</v>
      </c>
      <c r="P21" s="11">
        <v>141.5</v>
      </c>
      <c r="Q21" s="11">
        <v>23</v>
      </c>
      <c r="R21" s="11">
        <v>89.5</v>
      </c>
      <c r="S21" s="11">
        <v>79</v>
      </c>
      <c r="T21" s="11">
        <v>23.5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ht="15" x14ac:dyDescent="0.25">
      <c r="A22" s="8">
        <v>1999</v>
      </c>
      <c r="B22" s="11">
        <v>0</v>
      </c>
      <c r="C22" s="11">
        <v>0</v>
      </c>
      <c r="D22" s="11">
        <v>17</v>
      </c>
      <c r="E22" s="11">
        <v>0</v>
      </c>
      <c r="F22" s="11">
        <v>0</v>
      </c>
      <c r="G22" s="11">
        <v>0</v>
      </c>
      <c r="H22" s="11"/>
      <c r="I22" s="11"/>
      <c r="J22" s="11"/>
      <c r="K22" s="11"/>
      <c r="L22" s="11">
        <v>88</v>
      </c>
      <c r="M22" s="11"/>
      <c r="N22" s="11">
        <v>69.5</v>
      </c>
      <c r="O22" s="11">
        <v>612.5</v>
      </c>
      <c r="P22" s="11">
        <v>108.5</v>
      </c>
      <c r="Q22" s="11">
        <v>57.5</v>
      </c>
      <c r="R22" s="11">
        <v>229</v>
      </c>
      <c r="S22" s="11">
        <v>60</v>
      </c>
      <c r="T22" s="11">
        <v>20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ht="15" x14ac:dyDescent="0.25">
      <c r="A23" s="8">
        <v>2000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/>
      <c r="I23" s="11"/>
      <c r="J23" s="11"/>
      <c r="K23" s="11"/>
      <c r="L23" s="11">
        <f>(L22+L24)/2</f>
        <v>138.5</v>
      </c>
      <c r="M23" s="11"/>
      <c r="N23" s="11">
        <v>95</v>
      </c>
      <c r="O23" s="11">
        <v>370.5</v>
      </c>
      <c r="P23" s="11">
        <v>67.5</v>
      </c>
      <c r="Q23" s="11">
        <v>61.5</v>
      </c>
      <c r="R23" s="11">
        <v>33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ht="15" x14ac:dyDescent="0.25">
      <c r="A24" s="8">
        <v>2001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/>
      <c r="I24" s="11"/>
      <c r="J24" s="11">
        <v>24.5</v>
      </c>
      <c r="K24" s="11"/>
      <c r="L24" s="11">
        <v>189</v>
      </c>
      <c r="M24" s="11"/>
      <c r="N24" s="11">
        <v>145</v>
      </c>
      <c r="O24" s="11">
        <v>126</v>
      </c>
      <c r="P24" s="11">
        <v>102.5</v>
      </c>
      <c r="Q24" s="11">
        <v>97</v>
      </c>
      <c r="R24" s="11">
        <v>0</v>
      </c>
      <c r="S24" s="11">
        <v>0</v>
      </c>
      <c r="T24" s="11">
        <v>12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ht="15" x14ac:dyDescent="0.25">
      <c r="A25" s="8">
        <v>2002</v>
      </c>
      <c r="B25" s="11">
        <v>0</v>
      </c>
      <c r="C25" s="11">
        <v>0</v>
      </c>
      <c r="D25" s="11">
        <v>5</v>
      </c>
      <c r="E25" s="11">
        <v>0</v>
      </c>
      <c r="F25" s="11">
        <v>0</v>
      </c>
      <c r="G25" s="11">
        <v>0</v>
      </c>
      <c r="H25" s="11"/>
      <c r="I25" s="11"/>
      <c r="J25" s="11"/>
      <c r="K25" s="11"/>
      <c r="L25" s="11">
        <v>47.7</v>
      </c>
      <c r="M25" s="11"/>
      <c r="N25" s="11">
        <v>4</v>
      </c>
      <c r="O25" s="11">
        <v>15.7</v>
      </c>
      <c r="P25" s="11">
        <v>131.30000000000001</v>
      </c>
      <c r="Q25" s="11">
        <v>93.8</v>
      </c>
      <c r="R25" s="11">
        <v>69</v>
      </c>
      <c r="S25" s="11">
        <v>9.5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ht="15" x14ac:dyDescent="0.25">
      <c r="A26" s="8">
        <v>2003</v>
      </c>
      <c r="B26" s="11">
        <v>0</v>
      </c>
      <c r="C26" s="11">
        <v>0</v>
      </c>
      <c r="D26" s="11">
        <v>0</v>
      </c>
      <c r="E26" s="11">
        <v>35</v>
      </c>
      <c r="F26" s="11">
        <v>0</v>
      </c>
      <c r="G26" s="11">
        <v>0</v>
      </c>
      <c r="H26" s="11"/>
      <c r="I26" s="11"/>
      <c r="J26" s="12"/>
      <c r="K26" s="11"/>
      <c r="L26" s="11">
        <v>63.5</v>
      </c>
      <c r="M26" s="11"/>
      <c r="N26" s="11">
        <v>57.5</v>
      </c>
      <c r="O26" s="11">
        <v>210</v>
      </c>
      <c r="P26" s="12">
        <v>114</v>
      </c>
      <c r="Q26" s="11">
        <v>86.3</v>
      </c>
      <c r="R26" s="11">
        <v>39.6</v>
      </c>
      <c r="S26" s="11">
        <v>87.5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ht="15" x14ac:dyDescent="0.25">
      <c r="A27" s="8">
        <v>2004</v>
      </c>
      <c r="B27" s="11">
        <v>8.4</v>
      </c>
      <c r="C27" s="11">
        <v>10.199999999999999</v>
      </c>
      <c r="D27" s="11">
        <v>0</v>
      </c>
      <c r="E27" s="11">
        <v>0</v>
      </c>
      <c r="F27" s="11">
        <v>0</v>
      </c>
      <c r="G27" s="11">
        <v>0</v>
      </c>
      <c r="H27" s="11"/>
      <c r="I27" s="11"/>
      <c r="J27" s="12"/>
      <c r="K27" s="11"/>
      <c r="L27" s="11">
        <v>103.8</v>
      </c>
      <c r="M27" s="11"/>
      <c r="N27" s="11">
        <v>55.9</v>
      </c>
      <c r="O27" s="11">
        <v>213.2</v>
      </c>
      <c r="P27" s="12">
        <v>198.8</v>
      </c>
      <c r="Q27" s="11">
        <v>366.9</v>
      </c>
      <c r="R27" s="11">
        <v>2</v>
      </c>
      <c r="S27" s="11">
        <v>43</v>
      </c>
      <c r="T27" s="11">
        <v>42.8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ht="15" x14ac:dyDescent="0.25">
      <c r="A28" s="8">
        <v>2005</v>
      </c>
      <c r="B28" s="11">
        <v>0</v>
      </c>
      <c r="C28" s="11">
        <v>0</v>
      </c>
      <c r="D28" s="11">
        <v>0</v>
      </c>
      <c r="E28" s="11">
        <v>0</v>
      </c>
      <c r="F28" s="11">
        <v>29.5</v>
      </c>
      <c r="G28" s="11">
        <v>0</v>
      </c>
      <c r="H28" s="13"/>
      <c r="I28" s="13"/>
      <c r="J28" s="14"/>
      <c r="K28" s="14"/>
      <c r="L28" s="11">
        <f>(L27+L29)/2</f>
        <v>76.150000000000006</v>
      </c>
      <c r="M28" s="14"/>
      <c r="N28" s="13">
        <f>46+32+86+13+9+7.3+10.3+0.2</f>
        <v>203.8</v>
      </c>
      <c r="O28" s="13">
        <f>2+85</f>
        <v>87</v>
      </c>
      <c r="P28" s="14">
        <v>0</v>
      </c>
      <c r="Q28" s="14">
        <v>0</v>
      </c>
      <c r="R28" s="14">
        <f>3.6+2+4.6+0.8+26+28.6+3</f>
        <v>68.599999999999994</v>
      </c>
      <c r="S28" s="14">
        <f>19+3.6+2+3.4+1.4+14</f>
        <v>43.4</v>
      </c>
      <c r="T28" s="14">
        <v>0</v>
      </c>
      <c r="U28" s="14">
        <v>0</v>
      </c>
      <c r="V28" s="11">
        <v>0</v>
      </c>
      <c r="W28" s="11">
        <v>0</v>
      </c>
      <c r="X28" s="11">
        <v>0</v>
      </c>
      <c r="Y28" s="11">
        <v>0</v>
      </c>
    </row>
    <row r="29" spans="1:25" ht="15" x14ac:dyDescent="0.25">
      <c r="A29" s="8">
        <v>2006</v>
      </c>
      <c r="B29" s="14">
        <v>0</v>
      </c>
      <c r="C29" s="14">
        <v>0</v>
      </c>
      <c r="D29" s="14">
        <v>0</v>
      </c>
      <c r="E29" s="14">
        <v>0</v>
      </c>
      <c r="F29" s="14">
        <v>5.2</v>
      </c>
      <c r="G29" s="15">
        <v>0</v>
      </c>
      <c r="H29" s="11"/>
      <c r="I29" s="11"/>
      <c r="J29" s="12">
        <v>31.5</v>
      </c>
      <c r="K29" s="11"/>
      <c r="L29" s="11">
        <v>48.5</v>
      </c>
      <c r="M29" s="11"/>
      <c r="N29" s="11">
        <f>12.2+3+6.2+0.1+2+1.4</f>
        <v>24.9</v>
      </c>
      <c r="O29" s="11">
        <f>49+37+50.4+23.6+11.6+70.6+15+16.2+11</f>
        <v>284.39999999999998</v>
      </c>
      <c r="P29" s="12">
        <f>1.2+8+7.4+1+0.6+49.6+34+62.4+59+2.2+5.4+90</f>
        <v>320.8</v>
      </c>
      <c r="Q29" s="11">
        <f>28.8+141+1+0.49+2+7+83</f>
        <v>263.29000000000002</v>
      </c>
      <c r="R29" s="11">
        <f>100+7+92.4+4</f>
        <v>203.4</v>
      </c>
      <c r="S29" s="11">
        <f>2.4+4.8+3.2+9.4</f>
        <v>19.799999999999997</v>
      </c>
      <c r="T29" s="11">
        <v>0</v>
      </c>
      <c r="U29" s="11">
        <v>9.6</v>
      </c>
      <c r="V29" s="11">
        <v>4.5999999999999996</v>
      </c>
      <c r="W29" s="11">
        <v>0</v>
      </c>
      <c r="X29" s="11">
        <v>0</v>
      </c>
      <c r="Y29" s="11">
        <v>0</v>
      </c>
    </row>
    <row r="30" spans="1:25" ht="15" x14ac:dyDescent="0.25">
      <c r="A30" s="8">
        <v>2007</v>
      </c>
      <c r="B30" s="11">
        <v>0</v>
      </c>
      <c r="C30" s="11">
        <v>0</v>
      </c>
      <c r="D30" s="11">
        <v>0</v>
      </c>
      <c r="E30" s="11">
        <v>0</v>
      </c>
      <c r="F30" s="11">
        <v>18.600000000000001</v>
      </c>
      <c r="G30" s="11">
        <v>0</v>
      </c>
      <c r="H30" s="11"/>
      <c r="I30" s="11"/>
      <c r="J30" s="12"/>
      <c r="K30" s="11"/>
      <c r="L30" s="11">
        <f>(L29+L31)/2</f>
        <v>109.5</v>
      </c>
      <c r="M30" s="11"/>
      <c r="N30" s="11">
        <f>5.2+3.4+2.4+5.2+1.2+40.6+166.2+155.2+14.4</f>
        <v>393.79999999999995</v>
      </c>
      <c r="O30" s="11">
        <f>21+66.2+41.4</f>
        <v>128.6</v>
      </c>
      <c r="P30" s="12">
        <f>14.4+22+10.2+5+52.6+15.6+1.8</f>
        <v>121.59999999999998</v>
      </c>
      <c r="Q30" s="11">
        <f>21.8+16.2+0.4</f>
        <v>38.4</v>
      </c>
      <c r="R30" s="11">
        <f>4.4+11+12+17.8</f>
        <v>45.2</v>
      </c>
      <c r="S30" s="11">
        <f>6.6+6.68+9+32.6+23.8+123.8</f>
        <v>202.48000000000002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</row>
    <row r="31" spans="1:25" ht="15" x14ac:dyDescent="0.25">
      <c r="A31" s="8">
        <v>2008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6.5</v>
      </c>
      <c r="I31" s="11"/>
      <c r="J31" s="12"/>
      <c r="K31" s="11"/>
      <c r="L31" s="11">
        <v>170.5</v>
      </c>
      <c r="M31" s="11"/>
      <c r="N31" s="11">
        <f>2+4.2+76.2+28+2.2</f>
        <v>112.60000000000001</v>
      </c>
      <c r="O31" s="11">
        <f>3.2+48.4+357+389+408.6</f>
        <v>1206.2</v>
      </c>
      <c r="P31" s="12">
        <f>28.2+1+16+30+5+2.6+1+13.6+7+2.4</f>
        <v>106.8</v>
      </c>
      <c r="Q31" s="11">
        <f>1+68+1</f>
        <v>70</v>
      </c>
      <c r="R31" s="11">
        <f>7+46.8+33.8+14+17+15.2+5</f>
        <v>138.79999999999998</v>
      </c>
      <c r="S31" s="11">
        <f>11+19.6+2.4</f>
        <v>33</v>
      </c>
      <c r="T31" s="11">
        <f>4+2</f>
        <v>6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</row>
    <row r="32" spans="1:25" ht="15" x14ac:dyDescent="0.25">
      <c r="A32" s="8">
        <v>2009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/>
      <c r="I32" s="11"/>
      <c r="J32" s="12"/>
      <c r="K32" s="11"/>
      <c r="L32" s="11">
        <v>86</v>
      </c>
      <c r="M32" s="11"/>
      <c r="N32" s="11">
        <v>56.222999999999999</v>
      </c>
      <c r="O32" s="11">
        <v>135.19999999999999</v>
      </c>
      <c r="P32" s="12">
        <v>5.6</v>
      </c>
      <c r="Q32" s="11">
        <f>9.6+2.2+1.4+6.6+66.4+0.1+14.2</f>
        <v>100.5</v>
      </c>
      <c r="R32" s="11">
        <f>33.6+14.4</f>
        <v>48</v>
      </c>
      <c r="S32" s="11">
        <v>0</v>
      </c>
      <c r="T32" s="11">
        <v>0</v>
      </c>
      <c r="U32" s="11">
        <v>0</v>
      </c>
      <c r="V32" s="11">
        <f>22.2+15</f>
        <v>37.200000000000003</v>
      </c>
      <c r="W32" s="11">
        <v>0</v>
      </c>
      <c r="X32" s="11">
        <v>0</v>
      </c>
      <c r="Y32" s="11">
        <v>20</v>
      </c>
    </row>
    <row r="33" spans="1:25" ht="15" x14ac:dyDescent="0.25">
      <c r="A33" s="8">
        <v>2010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/>
      <c r="I33" s="11"/>
      <c r="J33" s="12"/>
      <c r="K33" s="11"/>
      <c r="L33" s="11">
        <v>1</v>
      </c>
      <c r="M33" s="11"/>
      <c r="N33" s="11">
        <f>15.5+4+42.4+6.6+6+19+7.6</f>
        <v>101.1</v>
      </c>
      <c r="O33" s="11">
        <f>30+3.2+42.8+3.4+6+10.2+8.6+19+3.2</f>
        <v>126.4</v>
      </c>
      <c r="P33" s="12">
        <f>18+2+4.2+2.8+35.2+1.6</f>
        <v>63.800000000000004</v>
      </c>
      <c r="Q33" s="11">
        <f>6.4+38.8+6.4+1.6+17.4+22.4</f>
        <v>93</v>
      </c>
      <c r="R33" s="11">
        <f>25+1+4.4+0.4+6.6+6.4+1</f>
        <v>44.8</v>
      </c>
      <c r="S33" s="11">
        <f>16.4</f>
        <v>16.399999999999999</v>
      </c>
      <c r="T33" s="11">
        <v>0</v>
      </c>
      <c r="U33" s="11">
        <v>0</v>
      </c>
      <c r="V33" s="11">
        <v>0</v>
      </c>
      <c r="W33" s="11">
        <f>11.2+7.2+5+3+2+3+3.6+15+4.8+7</f>
        <v>61.8</v>
      </c>
      <c r="X33" s="11">
        <v>0</v>
      </c>
      <c r="Y33" s="11">
        <v>0</v>
      </c>
    </row>
    <row r="34" spans="1:25" ht="15" x14ac:dyDescent="0.25">
      <c r="A34" s="8">
        <v>2011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</row>
    <row r="36" spans="1:25" x14ac:dyDescent="0.2">
      <c r="A36" s="21" t="s">
        <v>16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2">
      <c r="B37" s="16"/>
      <c r="C37" s="16"/>
      <c r="D37" s="16"/>
      <c r="E37" s="16"/>
      <c r="F37" s="16"/>
      <c r="G37" s="16"/>
    </row>
    <row r="38" spans="1:25" s="2" customFormat="1" x14ac:dyDescent="0.2">
      <c r="A38" s="17" t="s">
        <v>1</v>
      </c>
      <c r="B38" s="18" t="s">
        <v>2</v>
      </c>
      <c r="C38" s="18"/>
      <c r="D38" s="18" t="s">
        <v>3</v>
      </c>
      <c r="E38" s="18"/>
      <c r="F38" s="18" t="s">
        <v>4</v>
      </c>
      <c r="G38" s="18"/>
      <c r="H38" s="20" t="s">
        <v>5</v>
      </c>
      <c r="I38" s="20"/>
      <c r="J38" s="20" t="s">
        <v>6</v>
      </c>
      <c r="K38" s="20"/>
      <c r="L38" s="20" t="s">
        <v>7</v>
      </c>
      <c r="M38" s="20"/>
      <c r="N38" s="20" t="s">
        <v>8</v>
      </c>
      <c r="O38" s="20"/>
      <c r="P38" s="20" t="s">
        <v>9</v>
      </c>
      <c r="Q38" s="20"/>
      <c r="R38" s="20" t="s">
        <v>10</v>
      </c>
      <c r="S38" s="20"/>
      <c r="T38" s="20" t="s">
        <v>11</v>
      </c>
      <c r="U38" s="20"/>
      <c r="V38" s="20" t="s">
        <v>12</v>
      </c>
      <c r="W38" s="20"/>
      <c r="X38" s="20" t="s">
        <v>13</v>
      </c>
      <c r="Y38" s="20"/>
    </row>
    <row r="39" spans="1:25" ht="15" x14ac:dyDescent="0.25">
      <c r="A39" s="19"/>
      <c r="B39" s="6" t="s">
        <v>14</v>
      </c>
      <c r="C39" s="7" t="s">
        <v>15</v>
      </c>
      <c r="D39" s="6" t="s">
        <v>14</v>
      </c>
      <c r="E39" s="7" t="s">
        <v>15</v>
      </c>
      <c r="F39" s="6" t="s">
        <v>14</v>
      </c>
      <c r="G39" s="7" t="s">
        <v>15</v>
      </c>
      <c r="H39" s="6" t="s">
        <v>14</v>
      </c>
      <c r="I39" s="7" t="s">
        <v>15</v>
      </c>
      <c r="J39" s="6" t="s">
        <v>14</v>
      </c>
      <c r="K39" s="7" t="s">
        <v>15</v>
      </c>
      <c r="L39" s="6" t="s">
        <v>14</v>
      </c>
      <c r="M39" s="7" t="s">
        <v>15</v>
      </c>
      <c r="N39" s="6" t="s">
        <v>14</v>
      </c>
      <c r="O39" s="7" t="s">
        <v>15</v>
      </c>
      <c r="P39" s="6" t="s">
        <v>14</v>
      </c>
      <c r="Q39" s="7" t="s">
        <v>15</v>
      </c>
      <c r="R39" s="6" t="s">
        <v>14</v>
      </c>
      <c r="S39" s="7" t="s">
        <v>15</v>
      </c>
      <c r="T39" s="6" t="s">
        <v>14</v>
      </c>
      <c r="U39" s="7" t="s">
        <v>15</v>
      </c>
      <c r="V39" s="6" t="s">
        <v>14</v>
      </c>
      <c r="W39" s="7" t="s">
        <v>15</v>
      </c>
      <c r="X39" s="6" t="s">
        <v>14</v>
      </c>
      <c r="Y39" s="7" t="s">
        <v>15</v>
      </c>
    </row>
    <row r="40" spans="1:25" ht="15" x14ac:dyDescent="0.25">
      <c r="A40" s="8">
        <v>1985</v>
      </c>
      <c r="H40" s="11"/>
      <c r="I40" s="11"/>
      <c r="J40" s="11">
        <v>9</v>
      </c>
      <c r="K40" s="11"/>
      <c r="L40" s="11"/>
      <c r="M40" s="11"/>
      <c r="N40" s="11">
        <v>30.6</v>
      </c>
      <c r="O40" s="11">
        <v>228.9</v>
      </c>
      <c r="P40" s="11">
        <v>517.9</v>
      </c>
      <c r="Q40" s="11">
        <v>148.4</v>
      </c>
      <c r="R40" s="11">
        <v>32</v>
      </c>
      <c r="S40" s="11">
        <v>316.7</v>
      </c>
      <c r="T40" s="11">
        <v>235.1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</row>
    <row r="41" spans="1:25" ht="15" x14ac:dyDescent="0.25">
      <c r="A41" s="8">
        <v>1986</v>
      </c>
      <c r="B41" s="11">
        <v>0</v>
      </c>
      <c r="C41" s="11">
        <v>2.2000000000000002</v>
      </c>
      <c r="D41" s="11">
        <v>23.2</v>
      </c>
      <c r="E41" s="11">
        <v>0</v>
      </c>
      <c r="F41" s="11">
        <v>0</v>
      </c>
      <c r="G41" s="11">
        <v>0</v>
      </c>
      <c r="H41" s="11"/>
      <c r="I41" s="11"/>
      <c r="J41" s="11"/>
      <c r="K41" s="11"/>
      <c r="L41" s="11">
        <v>92.4</v>
      </c>
      <c r="M41" s="11"/>
      <c r="N41" s="11">
        <v>125.6</v>
      </c>
      <c r="O41" s="11">
        <v>711.2</v>
      </c>
      <c r="P41" s="11">
        <v>233.4</v>
      </c>
      <c r="Q41" s="11">
        <v>85</v>
      </c>
      <c r="R41" s="11">
        <v>0</v>
      </c>
      <c r="S41" s="11">
        <v>0</v>
      </c>
      <c r="T41" s="11">
        <v>5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</row>
    <row r="42" spans="1:25" ht="15" x14ac:dyDescent="0.25">
      <c r="A42" s="8">
        <v>1987</v>
      </c>
      <c r="B42" s="11">
        <v>40.4</v>
      </c>
      <c r="C42" s="11">
        <v>0</v>
      </c>
      <c r="D42" s="11">
        <v>0</v>
      </c>
      <c r="E42" s="11">
        <v>2</v>
      </c>
      <c r="F42" s="11">
        <v>0</v>
      </c>
      <c r="G42" s="11">
        <v>0</v>
      </c>
      <c r="H42" s="11"/>
      <c r="I42" s="11"/>
      <c r="J42" s="11"/>
      <c r="K42" s="11"/>
      <c r="L42" s="11">
        <v>87.7</v>
      </c>
      <c r="M42" s="11"/>
      <c r="N42" s="11">
        <v>125.2</v>
      </c>
      <c r="O42" s="11">
        <v>4</v>
      </c>
      <c r="P42" s="11">
        <v>94</v>
      </c>
      <c r="Q42" s="11">
        <v>598</v>
      </c>
      <c r="R42" s="11">
        <v>39.799999999999997</v>
      </c>
      <c r="S42" s="11">
        <v>28.2</v>
      </c>
      <c r="T42" s="11">
        <v>0</v>
      </c>
      <c r="U42" s="11">
        <v>30</v>
      </c>
      <c r="V42" s="11">
        <v>0</v>
      </c>
      <c r="W42" s="11">
        <v>0</v>
      </c>
      <c r="X42" s="11">
        <v>21.2</v>
      </c>
      <c r="Y42" s="11">
        <v>0</v>
      </c>
    </row>
    <row r="43" spans="1:25" ht="15" x14ac:dyDescent="0.25">
      <c r="A43" s="8">
        <v>1988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/>
      <c r="I43" s="11"/>
      <c r="J43" s="11"/>
      <c r="K43" s="11"/>
      <c r="L43" s="11">
        <v>151</v>
      </c>
      <c r="M43" s="11"/>
      <c r="N43" s="11">
        <v>129</v>
      </c>
      <c r="O43" s="11">
        <v>62</v>
      </c>
      <c r="P43" s="11">
        <v>176</v>
      </c>
      <c r="Q43" s="11">
        <v>70</v>
      </c>
      <c r="R43" s="11">
        <v>26</v>
      </c>
      <c r="S43" s="11">
        <v>42</v>
      </c>
      <c r="T43" s="11">
        <v>58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</row>
    <row r="44" spans="1:25" ht="15" x14ac:dyDescent="0.25">
      <c r="A44" s="8">
        <v>1989</v>
      </c>
      <c r="B44" s="11">
        <v>3</v>
      </c>
      <c r="C44" s="11">
        <v>0</v>
      </c>
      <c r="D44" s="11">
        <v>0</v>
      </c>
      <c r="E44" s="11">
        <v>0</v>
      </c>
      <c r="F44" s="11">
        <v>0</v>
      </c>
      <c r="G44" s="11">
        <v>1</v>
      </c>
      <c r="H44" s="11"/>
      <c r="I44" s="11"/>
      <c r="J44" s="11"/>
      <c r="K44" s="11"/>
      <c r="L44" s="11">
        <v>69</v>
      </c>
      <c r="M44" s="11"/>
      <c r="N44" s="11">
        <v>68</v>
      </c>
      <c r="O44" s="11">
        <v>87</v>
      </c>
      <c r="P44" s="11">
        <v>236</v>
      </c>
      <c r="Q44" s="11">
        <v>110</v>
      </c>
      <c r="R44" s="11">
        <v>37</v>
      </c>
      <c r="S44" s="11">
        <v>9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</row>
    <row r="45" spans="1:25" ht="15" x14ac:dyDescent="0.25">
      <c r="A45" s="8">
        <v>1990</v>
      </c>
      <c r="B45" s="11">
        <v>0</v>
      </c>
      <c r="C45" s="11">
        <v>0</v>
      </c>
      <c r="D45" s="11">
        <v>3</v>
      </c>
      <c r="E45" s="11">
        <v>0</v>
      </c>
      <c r="F45" s="11">
        <v>0</v>
      </c>
      <c r="G45" s="11">
        <v>21</v>
      </c>
      <c r="H45" s="11"/>
      <c r="I45" s="11"/>
      <c r="J45" s="11">
        <v>36</v>
      </c>
      <c r="K45" s="11"/>
      <c r="L45" s="11">
        <v>231</v>
      </c>
      <c r="M45" s="11"/>
      <c r="N45" s="11">
        <v>44</v>
      </c>
      <c r="O45" s="11">
        <v>103</v>
      </c>
      <c r="P45" s="11">
        <v>61</v>
      </c>
      <c r="Q45" s="11">
        <v>284.8</v>
      </c>
      <c r="R45" s="11">
        <v>128.4</v>
      </c>
      <c r="S45" s="11">
        <v>180.14</v>
      </c>
      <c r="T45" s="11">
        <v>0</v>
      </c>
      <c r="U45" s="11">
        <v>0</v>
      </c>
      <c r="V45" s="11">
        <v>0</v>
      </c>
      <c r="W45" s="11">
        <v>23.8</v>
      </c>
      <c r="X45" s="11">
        <v>0</v>
      </c>
      <c r="Y45" s="11">
        <v>0</v>
      </c>
    </row>
    <row r="46" spans="1:25" ht="15" x14ac:dyDescent="0.25">
      <c r="A46" s="8">
        <v>1991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/>
      <c r="I46" s="11"/>
      <c r="J46" s="11"/>
      <c r="K46" s="11"/>
      <c r="L46" s="11">
        <v>121</v>
      </c>
      <c r="M46" s="11"/>
      <c r="N46" s="11">
        <v>26.8</v>
      </c>
      <c r="O46" s="11">
        <v>256</v>
      </c>
      <c r="P46" s="11">
        <v>36</v>
      </c>
      <c r="Q46" s="11">
        <v>381</v>
      </c>
      <c r="R46" s="11">
        <v>3</v>
      </c>
      <c r="S46" s="11">
        <v>0</v>
      </c>
      <c r="T46" s="11">
        <v>0</v>
      </c>
      <c r="U46" s="11">
        <v>0</v>
      </c>
      <c r="V46" s="11">
        <v>12</v>
      </c>
      <c r="W46" s="11">
        <v>0</v>
      </c>
      <c r="X46" s="11">
        <v>0</v>
      </c>
      <c r="Y46" s="11">
        <v>0</v>
      </c>
    </row>
    <row r="47" spans="1:25" ht="15" x14ac:dyDescent="0.25">
      <c r="A47" s="8">
        <v>1992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/>
      <c r="I47" s="11"/>
      <c r="J47" s="11"/>
      <c r="K47" s="11"/>
      <c r="L47" s="11">
        <v>8</v>
      </c>
      <c r="M47" s="11"/>
      <c r="N47" s="11">
        <v>35.9</v>
      </c>
      <c r="O47" s="11">
        <v>201.2</v>
      </c>
      <c r="P47" s="11">
        <v>63.5</v>
      </c>
      <c r="Q47" s="11">
        <v>127.2</v>
      </c>
      <c r="R47" s="11">
        <v>79.400000000000006</v>
      </c>
      <c r="S47" s="11">
        <v>0</v>
      </c>
      <c r="T47" s="11">
        <v>127.4</v>
      </c>
      <c r="U47" s="11">
        <v>0</v>
      </c>
      <c r="V47" s="11">
        <v>0</v>
      </c>
      <c r="W47" s="11">
        <v>3.9</v>
      </c>
      <c r="X47" s="11">
        <v>0</v>
      </c>
      <c r="Y47" s="11">
        <v>0</v>
      </c>
    </row>
    <row r="48" spans="1:25" ht="15" x14ac:dyDescent="0.25">
      <c r="A48" s="8">
        <v>1993</v>
      </c>
      <c r="B48" s="11">
        <v>0</v>
      </c>
      <c r="C48" s="11">
        <v>0</v>
      </c>
      <c r="D48" s="11">
        <v>0</v>
      </c>
      <c r="E48" s="11">
        <v>0</v>
      </c>
      <c r="F48" s="11">
        <v>14</v>
      </c>
      <c r="G48" s="11">
        <v>0</v>
      </c>
      <c r="H48" s="11"/>
      <c r="I48" s="11"/>
      <c r="J48" s="11"/>
      <c r="K48" s="11"/>
      <c r="L48" s="11">
        <v>138.6</v>
      </c>
      <c r="M48" s="11"/>
      <c r="N48" s="11">
        <v>224</v>
      </c>
      <c r="O48" s="11">
        <v>227.2</v>
      </c>
      <c r="P48" s="11">
        <v>142.4</v>
      </c>
      <c r="Q48" s="11">
        <v>49.6</v>
      </c>
      <c r="R48" s="11">
        <v>57.4</v>
      </c>
      <c r="S48" s="11">
        <v>86.6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</row>
    <row r="49" spans="1:25" ht="15" x14ac:dyDescent="0.25">
      <c r="A49" s="8">
        <v>1994</v>
      </c>
      <c r="B49" s="11">
        <v>23.6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3.6</v>
      </c>
      <c r="I49" s="11"/>
      <c r="J49" s="11"/>
      <c r="K49" s="11"/>
      <c r="L49" s="11">
        <v>120.4</v>
      </c>
      <c r="M49" s="11"/>
      <c r="N49" s="11">
        <v>150.1</v>
      </c>
      <c r="O49" s="11">
        <v>110.2</v>
      </c>
      <c r="P49" s="11">
        <v>232.8</v>
      </c>
      <c r="Q49" s="11">
        <v>244</v>
      </c>
      <c r="R49" s="11">
        <v>78.599999999999994</v>
      </c>
      <c r="S49" s="11">
        <v>12.4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</row>
    <row r="50" spans="1:25" ht="15" x14ac:dyDescent="0.25">
      <c r="A50" s="8">
        <v>1995</v>
      </c>
      <c r="B50" s="11">
        <v>15</v>
      </c>
      <c r="C50" s="11">
        <v>0</v>
      </c>
      <c r="D50" s="11">
        <v>0</v>
      </c>
      <c r="E50" s="11">
        <v>0</v>
      </c>
      <c r="F50" s="11">
        <v>3.4</v>
      </c>
      <c r="G50" s="11">
        <v>24</v>
      </c>
      <c r="H50" s="11"/>
      <c r="I50" s="11"/>
      <c r="J50" s="11"/>
      <c r="K50" s="11"/>
      <c r="L50" s="11">
        <v>2</v>
      </c>
      <c r="M50" s="11"/>
      <c r="N50" s="11">
        <v>156.19999999999999</v>
      </c>
      <c r="O50" s="11">
        <v>182.3</v>
      </c>
      <c r="P50" s="11">
        <v>15.7</v>
      </c>
      <c r="Q50" s="11">
        <v>113.4</v>
      </c>
      <c r="R50" s="11">
        <v>291.2</v>
      </c>
      <c r="S50" s="11">
        <v>0</v>
      </c>
      <c r="T50" s="11">
        <v>21.2</v>
      </c>
      <c r="U50" s="11">
        <v>0</v>
      </c>
      <c r="V50" s="11">
        <v>0</v>
      </c>
      <c r="W50" s="11">
        <v>0</v>
      </c>
      <c r="X50" s="11">
        <v>0</v>
      </c>
      <c r="Y50" s="11">
        <v>47.2</v>
      </c>
    </row>
    <row r="51" spans="1:25" ht="15" x14ac:dyDescent="0.25">
      <c r="A51" s="8">
        <v>1996</v>
      </c>
      <c r="B51" s="11">
        <v>3.6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/>
      <c r="I51" s="11"/>
      <c r="J51" s="11"/>
      <c r="K51" s="11"/>
      <c r="L51" s="11">
        <v>87.1</v>
      </c>
      <c r="M51" s="11"/>
      <c r="N51" s="11">
        <v>29</v>
      </c>
      <c r="O51" s="11">
        <v>380.7</v>
      </c>
      <c r="P51" s="11">
        <v>47.5</v>
      </c>
      <c r="Q51" s="11">
        <v>383.3</v>
      </c>
      <c r="R51" s="11">
        <v>187.8</v>
      </c>
      <c r="S51" s="11">
        <v>17.399999999999999</v>
      </c>
      <c r="T51" s="11">
        <v>46.4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</row>
    <row r="52" spans="1:25" ht="15" x14ac:dyDescent="0.25">
      <c r="A52" s="8">
        <v>1997</v>
      </c>
      <c r="B52" s="11">
        <v>26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10.4</v>
      </c>
      <c r="I52" s="11"/>
      <c r="J52" s="11"/>
      <c r="K52" s="11"/>
      <c r="L52" s="11">
        <v>58</v>
      </c>
      <c r="M52" s="11"/>
      <c r="N52" s="11">
        <v>158</v>
      </c>
      <c r="O52" s="11">
        <v>189.5</v>
      </c>
      <c r="P52" s="11">
        <v>190.2</v>
      </c>
      <c r="Q52" s="11">
        <v>158.69999999999999</v>
      </c>
      <c r="R52" s="11">
        <v>11.4</v>
      </c>
      <c r="S52" s="11">
        <v>50.7</v>
      </c>
      <c r="T52" s="11">
        <v>46.2</v>
      </c>
      <c r="U52" s="11">
        <v>26.4</v>
      </c>
      <c r="V52" s="11">
        <v>15.3</v>
      </c>
      <c r="W52" s="11">
        <v>27.5</v>
      </c>
      <c r="X52" s="11">
        <v>193.3</v>
      </c>
      <c r="Y52" s="11">
        <v>0</v>
      </c>
    </row>
    <row r="53" spans="1:25" ht="15" x14ac:dyDescent="0.25">
      <c r="A53" s="8">
        <v>1998</v>
      </c>
      <c r="B53" s="11">
        <v>0</v>
      </c>
      <c r="C53" s="11">
        <v>0</v>
      </c>
      <c r="D53" s="11">
        <v>0</v>
      </c>
      <c r="E53" s="11">
        <v>0</v>
      </c>
      <c r="F53" s="11">
        <v>11</v>
      </c>
      <c r="G53" s="11">
        <v>0</v>
      </c>
      <c r="H53" s="11"/>
      <c r="I53" s="11"/>
      <c r="J53" s="11"/>
      <c r="K53" s="11"/>
      <c r="L53" s="11">
        <v>124.4</v>
      </c>
      <c r="M53" s="11"/>
      <c r="N53" s="11">
        <v>200.4</v>
      </c>
      <c r="O53" s="11">
        <v>14</v>
      </c>
      <c r="P53" s="11">
        <v>271</v>
      </c>
      <c r="Q53" s="11">
        <v>8</v>
      </c>
      <c r="R53" s="11">
        <v>59.2</v>
      </c>
      <c r="S53" s="11">
        <v>134.30000000000001</v>
      </c>
      <c r="T53" s="11">
        <v>0</v>
      </c>
      <c r="U53" s="11">
        <v>6</v>
      </c>
      <c r="V53" s="11">
        <v>0</v>
      </c>
      <c r="W53" s="11">
        <v>0</v>
      </c>
      <c r="X53" s="11">
        <v>0</v>
      </c>
      <c r="Y53" s="11">
        <v>0</v>
      </c>
    </row>
    <row r="54" spans="1:25" ht="15" x14ac:dyDescent="0.25">
      <c r="A54" s="8">
        <v>1999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/>
      <c r="I54" s="11"/>
      <c r="J54" s="11">
        <v>8.1999999999999993</v>
      </c>
      <c r="K54" s="11"/>
      <c r="L54" s="11">
        <v>91</v>
      </c>
      <c r="M54" s="11"/>
      <c r="N54" s="11">
        <v>47.7</v>
      </c>
      <c r="O54" s="11">
        <v>371.2</v>
      </c>
      <c r="P54" s="11">
        <v>23.4</v>
      </c>
      <c r="Q54" s="11">
        <v>43.3</v>
      </c>
      <c r="R54" s="11">
        <v>172.9</v>
      </c>
      <c r="S54" s="11">
        <v>50.2</v>
      </c>
      <c r="T54" s="11">
        <v>111.1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</row>
    <row r="55" spans="1:25" ht="15" x14ac:dyDescent="0.25">
      <c r="A55" s="8">
        <v>2000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/>
      <c r="I55" s="11"/>
      <c r="J55" s="11"/>
      <c r="K55" s="11"/>
      <c r="L55" s="11">
        <f>(L54+L57)/2</f>
        <v>109.3</v>
      </c>
      <c r="M55" s="11"/>
      <c r="N55" s="11">
        <v>210</v>
      </c>
      <c r="O55" s="11">
        <v>292.52</v>
      </c>
      <c r="P55" s="11">
        <v>19.600000000000001</v>
      </c>
      <c r="Q55" s="11">
        <v>54.3</v>
      </c>
      <c r="R55" s="11">
        <v>11</v>
      </c>
      <c r="S55" s="11">
        <v>7.5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</row>
    <row r="56" spans="1:25" ht="15" x14ac:dyDescent="0.25">
      <c r="A56" s="8">
        <v>2001</v>
      </c>
      <c r="B56" s="11">
        <v>8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/>
      <c r="I56" s="11"/>
      <c r="J56" s="11"/>
      <c r="K56" s="11"/>
      <c r="L56" s="11">
        <f>L55</f>
        <v>109.3</v>
      </c>
      <c r="M56" s="11"/>
      <c r="N56" s="11">
        <v>104.7</v>
      </c>
      <c r="O56" s="11">
        <v>32.200000000000003</v>
      </c>
      <c r="P56" s="11">
        <v>153.30000000000001</v>
      </c>
      <c r="Q56" s="11">
        <v>150.5</v>
      </c>
      <c r="R56" s="11">
        <v>5</v>
      </c>
      <c r="S56" s="11">
        <v>0</v>
      </c>
      <c r="T56" s="11">
        <v>24.5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</row>
    <row r="57" spans="1:25" ht="15" x14ac:dyDescent="0.25">
      <c r="A57" s="8">
        <v>2002</v>
      </c>
      <c r="B57" s="11">
        <v>0</v>
      </c>
      <c r="C57" s="11">
        <v>0</v>
      </c>
      <c r="D57" s="11">
        <v>3.2</v>
      </c>
      <c r="E57" s="11">
        <v>0</v>
      </c>
      <c r="F57" s="11">
        <v>0</v>
      </c>
      <c r="G57" s="11">
        <v>0</v>
      </c>
      <c r="H57" s="11"/>
      <c r="I57" s="11"/>
      <c r="J57" s="11"/>
      <c r="K57" s="11"/>
      <c r="L57" s="11">
        <v>127.6</v>
      </c>
      <c r="M57" s="11"/>
      <c r="N57" s="11">
        <v>0</v>
      </c>
      <c r="O57" s="11">
        <v>40</v>
      </c>
      <c r="P57" s="11">
        <v>112.7</v>
      </c>
      <c r="Q57" s="11">
        <v>123.3</v>
      </c>
      <c r="R57" s="11">
        <v>93.4</v>
      </c>
      <c r="S57" s="11">
        <v>0</v>
      </c>
      <c r="T57" s="11">
        <v>0</v>
      </c>
      <c r="U57" s="11">
        <v>0</v>
      </c>
      <c r="V57" s="11">
        <v>1</v>
      </c>
      <c r="W57" s="11">
        <v>0</v>
      </c>
      <c r="X57" s="11">
        <v>0</v>
      </c>
      <c r="Y57" s="11">
        <v>0</v>
      </c>
    </row>
    <row r="58" spans="1:25" ht="15" x14ac:dyDescent="0.25">
      <c r="A58" s="8">
        <v>2003</v>
      </c>
      <c r="B58" s="11">
        <v>0</v>
      </c>
      <c r="C58" s="11">
        <v>0</v>
      </c>
      <c r="D58" s="11">
        <v>0</v>
      </c>
      <c r="E58" s="11">
        <v>26.1</v>
      </c>
      <c r="F58" s="11">
        <v>17.5</v>
      </c>
      <c r="G58" s="11">
        <v>0</v>
      </c>
      <c r="H58" s="11"/>
      <c r="I58" s="11"/>
      <c r="J58" s="11"/>
      <c r="K58" s="11"/>
      <c r="L58" s="11">
        <f>(L57+L59)/2</f>
        <v>86.699999999999989</v>
      </c>
      <c r="M58" s="11"/>
      <c r="N58" s="11">
        <v>76.2</v>
      </c>
      <c r="O58" s="11">
        <v>154.6</v>
      </c>
      <c r="P58" s="11">
        <v>22.8</v>
      </c>
      <c r="Q58" s="11">
        <v>178.6</v>
      </c>
      <c r="R58" s="11">
        <v>64</v>
      </c>
      <c r="S58" s="11">
        <v>94.4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</row>
    <row r="59" spans="1:25" ht="15" x14ac:dyDescent="0.25">
      <c r="A59" s="8">
        <v>2004</v>
      </c>
      <c r="B59" s="11">
        <v>11</v>
      </c>
      <c r="C59" s="11">
        <v>6.2</v>
      </c>
      <c r="D59" s="11">
        <v>0</v>
      </c>
      <c r="E59" s="11">
        <v>0</v>
      </c>
      <c r="F59" s="11">
        <v>0</v>
      </c>
      <c r="G59" s="11">
        <v>0</v>
      </c>
      <c r="H59" s="11"/>
      <c r="I59" s="11"/>
      <c r="J59" s="11"/>
      <c r="K59" s="11"/>
      <c r="L59" s="11">
        <v>45.8</v>
      </c>
      <c r="M59" s="11"/>
      <c r="N59" s="11">
        <v>42.4</v>
      </c>
      <c r="O59" s="11">
        <v>102.2</v>
      </c>
      <c r="P59" s="11">
        <v>186.5</v>
      </c>
      <c r="Q59" s="11">
        <v>383</v>
      </c>
      <c r="R59" s="11">
        <v>6.6</v>
      </c>
      <c r="S59" s="11">
        <v>18</v>
      </c>
      <c r="T59" s="11">
        <v>8.1999999999999993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</row>
    <row r="60" spans="1:25" ht="15" x14ac:dyDescent="0.25">
      <c r="A60" s="8">
        <v>2005</v>
      </c>
      <c r="B60" s="11">
        <v>59.8</v>
      </c>
      <c r="C60" s="11">
        <v>22.4</v>
      </c>
      <c r="D60" s="11">
        <v>0</v>
      </c>
      <c r="E60" s="11">
        <v>0</v>
      </c>
      <c r="F60" s="11">
        <v>5.2</v>
      </c>
      <c r="G60" s="11">
        <v>0</v>
      </c>
      <c r="H60" s="11">
        <v>3.3</v>
      </c>
      <c r="I60" s="11"/>
      <c r="J60" s="11"/>
      <c r="K60" s="11"/>
      <c r="L60" s="11">
        <v>108.5</v>
      </c>
      <c r="M60" s="11"/>
      <c r="N60" s="11">
        <f>24+6.2+22.7+3</f>
        <v>55.9</v>
      </c>
      <c r="O60" s="11">
        <f>2.6+3+13+24.5+11.5+37.2+65.5</f>
        <v>157.30000000000001</v>
      </c>
      <c r="P60" s="11">
        <f>22+5.5+3.5+2+37.3+9.2+6.4+50.3+16.6+46</f>
        <v>198.79999999999998</v>
      </c>
      <c r="Q60" s="11">
        <f>89+24.5+1.6+13+114.6+113.2+11.2</f>
        <v>367.09999999999997</v>
      </c>
      <c r="R60" s="11">
        <f>2</f>
        <v>2</v>
      </c>
      <c r="S60" s="11">
        <f>9+34</f>
        <v>43</v>
      </c>
      <c r="T60" s="11">
        <f>13+12+17.8</f>
        <v>42.8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</row>
    <row r="61" spans="1:25" ht="15" x14ac:dyDescent="0.25">
      <c r="A61" s="8">
        <v>2006</v>
      </c>
      <c r="B61" s="11">
        <f>8.4</f>
        <v>8.4</v>
      </c>
      <c r="C61" s="11">
        <f>2.2+3+5</f>
        <v>10.199999999999999</v>
      </c>
      <c r="D61" s="11">
        <v>0</v>
      </c>
      <c r="E61" s="11">
        <v>0</v>
      </c>
      <c r="F61" s="11">
        <v>0</v>
      </c>
      <c r="G61" s="11">
        <v>0</v>
      </c>
      <c r="H61" s="13"/>
      <c r="I61" s="13"/>
      <c r="J61" s="13">
        <v>37</v>
      </c>
      <c r="K61" s="13"/>
      <c r="L61" s="13">
        <v>147.6</v>
      </c>
      <c r="M61" s="13"/>
      <c r="N61" s="13">
        <f>21.5+30+92.5+30.7+14.5+4.2+2</f>
        <v>195.39999999999998</v>
      </c>
      <c r="O61" s="13">
        <f>1+16.7+2+48.7+1</f>
        <v>69.400000000000006</v>
      </c>
      <c r="P61" s="13">
        <f>15+6+1+5</f>
        <v>27</v>
      </c>
      <c r="Q61" s="13">
        <f>1.5+14</f>
        <v>15.5</v>
      </c>
      <c r="R61" s="13">
        <f>3+1+20</f>
        <v>24</v>
      </c>
      <c r="S61" s="13">
        <f>46+13.5+9.5+1.5+14+12</f>
        <v>96.5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</row>
    <row r="62" spans="1:25" ht="15" x14ac:dyDescent="0.25">
      <c r="A62" s="8">
        <v>2007</v>
      </c>
      <c r="B62" s="13">
        <v>0</v>
      </c>
      <c r="C62" s="13">
        <v>0</v>
      </c>
      <c r="D62" s="13">
        <v>0</v>
      </c>
      <c r="E62" s="13">
        <v>0</v>
      </c>
      <c r="F62" s="13">
        <f>3+17.5+9</f>
        <v>29.5</v>
      </c>
      <c r="G62" s="13">
        <v>0</v>
      </c>
      <c r="H62" s="11"/>
      <c r="I62" s="11"/>
      <c r="J62" s="11"/>
      <c r="K62" s="11"/>
      <c r="L62" s="11">
        <f>(L61+L63)/2</f>
        <v>157.80000000000001</v>
      </c>
      <c r="M62" s="11"/>
      <c r="N62" s="11">
        <f>10.5+13.5+4.2+3.2+6.5+1</f>
        <v>38.9</v>
      </c>
      <c r="O62" s="11">
        <f>3.3+24.5+13+16.5+14.5+44.5+29+16+18.5</f>
        <v>179.8</v>
      </c>
      <c r="P62" s="11">
        <f>77+8+10+2.05+87.5+6+69.5+33+2.5+8.5+90.8</f>
        <v>394.85</v>
      </c>
      <c r="Q62" s="11">
        <f>35.8+115+2.6+1.5+6.5+1+53.5</f>
        <v>215.9</v>
      </c>
      <c r="R62" s="11">
        <f>210+16.5+93+1.8</f>
        <v>321.3</v>
      </c>
      <c r="S62" s="11">
        <f>8.5+2+3+15</f>
        <v>28.5</v>
      </c>
      <c r="T62" s="11">
        <v>2</v>
      </c>
      <c r="U62" s="11">
        <v>8</v>
      </c>
      <c r="V62" s="11">
        <v>0</v>
      </c>
      <c r="W62" s="11">
        <v>0</v>
      </c>
      <c r="X62" s="11">
        <v>0</v>
      </c>
      <c r="Y62" s="11">
        <v>0</v>
      </c>
    </row>
    <row r="63" spans="1:25" ht="15" x14ac:dyDescent="0.25">
      <c r="A63" s="8">
        <v>2008</v>
      </c>
      <c r="B63" s="11">
        <v>0</v>
      </c>
      <c r="C63" s="11">
        <v>0</v>
      </c>
      <c r="D63" s="11">
        <v>0</v>
      </c>
      <c r="E63" s="11">
        <v>0</v>
      </c>
      <c r="F63" s="11">
        <f>22+8+3</f>
        <v>33</v>
      </c>
      <c r="G63" s="11">
        <v>0</v>
      </c>
      <c r="H63" s="11">
        <v>10</v>
      </c>
      <c r="I63" s="11"/>
      <c r="J63" s="11"/>
      <c r="K63" s="11"/>
      <c r="L63" s="11">
        <v>168</v>
      </c>
      <c r="M63" s="11"/>
      <c r="N63" s="11">
        <f>2.5+5.5+6+11.5+1+8.5+60.5+98+89+3.5</f>
        <v>286</v>
      </c>
      <c r="O63" s="11">
        <f>4.5+35.2+56.2+35.2+33</f>
        <v>164.10000000000002</v>
      </c>
      <c r="P63" s="11">
        <f>19.5+22.5+20+3+27.5+9.5+3</f>
        <v>105</v>
      </c>
      <c r="Q63" s="11">
        <f>7.5+2.5+66.5</f>
        <v>76.5</v>
      </c>
      <c r="R63" s="11">
        <f>7.5+3.5</f>
        <v>11</v>
      </c>
      <c r="S63" s="11">
        <f>8.3+6+22.5+20</f>
        <v>56.8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4" spans="1:25" ht="15" x14ac:dyDescent="0.25">
      <c r="A64" s="8">
        <v>2009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6</v>
      </c>
      <c r="I64" s="11"/>
      <c r="J64" s="11"/>
      <c r="K64" s="11"/>
      <c r="L64" s="11">
        <v>68.400000000000006</v>
      </c>
      <c r="M64" s="11"/>
      <c r="N64" s="11">
        <f>6.5+1+17+19.3+4.3</f>
        <v>48.099999999999994</v>
      </c>
      <c r="O64" s="11">
        <f>44.5+57+5.5+4+12</f>
        <v>123</v>
      </c>
      <c r="P64" s="11">
        <f>20.5+21.5+22</f>
        <v>64</v>
      </c>
      <c r="Q64" s="11">
        <f>30.5+8</f>
        <v>38.5</v>
      </c>
      <c r="R64" s="11">
        <f>7+17.2+2.5+45+9.5+8.5</f>
        <v>89.7</v>
      </c>
      <c r="S64" s="11">
        <f>3+27+24</f>
        <v>54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5" ht="15" x14ac:dyDescent="0.25">
      <c r="A65" s="8">
        <v>2010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/>
      <c r="I65" s="11"/>
      <c r="J65" s="11"/>
      <c r="K65" s="11"/>
      <c r="L65" s="11">
        <v>20.2</v>
      </c>
      <c r="M65" s="11"/>
      <c r="N65" s="11">
        <f>5.5+13.5+26.2+11.3+19.5+8</f>
        <v>84</v>
      </c>
      <c r="O65" s="11">
        <f>14.5+58+1.5+3.5+54+40+4+3+1.5+1</f>
        <v>181</v>
      </c>
      <c r="P65" s="11">
        <f>11</f>
        <v>11</v>
      </c>
      <c r="Q65" s="11">
        <f>11.5+1.5+4+47+13.5+19+13</f>
        <v>109.5</v>
      </c>
      <c r="R65" s="11">
        <f>11.5+16+5.5</f>
        <v>33</v>
      </c>
      <c r="S65" s="11">
        <v>0</v>
      </c>
      <c r="T65" s="11">
        <f>20+147+11.5</f>
        <v>178.5</v>
      </c>
      <c r="U65" s="11">
        <v>0</v>
      </c>
      <c r="V65" s="11">
        <f>18+8</f>
        <v>26</v>
      </c>
      <c r="W65" s="11">
        <v>4</v>
      </c>
      <c r="X65" s="11">
        <v>0</v>
      </c>
      <c r="Y65" s="11">
        <v>68</v>
      </c>
    </row>
    <row r="66" spans="1:25" ht="15" x14ac:dyDescent="0.25">
      <c r="A66" s="8">
        <v>2011</v>
      </c>
      <c r="B66" s="11">
        <v>1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/>
      <c r="I66" s="11"/>
      <c r="J66" s="11"/>
      <c r="K66" s="11"/>
      <c r="L66" s="11">
        <v>203</v>
      </c>
      <c r="M66" s="11"/>
      <c r="N66" s="11">
        <f>4.5+9.5+25+4.5+4+21+11.5</f>
        <v>80</v>
      </c>
      <c r="O66" s="11">
        <f>8+48.5+1.5+7.5+4+12+34.5+3.5</f>
        <v>119.5</v>
      </c>
      <c r="P66" s="11">
        <f>44+1.5+7+20+56+1+11.5</f>
        <v>141</v>
      </c>
      <c r="Q66" s="11">
        <f>48.5+13.5+28.5+16+9.5+17.5+5.5+6.5</f>
        <v>145.5</v>
      </c>
      <c r="R66" s="11">
        <f>10+18.5+2.5+2</f>
        <v>33</v>
      </c>
      <c r="S66" s="11">
        <v>2</v>
      </c>
      <c r="T66" s="11">
        <v>0</v>
      </c>
      <c r="U66" s="11">
        <f>2.5+14</f>
        <v>16.5</v>
      </c>
      <c r="V66" s="11">
        <f>6.5+3.5</f>
        <v>10</v>
      </c>
      <c r="W66" s="11">
        <f>15.5+8+13+21.5</f>
        <v>58</v>
      </c>
      <c r="X66" s="11">
        <v>0</v>
      </c>
      <c r="Y66" s="11">
        <v>0</v>
      </c>
    </row>
    <row r="67" spans="1:25" ht="15" x14ac:dyDescent="0.25">
      <c r="A67" s="8">
        <v>2012</v>
      </c>
      <c r="B67" s="11">
        <v>0</v>
      </c>
      <c r="C67" s="11">
        <v>0</v>
      </c>
      <c r="D67" s="11">
        <v>9.1999999999999993</v>
      </c>
      <c r="E67" s="11">
        <v>0</v>
      </c>
      <c r="F67" s="11">
        <v>0</v>
      </c>
      <c r="G67" s="11">
        <v>0</v>
      </c>
      <c r="H67" s="11"/>
      <c r="I67" s="11"/>
      <c r="J67" s="11"/>
      <c r="K67" s="11"/>
      <c r="L67" s="11"/>
      <c r="M67" s="11"/>
      <c r="N67" s="11">
        <f>2+36.2+8.5+21+6.8+4</f>
        <v>78.5</v>
      </c>
      <c r="O67" s="11">
        <f>16.6+43.5+28.5+63.5+19.5+51+32.5+33.5</f>
        <v>288.60000000000002</v>
      </c>
      <c r="P67" s="11">
        <f>20+10.5+105+89+59.5+1+36</f>
        <v>321</v>
      </c>
      <c r="Q67" s="11">
        <f>2+11.8+13+6+35+17.5+25+12+14</f>
        <v>136.30000000000001</v>
      </c>
      <c r="R67" s="11">
        <f>19+41+4+22+5.5+96.5+4</f>
        <v>192</v>
      </c>
      <c r="S67" s="11">
        <f>22+12</f>
        <v>34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</row>
    <row r="68" spans="1:25" x14ac:dyDescent="0.2">
      <c r="A68" s="16"/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</sheetData>
  <sheetProtection selectLockedCells="1" selectUnlockedCells="1"/>
  <mergeCells count="23">
    <mergeCell ref="A4:Y4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N38:O38"/>
    <mergeCell ref="P38:Q38"/>
    <mergeCell ref="V38:W38"/>
    <mergeCell ref="X38:Y38"/>
    <mergeCell ref="T6:U6"/>
    <mergeCell ref="V6:W6"/>
    <mergeCell ref="X6:Y6"/>
    <mergeCell ref="R38:S38"/>
    <mergeCell ref="T38:U38"/>
    <mergeCell ref="A36:Y36"/>
    <mergeCell ref="H38:I38"/>
    <mergeCell ref="J38:K38"/>
    <mergeCell ref="L38:M38"/>
  </mergeCells>
  <pageMargins left="0.39374999999999999" right="0" top="0.35416666666666702" bottom="0.35416666666666702" header="0.118055555555556" footer="0.118055555555556"/>
  <pageSetup paperSize="9" firstPageNumber="0" orientation="landscape" horizontalDpi="300" verticalDpi="300" r:id="rId1"/>
  <headerFooter alignWithMargins="0">
    <oddHeader>&amp;R&amp;"Bookman Old Style,Regular"&amp;8&amp;UKUNDALIA MAJOR MULTIPURPOSE PROJECT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Fortnightly Rainfall</vt:lpstr>
    </vt:vector>
  </TitlesOfParts>
  <Company>Lahmeyer International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Freeman, Beau</dc:creator>
  <cp:lastModifiedBy>Elga Salvadore</cp:lastModifiedBy>
  <dcterms:created xsi:type="dcterms:W3CDTF">2016-06-12T10:35:23Z</dcterms:created>
  <dcterms:modified xsi:type="dcterms:W3CDTF">2017-11-08T08:56:13Z</dcterms:modified>
</cp:coreProperties>
</file>