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7F06D671-F1F4-DA46-B1B6-E0D25E621EF3}" xr6:coauthVersionLast="47" xr6:coauthVersionMax="47" xr10:uidLastSave="{00000000-0000-0000-0000-000000000000}"/>
  <bookViews>
    <workbookView xWindow="0" yWindow="500" windowWidth="2786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E20" i="1"/>
  <c r="J20" i="1" s="1"/>
  <c r="I19" i="1"/>
  <c r="J19" i="1" s="1"/>
  <c r="E19" i="1"/>
  <c r="I18" i="1"/>
  <c r="J18" i="1" s="1"/>
  <c r="E18" i="1"/>
  <c r="E21" i="1" s="1"/>
  <c r="I16" i="1"/>
  <c r="E16" i="1"/>
  <c r="J16" i="1" s="1"/>
  <c r="I15" i="1"/>
  <c r="J15" i="1" s="1"/>
  <c r="E15" i="1"/>
  <c r="J14" i="1"/>
  <c r="J17" i="1" s="1"/>
  <c r="I14" i="1"/>
  <c r="I17" i="1" s="1"/>
  <c r="E14" i="1"/>
  <c r="E17" i="1" s="1"/>
  <c r="I12" i="1"/>
  <c r="J12" i="1" s="1"/>
  <c r="E12" i="1"/>
  <c r="I11" i="1"/>
  <c r="J11" i="1" s="1"/>
  <c r="E11" i="1"/>
  <c r="E13" i="1" s="1"/>
  <c r="I10" i="1"/>
  <c r="I13" i="1" s="1"/>
  <c r="E10" i="1"/>
  <c r="I8" i="1"/>
  <c r="J8" i="1" s="1"/>
  <c r="E8" i="1"/>
  <c r="I7" i="1"/>
  <c r="J7" i="1" s="1"/>
  <c r="E7" i="1"/>
  <c r="I6" i="1"/>
  <c r="I9" i="1" s="1"/>
  <c r="E6" i="1"/>
  <c r="E9" i="1" s="1"/>
  <c r="I4" i="1"/>
  <c r="J4" i="1" s="1"/>
  <c r="E4" i="1"/>
  <c r="I3" i="1"/>
  <c r="J3" i="1" s="1"/>
  <c r="E3" i="1"/>
  <c r="I2" i="1"/>
  <c r="I5" i="1" s="1"/>
  <c r="E2" i="1"/>
  <c r="E5" i="1" s="1"/>
  <c r="J21" i="1" l="1"/>
  <c r="J5" i="1"/>
  <c r="K15" i="1" s="1"/>
  <c r="L15" i="1" s="1"/>
  <c r="K3" i="1"/>
  <c r="L3" i="1" s="1"/>
  <c r="K19" i="1"/>
  <c r="L19" i="1" s="1"/>
  <c r="J9" i="1"/>
  <c r="J10" i="1"/>
  <c r="J2" i="1"/>
  <c r="J6" i="1"/>
  <c r="K16" i="1" l="1"/>
  <c r="L16" i="1" s="1"/>
  <c r="K20" i="1"/>
  <c r="L20" i="1" s="1"/>
  <c r="K4" i="1"/>
  <c r="L4" i="1" s="1"/>
  <c r="K11" i="1"/>
  <c r="L11" i="1" s="1"/>
  <c r="K6" i="1"/>
  <c r="L6" i="1" s="1"/>
  <c r="K8" i="1"/>
  <c r="L8" i="1" s="1"/>
  <c r="K2" i="1"/>
  <c r="L2" i="1" s="1"/>
  <c r="K7" i="1"/>
  <c r="L7" i="1" s="1"/>
  <c r="K14" i="1"/>
  <c r="L14" i="1" s="1"/>
  <c r="J13" i="1"/>
  <c r="K10" i="1"/>
  <c r="L10" i="1" s="1"/>
  <c r="K18" i="1"/>
  <c r="L18" i="1" s="1"/>
  <c r="K12" i="1"/>
  <c r="L12" i="1" s="1"/>
  <c r="N2" i="1" l="1"/>
  <c r="R2" i="1" s="1"/>
  <c r="M2" i="1"/>
  <c r="M6" i="1"/>
  <c r="N6" i="1"/>
  <c r="R3" i="1" s="1"/>
  <c r="T6" i="1"/>
  <c r="T12" i="1"/>
  <c r="N11" i="1"/>
  <c r="R4" i="1" s="1"/>
  <c r="M11" i="1"/>
  <c r="N14" i="1"/>
  <c r="R5" i="1" s="1"/>
  <c r="M14" i="1"/>
  <c r="T4" i="1"/>
  <c r="T20" i="1"/>
  <c r="T18" i="1"/>
  <c r="M19" i="1"/>
  <c r="Q6" i="1" s="1"/>
  <c r="N19" i="1"/>
  <c r="R6" i="1" s="1"/>
  <c r="Q4" i="1" l="1"/>
  <c r="O11" i="1"/>
  <c r="Q3" i="1"/>
  <c r="O6" i="1"/>
  <c r="Y3" i="1"/>
  <c r="X3" i="1"/>
  <c r="T13" i="1"/>
  <c r="T9" i="1"/>
  <c r="T5" i="1"/>
  <c r="Q2" i="1"/>
  <c r="T17" i="1"/>
  <c r="T15" i="1"/>
  <c r="T3" i="1"/>
  <c r="T19" i="1"/>
  <c r="Y6" i="1" s="1"/>
  <c r="T8" i="1"/>
  <c r="O14" i="1"/>
  <c r="Q5" i="1"/>
  <c r="T2" i="1"/>
  <c r="T14" i="1"/>
  <c r="T16" i="1"/>
  <c r="T11" i="1"/>
  <c r="T10" i="1"/>
  <c r="T7" i="1"/>
  <c r="X2" i="1" l="1"/>
  <c r="Y2" i="1"/>
  <c r="Y5" i="1"/>
  <c r="X5" i="1"/>
  <c r="X4" i="1"/>
  <c r="Y4" i="1"/>
  <c r="X6" i="1"/>
</calcChain>
</file>

<file path=xl/sharedStrings.xml><?xml version="1.0" encoding="utf-8"?>
<sst xmlns="http://schemas.openxmlformats.org/spreadsheetml/2006/main" count="37" uniqueCount="28">
  <si>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</si>
  <si>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</si>
  <si>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</si>
  <si>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</si>
  <si>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</si>
  <si>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</si>
  <si>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</si>
  <si>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</si>
  <si>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</si>
  <si>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</si>
  <si>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A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</si>
  <si>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</si>
  <si>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</si>
  <si>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</si>
  <si>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</si>
  <si>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</si>
  <si>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</si>
  <si>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</si>
  <si>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</si>
  <si>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A-1</t>
  </si>
  <si>
    <t>A-2</t>
  </si>
  <si>
    <t>A-3</t>
  </si>
  <si>
    <t>Inhibitor</t>
    <phoneticPr fontId="2" type="noConversion"/>
  </si>
  <si>
    <t>Internal reference gene (rpl10)</t>
    <phoneticPr fontId="2" type="noConversion"/>
  </si>
  <si>
    <t>mean</t>
    <phoneticPr fontId="2" type="noConversion"/>
  </si>
  <si>
    <t>Gene Ct value - internal reference</t>
    <phoneticPr fontId="2" type="noConversion"/>
  </si>
  <si>
    <t>J - Control Group</t>
    <phoneticPr fontId="2" type="noConversion"/>
  </si>
  <si>
    <t>ct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</si>
</sst>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sqref="A1:XFD1"/>
    </sheetView>
  </sheetViews>
  <sheetFormatPr baseColWidth="10" defaultColWidth="9.1640625" defaultRowHeight="15"/>
  <cols>
    <col min="5" max="5" width="12.83203125"/>
    <col min="9" max="9" width="12.83203125"/>
    <col min="10" max="11" width="14"/>
    <col min="12" max="15" width="12.83203125"/>
    <col min="17" max="18" width="12.83203125"/>
    <col min="20" max="20" width="12.83203125"/>
    <col min="24" max="25" width="12.83203125"/>
  </cols>
  <sheetData>
    <row r="1" spans="1:25">
      <c r="A1" s="1" t="s">
        <v>22</v>
      </c>
      <c r="B1" s="1" t="s">
        <v>23</v>
      </c>
      <c r="E1" s="1" t="s">
        <v>24</v>
      </c>
      <c r="F1" t="s">
        <v>0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24</v>
      </c>
      <c r="N1" t="s">
        <v>1</v>
      </c>
      <c r="Q1" s="1" t="s">
        <v>24</v>
      </c>
      <c r="R1" t="s">
        <v>1</v>
      </c>
    </row>
    <row r="2" spans="1:25">
      <c r="A2" t="s">
        <v>2</v>
      </c>
      <c r="B2">
        <v>21.35</v>
      </c>
      <c r="C2">
        <v>22.12</v>
      </c>
      <c r="D2">
        <v>21.6</v>
      </c>
      <c r="E2">
        <f t="shared" ref="E2:E8" si="0">AVERAGE(B2:D2)</f>
        <v>21.689999999999998</v>
      </c>
      <c r="F2">
        <v>26.09</v>
      </c>
      <c r="G2">
        <v>27</v>
      </c>
      <c r="H2">
        <v>26.67</v>
      </c>
      <c r="I2">
        <f t="shared" ref="I2:I8" si="1">AVERAGE(F2:H2)</f>
        <v>26.58666666666667</v>
      </c>
      <c r="J2">
        <f t="shared" ref="J2:J12" si="2">I2-E2</f>
        <v>4.8966666666666718</v>
      </c>
      <c r="K2">
        <f>J2-J5</f>
        <v>2.3455555555555598</v>
      </c>
      <c r="L2">
        <f t="shared" ref="L2:L8" si="3">2^-K2</f>
        <v>0.19675121424727141</v>
      </c>
      <c r="M2">
        <f>AVERAGE(L2:L4)</f>
        <v>2.4546458510565707</v>
      </c>
      <c r="N2">
        <f>STDEV(L2:L4)/SQRT(3)</f>
        <v>1.9649550794330974</v>
      </c>
      <c r="P2" t="s">
        <v>3</v>
      </c>
      <c r="Q2">
        <f>M2</f>
        <v>2.4546458510565707</v>
      </c>
      <c r="R2">
        <f>N2</f>
        <v>1.9649550794330974</v>
      </c>
      <c r="T2">
        <f t="shared" ref="T2:T20" si="4">L2/$M$2</f>
        <v>8.0154623593697794E-2</v>
      </c>
      <c r="W2" t="s">
        <v>3</v>
      </c>
      <c r="X2">
        <f>AVERAGE(T2:T4)</f>
        <v>1</v>
      </c>
      <c r="Y2">
        <f>STDEV(T2:T4)/SQRT(3)</f>
        <v>0.80050451212231211</v>
      </c>
    </row>
    <row r="3" spans="1:25">
      <c r="A3" t="s">
        <v>4</v>
      </c>
      <c r="B3">
        <v>23.12</v>
      </c>
      <c r="C3">
        <v>22.86</v>
      </c>
      <c r="D3">
        <v>23.15</v>
      </c>
      <c r="E3">
        <f t="shared" si="0"/>
        <v>23.043333333333333</v>
      </c>
      <c r="F3">
        <v>24.92</v>
      </c>
      <c r="G3">
        <v>26.27</v>
      </c>
      <c r="H3">
        <v>26.57</v>
      </c>
      <c r="I3">
        <f t="shared" si="1"/>
        <v>25.919999999999998</v>
      </c>
      <c r="J3">
        <f t="shared" si="2"/>
        <v>2.8766666666666652</v>
      </c>
      <c r="K3">
        <f>J3-$J$5</f>
        <v>0.32555555555555316</v>
      </c>
      <c r="L3">
        <f t="shared" si="3"/>
        <v>0.79799103538488325</v>
      </c>
      <c r="P3" t="s">
        <v>5</v>
      </c>
      <c r="Q3">
        <f>M6</f>
        <v>30.973733605815465</v>
      </c>
      <c r="R3">
        <f>N6</f>
        <v>18.532413907448731</v>
      </c>
      <c r="T3">
        <f t="shared" si="4"/>
        <v>0.32509416176732714</v>
      </c>
      <c r="W3" t="s">
        <v>5</v>
      </c>
      <c r="X3">
        <f>AVERAGE(T6:T8)</f>
        <v>12.618412384207367</v>
      </c>
      <c r="Y3">
        <f>AVERAGE(T6:T8)/SQRT(3)</f>
        <v>7.2852437867678317</v>
      </c>
    </row>
    <row r="4" spans="1:25">
      <c r="A4" t="s">
        <v>6</v>
      </c>
      <c r="B4">
        <v>26.32</v>
      </c>
      <c r="C4">
        <v>26.58</v>
      </c>
      <c r="D4">
        <v>26.83</v>
      </c>
      <c r="E4">
        <f t="shared" si="0"/>
        <v>26.576666666666664</v>
      </c>
      <c r="F4">
        <v>26.43</v>
      </c>
      <c r="G4">
        <v>26.35</v>
      </c>
      <c r="H4">
        <v>26.59</v>
      </c>
      <c r="I4">
        <f t="shared" si="1"/>
        <v>26.456666666666667</v>
      </c>
      <c r="J4">
        <f t="shared" si="2"/>
        <v>-0.11999999999999744</v>
      </c>
      <c r="K4">
        <f>J4-$J$5</f>
        <v>-2.6711111111111094</v>
      </c>
      <c r="L4">
        <f t="shared" si="3"/>
        <v>6.3691953035375573</v>
      </c>
      <c r="P4" t="s">
        <v>7</v>
      </c>
      <c r="Q4">
        <f>M11</f>
        <v>56.381143198584738</v>
      </c>
      <c r="R4">
        <f>N11</f>
        <v>25.556129177744165</v>
      </c>
      <c r="T4">
        <f t="shared" si="4"/>
        <v>2.5947512146389751</v>
      </c>
      <c r="W4" t="s">
        <v>7</v>
      </c>
      <c r="X4">
        <f>AVERAGE(T10:T12)</f>
        <v>22.969155886302786</v>
      </c>
      <c r="Y4">
        <f>STDEV(T10:T12)/SQRT(3)</f>
        <v>10.411330484494886</v>
      </c>
    </row>
    <row r="5" spans="1:25">
      <c r="E5">
        <f>AVERAGE(E2:E4)</f>
        <v>23.77</v>
      </c>
      <c r="I5">
        <f>AVERAGE(I2:I4)</f>
        <v>26.321111111111112</v>
      </c>
      <c r="J5">
        <f t="shared" si="2"/>
        <v>2.551111111111112</v>
      </c>
      <c r="P5" t="s">
        <v>8</v>
      </c>
      <c r="Q5">
        <f>M14</f>
        <v>13.815390315819679</v>
      </c>
      <c r="R5">
        <f>N14</f>
        <v>11.401112287568122</v>
      </c>
      <c r="T5">
        <f t="shared" si="4"/>
        <v>0</v>
      </c>
      <c r="W5" t="s">
        <v>8</v>
      </c>
      <c r="X5">
        <f>AVERAGE(T14:T16)</f>
        <v>5.6282621421224661</v>
      </c>
      <c r="Y5">
        <f>AVERAGE(T14:T16)/SQRT(3)</f>
        <v>3.2494786628241856</v>
      </c>
    </row>
    <row r="6" spans="1:25">
      <c r="A6" t="s">
        <v>9</v>
      </c>
      <c r="B6">
        <v>25.12</v>
      </c>
      <c r="C6">
        <v>25.88</v>
      </c>
      <c r="D6">
        <v>25.39</v>
      </c>
      <c r="E6">
        <f t="shared" si="0"/>
        <v>25.463333333333335</v>
      </c>
      <c r="F6">
        <v>26.69</v>
      </c>
      <c r="G6">
        <v>27.06</v>
      </c>
      <c r="H6">
        <v>26.53</v>
      </c>
      <c r="I6">
        <f t="shared" si="1"/>
        <v>26.76</v>
      </c>
      <c r="J6">
        <f t="shared" si="2"/>
        <v>1.2966666666666669</v>
      </c>
      <c r="K6">
        <f>J6-$J$5</f>
        <v>-1.2544444444444451</v>
      </c>
      <c r="L6">
        <f t="shared" si="3"/>
        <v>2.3857525993250155</v>
      </c>
      <c r="M6">
        <f>AVERAGE(L6:L8)</f>
        <v>30.973733605815465</v>
      </c>
      <c r="N6">
        <f>STDEV(L6:L8)/SQRT(3)</f>
        <v>18.532413907448731</v>
      </c>
      <c r="O6">
        <f>M6/3</f>
        <v>10.324577868605155</v>
      </c>
      <c r="P6" t="s">
        <v>10</v>
      </c>
      <c r="Q6">
        <f>M19</f>
        <v>15.655315974030223</v>
      </c>
      <c r="R6">
        <f>N19</f>
        <v>10.076731405868745</v>
      </c>
      <c r="T6">
        <f t="shared" si="4"/>
        <v>0.97193352690698698</v>
      </c>
      <c r="W6" t="s">
        <v>10</v>
      </c>
      <c r="X6">
        <f>AVERAGE(T18:T20)</f>
        <v>6.3778308252865052</v>
      </c>
      <c r="Y6">
        <f>STDEV(T18:T20)/SQRT(3)</f>
        <v>4.1051671065018791</v>
      </c>
    </row>
    <row r="7" spans="1:25">
      <c r="A7" t="s">
        <v>11</v>
      </c>
      <c r="B7">
        <v>29.83</v>
      </c>
      <c r="C7">
        <v>29.75</v>
      </c>
      <c r="D7">
        <v>31.27</v>
      </c>
      <c r="E7">
        <f t="shared" si="0"/>
        <v>30.283333333333331</v>
      </c>
      <c r="F7">
        <v>27.43</v>
      </c>
      <c r="G7">
        <v>26.05</v>
      </c>
      <c r="H7">
        <v>26.91</v>
      </c>
      <c r="I7">
        <f t="shared" si="1"/>
        <v>26.796666666666667</v>
      </c>
      <c r="J7">
        <f t="shared" si="2"/>
        <v>-3.4866666666666646</v>
      </c>
      <c r="K7">
        <f>J7-$J$5</f>
        <v>-6.0377777777777766</v>
      </c>
      <c r="L7">
        <f t="shared" si="3"/>
        <v>65.698010504273142</v>
      </c>
      <c r="T7">
        <f t="shared" si="4"/>
        <v>26.764761391544234</v>
      </c>
    </row>
    <row r="8" spans="1:25">
      <c r="A8" t="s">
        <v>12</v>
      </c>
      <c r="B8">
        <v>29.07</v>
      </c>
      <c r="C8">
        <v>29.41</v>
      </c>
      <c r="D8">
        <v>28.43</v>
      </c>
      <c r="E8">
        <f t="shared" si="0"/>
        <v>28.97</v>
      </c>
      <c r="F8">
        <v>26.97</v>
      </c>
      <c r="G8">
        <v>26.3</v>
      </c>
      <c r="H8">
        <v>27.39</v>
      </c>
      <c r="I8">
        <f t="shared" si="1"/>
        <v>26.886666666666667</v>
      </c>
      <c r="J8">
        <f t="shared" si="2"/>
        <v>-2.0833333333333321</v>
      </c>
      <c r="K8">
        <f>J8-$J$5</f>
        <v>-4.6344444444444441</v>
      </c>
      <c r="L8">
        <f t="shared" si="3"/>
        <v>24.837437713848232</v>
      </c>
      <c r="T8">
        <f t="shared" si="4"/>
        <v>10.11854223417088</v>
      </c>
    </row>
    <row r="9" spans="1:25">
      <c r="E9">
        <f>AVERAGE(E6:E8)</f>
        <v>28.238888888888891</v>
      </c>
      <c r="I9">
        <f>AVERAGE(I6:I8)</f>
        <v>26.814444444444447</v>
      </c>
      <c r="J9">
        <f t="shared" si="2"/>
        <v>-1.4244444444444433</v>
      </c>
      <c r="T9">
        <f t="shared" si="4"/>
        <v>0</v>
      </c>
    </row>
    <row r="10" spans="1:25">
      <c r="A10" t="s">
        <v>13</v>
      </c>
      <c r="B10">
        <v>30.05</v>
      </c>
      <c r="C10">
        <v>29.15</v>
      </c>
      <c r="D10">
        <v>29.09</v>
      </c>
      <c r="E10">
        <f t="shared" ref="E10:E12" si="5">AVERAGE(B10:D10)</f>
        <v>29.430000000000003</v>
      </c>
      <c r="F10">
        <v>26.13</v>
      </c>
      <c r="G10">
        <v>25.71</v>
      </c>
      <c r="H10">
        <v>25.49</v>
      </c>
      <c r="I10">
        <f t="shared" ref="I10:I12" si="6">AVERAGE(F10:H10)</f>
        <v>25.776666666666667</v>
      </c>
      <c r="J10">
        <f t="shared" si="2"/>
        <v>-3.653333333333336</v>
      </c>
      <c r="K10">
        <f>J10-$J$5</f>
        <v>-6.204444444444448</v>
      </c>
      <c r="L10">
        <f t="shared" ref="L10:L12" si="7">2^-K10</f>
        <v>73.743523440477347</v>
      </c>
      <c r="T10">
        <f t="shared" si="4"/>
        <v>30.04242889406445</v>
      </c>
    </row>
    <row r="11" spans="1:25">
      <c r="A11" t="s">
        <v>14</v>
      </c>
      <c r="B11">
        <v>30.08</v>
      </c>
      <c r="C11">
        <v>30.83</v>
      </c>
      <c r="D11">
        <v>32.22</v>
      </c>
      <c r="E11">
        <f t="shared" si="5"/>
        <v>31.043333333333333</v>
      </c>
      <c r="F11">
        <v>27.58</v>
      </c>
      <c r="G11">
        <v>26.26</v>
      </c>
      <c r="H11">
        <v>27.5</v>
      </c>
      <c r="I11">
        <f t="shared" si="6"/>
        <v>27.113333333333333</v>
      </c>
      <c r="J11">
        <f t="shared" si="2"/>
        <v>-3.9299999999999997</v>
      </c>
      <c r="K11">
        <f>J11-$J$5</f>
        <v>-6.4811111111111117</v>
      </c>
      <c r="L11">
        <f t="shared" si="7"/>
        <v>89.33236869216401</v>
      </c>
      <c r="M11">
        <f>AVERAGE(L10:L12)</f>
        <v>56.381143198584738</v>
      </c>
      <c r="N11">
        <f>STDEV(L10:L12)/SQRT(3)</f>
        <v>25.556129177744165</v>
      </c>
      <c r="O11">
        <f>M11/3</f>
        <v>18.793714399528245</v>
      </c>
      <c r="T11">
        <f t="shared" si="4"/>
        <v>36.393180162308155</v>
      </c>
    </row>
    <row r="12" spans="1:25">
      <c r="A12" t="s">
        <v>15</v>
      </c>
      <c r="B12">
        <v>24.93</v>
      </c>
      <c r="C12">
        <v>25.19</v>
      </c>
      <c r="D12">
        <v>25.11</v>
      </c>
      <c r="E12">
        <f t="shared" si="5"/>
        <v>25.076666666666668</v>
      </c>
      <c r="F12">
        <v>25.39</v>
      </c>
      <c r="G12">
        <v>24.62</v>
      </c>
      <c r="H12">
        <v>25.07</v>
      </c>
      <c r="I12">
        <f t="shared" si="6"/>
        <v>25.026666666666671</v>
      </c>
      <c r="J12">
        <f t="shared" si="2"/>
        <v>-4.9999999999997158E-2</v>
      </c>
      <c r="K12">
        <f>J12-$J$5</f>
        <v>-2.6011111111111092</v>
      </c>
      <c r="L12">
        <f t="shared" si="7"/>
        <v>6.067537463112866</v>
      </c>
      <c r="T12">
        <f t="shared" si="4"/>
        <v>2.4718586025357476</v>
      </c>
    </row>
    <row r="13" spans="1:25">
      <c r="E13">
        <f t="shared" ref="E13:J13" si="8">AVERAGE(E10:E12)</f>
        <v>28.516666666666669</v>
      </c>
      <c r="I13">
        <f t="shared" si="8"/>
        <v>25.972222222222225</v>
      </c>
      <c r="J13">
        <f t="shared" si="8"/>
        <v>-2.5444444444444443</v>
      </c>
      <c r="T13">
        <f t="shared" si="4"/>
        <v>0</v>
      </c>
    </row>
    <row r="14" spans="1:25">
      <c r="A14" t="s">
        <v>16</v>
      </c>
      <c r="B14">
        <v>23.49</v>
      </c>
      <c r="C14">
        <v>23.27</v>
      </c>
      <c r="D14">
        <v>23.89</v>
      </c>
      <c r="E14">
        <f t="shared" ref="E14:E16" si="9">AVERAGE(B14:D14)</f>
        <v>23.55</v>
      </c>
      <c r="F14">
        <v>25.32</v>
      </c>
      <c r="G14">
        <v>24.33</v>
      </c>
      <c r="H14">
        <v>24.6</v>
      </c>
      <c r="I14">
        <f t="shared" ref="I14:I16" si="10">AVERAGE(F14:H14)</f>
        <v>24.75</v>
      </c>
      <c r="J14">
        <f t="shared" ref="J14:J16" si="11">I14-E14</f>
        <v>1.1999999999999993</v>
      </c>
      <c r="K14">
        <f>J14-$J$5</f>
        <v>-1.3511111111111127</v>
      </c>
      <c r="L14">
        <f t="shared" ref="L14:L16" si="12">2^-K14</f>
        <v>2.5510852510746194</v>
      </c>
      <c r="M14">
        <f>AVERAGE(L14:L16)</f>
        <v>13.815390315819679</v>
      </c>
      <c r="N14">
        <f>STDEV(L14:L16)/SQRT(3)</f>
        <v>11.401112287568122</v>
      </c>
      <c r="O14">
        <f>M14/3</f>
        <v>4.6051301052732265</v>
      </c>
      <c r="T14">
        <f t="shared" si="4"/>
        <v>1.0392885189431857</v>
      </c>
    </row>
    <row r="15" spans="1:25">
      <c r="A15" t="s">
        <v>17</v>
      </c>
      <c r="B15">
        <v>27.33</v>
      </c>
      <c r="C15">
        <v>28.28</v>
      </c>
      <c r="D15">
        <v>26.77</v>
      </c>
      <c r="E15">
        <f t="shared" si="9"/>
        <v>27.459999999999997</v>
      </c>
      <c r="F15">
        <v>25.02</v>
      </c>
      <c r="G15">
        <v>24.41</v>
      </c>
      <c r="H15">
        <v>25.02</v>
      </c>
      <c r="I15">
        <f t="shared" si="10"/>
        <v>24.816666666666666</v>
      </c>
      <c r="J15">
        <f t="shared" si="11"/>
        <v>-2.6433333333333309</v>
      </c>
      <c r="K15">
        <f>J15-$J$5</f>
        <v>-5.1944444444444429</v>
      </c>
      <c r="L15">
        <f t="shared" si="12"/>
        <v>36.617069857911474</v>
      </c>
      <c r="T15">
        <f t="shared" si="4"/>
        <v>14.917455339698037</v>
      </c>
    </row>
    <row r="16" spans="1:25">
      <c r="A16" t="s">
        <v>18</v>
      </c>
      <c r="B16">
        <v>23.28</v>
      </c>
      <c r="C16">
        <v>23.43</v>
      </c>
      <c r="D16">
        <v>24.16</v>
      </c>
      <c r="E16">
        <f t="shared" si="9"/>
        <v>23.623333333333335</v>
      </c>
      <c r="F16">
        <v>25.04</v>
      </c>
      <c r="G16">
        <v>25</v>
      </c>
      <c r="H16">
        <v>24.92</v>
      </c>
      <c r="I16">
        <f t="shared" si="10"/>
        <v>24.986666666666668</v>
      </c>
      <c r="J16">
        <f t="shared" si="11"/>
        <v>1.3633333333333333</v>
      </c>
      <c r="K16">
        <f>J16-$J$5</f>
        <v>-1.1877777777777787</v>
      </c>
      <c r="L16">
        <f t="shared" si="12"/>
        <v>2.2780158384729434</v>
      </c>
      <c r="T16">
        <f t="shared" si="4"/>
        <v>0.92804256772617555</v>
      </c>
    </row>
    <row r="17" spans="1:20">
      <c r="E17">
        <f t="shared" ref="E17:J17" si="13">AVERAGE(E14:E16)</f>
        <v>24.877777777777776</v>
      </c>
      <c r="I17">
        <f t="shared" si="13"/>
        <v>24.851111111111109</v>
      </c>
      <c r="J17">
        <f t="shared" si="13"/>
        <v>-2.6666666666666099E-2</v>
      </c>
      <c r="T17">
        <f t="shared" si="4"/>
        <v>0</v>
      </c>
    </row>
    <row r="18" spans="1:20">
      <c r="A18" t="s">
        <v>19</v>
      </c>
      <c r="B18">
        <v>23.77</v>
      </c>
      <c r="C18">
        <v>23.71</v>
      </c>
      <c r="D18">
        <v>24.06</v>
      </c>
      <c r="E18">
        <f t="shared" ref="E18:E20" si="14">AVERAGE(B18:D18)</f>
        <v>23.846666666666668</v>
      </c>
      <c r="F18">
        <v>27.79</v>
      </c>
      <c r="G18">
        <v>27.09</v>
      </c>
      <c r="H18">
        <v>27.6</v>
      </c>
      <c r="I18">
        <f t="shared" ref="I18:I20" si="15">AVERAGE(F18:H18)</f>
        <v>27.493333333333329</v>
      </c>
      <c r="J18">
        <f t="shared" ref="J18:J20" si="16">I18-E18</f>
        <v>3.6466666666666612</v>
      </c>
      <c r="K18">
        <f>J18-$J$5</f>
        <v>1.0955555555555492</v>
      </c>
      <c r="L18">
        <f t="shared" ref="L18:L20" si="17">2^-K18</f>
        <v>0.46795588773656327</v>
      </c>
      <c r="T18">
        <f t="shared" si="4"/>
        <v>0.19064089735598219</v>
      </c>
    </row>
    <row r="19" spans="1:20">
      <c r="A19" t="s">
        <v>20</v>
      </c>
      <c r="B19">
        <v>31.12</v>
      </c>
      <c r="C19">
        <v>30.74</v>
      </c>
      <c r="D19">
        <v>32.270000000000003</v>
      </c>
      <c r="E19">
        <f t="shared" si="14"/>
        <v>31.376666666666665</v>
      </c>
      <c r="F19">
        <v>29.39</v>
      </c>
      <c r="G19">
        <v>28.27</v>
      </c>
      <c r="H19">
        <v>28.77</v>
      </c>
      <c r="I19">
        <f t="shared" si="15"/>
        <v>28.81</v>
      </c>
      <c r="J19">
        <f t="shared" si="16"/>
        <v>-2.5666666666666664</v>
      </c>
      <c r="K19">
        <f>J19-$J$5</f>
        <v>-5.1177777777777784</v>
      </c>
      <c r="L19">
        <f t="shared" si="17"/>
        <v>34.721991166003932</v>
      </c>
      <c r="M19">
        <f>AVERAGE(L18:L20)</f>
        <v>15.655315974030223</v>
      </c>
      <c r="N19">
        <f>STDEV(L18:L20)/SQRT(3)</f>
        <v>10.076731405868745</v>
      </c>
      <c r="T19">
        <f t="shared" si="4"/>
        <v>14.145417821091502</v>
      </c>
    </row>
    <row r="20" spans="1:20">
      <c r="A20" t="s">
        <v>21</v>
      </c>
      <c r="B20">
        <v>29.88</v>
      </c>
      <c r="C20">
        <v>29.82</v>
      </c>
      <c r="D20">
        <v>30.81</v>
      </c>
      <c r="E20">
        <f t="shared" si="14"/>
        <v>30.17</v>
      </c>
      <c r="F20">
        <v>29.49</v>
      </c>
      <c r="G20">
        <v>29.07</v>
      </c>
      <c r="H20">
        <v>28.93</v>
      </c>
      <c r="I20">
        <f t="shared" si="15"/>
        <v>29.163333333333338</v>
      </c>
      <c r="J20">
        <f t="shared" si="16"/>
        <v>-1.0066666666666642</v>
      </c>
      <c r="K20">
        <f>J20-$J$5</f>
        <v>-3.5577777777777762</v>
      </c>
      <c r="L20">
        <f t="shared" si="17"/>
        <v>11.776000868350176</v>
      </c>
      <c r="T20">
        <f t="shared" si="4"/>
        <v>4.7974337574120307</v>
      </c>
    </row>
    <row r="21" spans="1:20">
      <c r="E21">
        <f t="shared" ref="E21:J21" si="18">AVERAGE(E18:E20)</f>
        <v>28.464444444444442</v>
      </c>
      <c r="I21">
        <f t="shared" si="18"/>
        <v>28.488888888888891</v>
      </c>
      <c r="J21">
        <f t="shared" si="18"/>
        <v>2.444444444444353E-2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2024-01-07T15:03:46Z</dcterms:created>
  <dcterms:modified xsi:type="dcterms:W3CDTF">2024-01-10T08:27:55Z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