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F15F4A3A-5A3A-B04C-A8F4-653A7FF569F3}" xr6:coauthVersionLast="47" xr6:coauthVersionMax="47" xr10:uidLastSave="{00000000-0000-0000-0000-000000000000}"/>
  <bookViews>
    <workbookView xWindow="0" yWindow="500" windowWidth="1910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E16" i="1"/>
  <c r="I15" i="1"/>
  <c r="J15" i="1" s="1"/>
  <c r="E15" i="1"/>
  <c r="E17" i="1" s="1"/>
  <c r="I14" i="1"/>
  <c r="I17" i="1" s="1"/>
  <c r="E14" i="1"/>
  <c r="I12" i="1"/>
  <c r="J12" i="1" s="1"/>
  <c r="E12" i="1"/>
  <c r="I11" i="1"/>
  <c r="I13" i="1" s="1"/>
  <c r="E11" i="1"/>
  <c r="E13" i="1" s="1"/>
  <c r="J10" i="1"/>
  <c r="I10" i="1"/>
  <c r="E10" i="1"/>
  <c r="I8" i="1"/>
  <c r="J8" i="1" s="1"/>
  <c r="E8" i="1"/>
  <c r="J7" i="1"/>
  <c r="I7" i="1"/>
  <c r="I9" i="1" s="1"/>
  <c r="E7" i="1"/>
  <c r="E9" i="1" s="1"/>
  <c r="I6" i="1"/>
  <c r="J6" i="1" s="1"/>
  <c r="E6" i="1"/>
  <c r="I5" i="1"/>
  <c r="J5" i="1" s="1"/>
  <c r="E5" i="1"/>
  <c r="I4" i="1"/>
  <c r="J4" i="1" s="1"/>
  <c r="K4" i="1" s="1"/>
  <c r="L4" i="1" s="1"/>
  <c r="E4" i="1"/>
  <c r="I3" i="1"/>
  <c r="J3" i="1" s="1"/>
  <c r="E3" i="1"/>
  <c r="I2" i="1"/>
  <c r="J2" i="1" s="1"/>
  <c r="E2" i="1"/>
  <c r="K6" i="1" l="1"/>
  <c r="L6" i="1" s="1"/>
  <c r="J9" i="1"/>
  <c r="K8" i="1"/>
  <c r="L8" i="1" s="1"/>
  <c r="K12" i="1"/>
  <c r="L12" i="1" s="1"/>
  <c r="K7" i="1"/>
  <c r="L7" i="1" s="1"/>
  <c r="K2" i="1"/>
  <c r="L2" i="1" s="1"/>
  <c r="K15" i="1"/>
  <c r="L15" i="1" s="1"/>
  <c r="K3" i="1"/>
  <c r="L3" i="1" s="1"/>
  <c r="K16" i="1"/>
  <c r="L16" i="1" s="1"/>
  <c r="K10" i="1"/>
  <c r="L10" i="1" s="1"/>
  <c r="J14" i="1"/>
  <c r="J11" i="1"/>
  <c r="K11" i="1" s="1"/>
  <c r="L11" i="1" s="1"/>
  <c r="T15" i="1" l="1"/>
  <c r="T7" i="1"/>
  <c r="T8" i="1"/>
  <c r="T6" i="1"/>
  <c r="N6" i="1"/>
  <c r="R3" i="1" s="1"/>
  <c r="M6" i="1"/>
  <c r="N11" i="1"/>
  <c r="R4" i="1" s="1"/>
  <c r="M11" i="1"/>
  <c r="T10" i="1"/>
  <c r="T3" i="1"/>
  <c r="N2" i="1"/>
  <c r="R2" i="1" s="1"/>
  <c r="M2" i="1"/>
  <c r="T2" i="1"/>
  <c r="T12" i="1"/>
  <c r="T11" i="1"/>
  <c r="K14" i="1"/>
  <c r="L14" i="1" s="1"/>
  <c r="J17" i="1"/>
  <c r="J13" i="1"/>
  <c r="Q3" i="1" l="1"/>
  <c r="O6" i="1"/>
  <c r="X4" i="1"/>
  <c r="Y4" i="1"/>
  <c r="O11" i="1"/>
  <c r="Q4" i="1"/>
  <c r="T14" i="1"/>
  <c r="N14" i="1"/>
  <c r="R5" i="1" s="1"/>
  <c r="M14" i="1"/>
  <c r="Y3" i="1"/>
  <c r="X3" i="1"/>
  <c r="X2" i="1"/>
  <c r="T17" i="1"/>
  <c r="T13" i="1"/>
  <c r="T9" i="1"/>
  <c r="T5" i="1"/>
  <c r="Q2" i="1"/>
  <c r="T4" i="1"/>
  <c r="Y2" i="1" s="1"/>
  <c r="T16" i="1"/>
  <c r="O14" i="1" l="1"/>
  <c r="Q5" i="1"/>
  <c r="Y5" i="1"/>
  <c r="X5" i="1"/>
</calcChain>
</file>

<file path=xl/sharedStrings.xml><?xml version="1.0" encoding="utf-8"?>
<sst xmlns="http://schemas.openxmlformats.org/spreadsheetml/2006/main" count="32" uniqueCount="24">
  <si>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</si>
  <si>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</si>
  <si>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</si>
  <si>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</si>
  <si>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</si>
  <si>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</si>
  <si>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</si>
  <si>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</si>
  <si>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</si>
  <si>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</si>
  <si>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</si>
  <si>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</si>
  <si>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</si>
  <si>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</si>
  <si>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</si>
  <si>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</si>
  <si>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</si>
  <si>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</si>
  <si>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Inhibitor</t>
    <phoneticPr fontId="2" type="noConversion"/>
  </si>
  <si>
    <t>Internal reference gene (rpl10)</t>
    <phoneticPr fontId="2" type="noConversion"/>
  </si>
  <si>
    <t>mean</t>
    <phoneticPr fontId="2" type="noConversion"/>
  </si>
  <si>
    <t>Gene Ct value - internal reference</t>
    <phoneticPr fontId="2" type="noConversion"/>
  </si>
  <si>
    <t>J - Control Group</t>
    <phoneticPr fontId="2" type="noConversion"/>
  </si>
  <si>
    <t>ct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</si>
</sst>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sqref="A1:XFD1"/>
    </sheetView>
  </sheetViews>
  <sheetFormatPr baseColWidth="10" defaultColWidth="9.1640625" defaultRowHeight="15"/>
  <cols>
    <col min="5" max="5" width="12.83203125"/>
    <col min="7" max="7" width="12.83203125"/>
    <col min="9" max="9" width="12.83203125"/>
    <col min="10" max="11" width="14"/>
    <col min="12" max="15" width="12.83203125"/>
    <col min="17" max="18" width="12.83203125"/>
    <col min="20" max="20" width="12.83203125"/>
    <col min="24" max="25" width="12.83203125"/>
  </cols>
  <sheetData>
    <row r="1" spans="1:25">
      <c r="A1" s="1" t="s">
        <v>18</v>
      </c>
      <c r="B1" s="1" t="s">
        <v>19</v>
      </c>
      <c r="E1" s="1" t="s">
        <v>20</v>
      </c>
      <c r="F1" t="s">
        <v>0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20</v>
      </c>
      <c r="N1" t="s">
        <v>1</v>
      </c>
      <c r="Q1" s="1" t="s">
        <v>20</v>
      </c>
      <c r="R1" t="s">
        <v>1</v>
      </c>
    </row>
    <row r="2" spans="1:25">
      <c r="A2" t="s">
        <v>2</v>
      </c>
      <c r="B2">
        <v>21.84</v>
      </c>
      <c r="C2">
        <v>20.78</v>
      </c>
      <c r="D2">
        <v>20.239999999999998</v>
      </c>
      <c r="E2">
        <f t="shared" ref="E2:E8" si="0">AVERAGE(B2:D2)</f>
        <v>20.953333333333333</v>
      </c>
      <c r="F2">
        <v>16.829999999999998</v>
      </c>
      <c r="G2">
        <v>16.329999999999998</v>
      </c>
      <c r="H2">
        <v>16.57</v>
      </c>
      <c r="I2">
        <f t="shared" ref="I2:I8" si="1">AVERAGE(F2:H2)</f>
        <v>16.576666666666664</v>
      </c>
      <c r="J2">
        <f t="shared" ref="J2:J12" si="2">I2-E2</f>
        <v>-4.3766666666666687</v>
      </c>
      <c r="K2">
        <f>J2-J5</f>
        <v>1.2277777777777814</v>
      </c>
      <c r="L2">
        <f t="shared" ref="L2:L8" si="3">2^-K2</f>
        <v>0.4269746201871441</v>
      </c>
      <c r="M2">
        <f>AVERAGE(L2:L4)</f>
        <v>1.1880422087153057</v>
      </c>
      <c r="N2">
        <f>STDEV(L2:L4)/SQRT(3)</f>
        <v>0.42925866404702318</v>
      </c>
      <c r="P2" t="s">
        <v>3</v>
      </c>
      <c r="Q2">
        <f>M2</f>
        <v>1.1880422087153057</v>
      </c>
      <c r="R2">
        <f>N2</f>
        <v>0.42925866404702318</v>
      </c>
      <c r="T2">
        <f t="shared" ref="T2:T17" si="4">L2/$M$2</f>
        <v>0.35939347697827573</v>
      </c>
      <c r="W2" t="s">
        <v>3</v>
      </c>
      <c r="X2">
        <f>AVERAGE(T2:T4)</f>
        <v>1</v>
      </c>
      <c r="Y2">
        <f>STDEV(T2:T4)/SQRT(3)</f>
        <v>0.36131600451401796</v>
      </c>
    </row>
    <row r="3" spans="1:25">
      <c r="A3" t="s">
        <v>4</v>
      </c>
      <c r="B3">
        <v>22.11</v>
      </c>
      <c r="C3">
        <v>21.47</v>
      </c>
      <c r="D3">
        <v>21.6</v>
      </c>
      <c r="E3">
        <f t="shared" si="0"/>
        <v>21.72666666666667</v>
      </c>
      <c r="F3">
        <v>15.23</v>
      </c>
      <c r="G3">
        <v>17.09</v>
      </c>
      <c r="H3">
        <v>15.17</v>
      </c>
      <c r="I3">
        <f t="shared" si="1"/>
        <v>15.83</v>
      </c>
      <c r="J3">
        <f t="shared" si="2"/>
        <v>-5.8966666666666701</v>
      </c>
      <c r="K3">
        <f>J3-$J$5</f>
        <v>-0.29222222222221994</v>
      </c>
      <c r="L3">
        <f t="shared" si="3"/>
        <v>1.224524994773841</v>
      </c>
      <c r="P3" t="s">
        <v>5</v>
      </c>
      <c r="Q3">
        <f>M6</f>
        <v>5.6586560151652412</v>
      </c>
      <c r="R3">
        <f>N6</f>
        <v>3.0347646811645919</v>
      </c>
      <c r="T3">
        <f t="shared" si="4"/>
        <v>1.0307083248313089</v>
      </c>
      <c r="W3" t="s">
        <v>5</v>
      </c>
      <c r="X3">
        <f>AVERAGE(T6:T8)</f>
        <v>4.7630092379329279</v>
      </c>
      <c r="Y3">
        <f>AVERAGE(T6:T8)/SQRT(3)</f>
        <v>2.7499246656732503</v>
      </c>
    </row>
    <row r="4" spans="1:25">
      <c r="A4" t="s">
        <v>6</v>
      </c>
      <c r="B4">
        <v>25.67</v>
      </c>
      <c r="C4">
        <v>26.11</v>
      </c>
      <c r="D4">
        <v>25.78</v>
      </c>
      <c r="E4">
        <f t="shared" si="0"/>
        <v>25.853333333333335</v>
      </c>
      <c r="F4">
        <v>19.010000000000002</v>
      </c>
      <c r="G4">
        <v>19.62</v>
      </c>
      <c r="H4">
        <v>19.309999999999999</v>
      </c>
      <c r="I4">
        <f t="shared" si="1"/>
        <v>19.313333333333333</v>
      </c>
      <c r="J4">
        <f t="shared" si="2"/>
        <v>-6.5400000000000027</v>
      </c>
      <c r="K4">
        <f>J4-$J$5</f>
        <v>-0.93555555555555259</v>
      </c>
      <c r="L4">
        <f t="shared" si="3"/>
        <v>1.9126270111849319</v>
      </c>
      <c r="P4" t="s">
        <v>7</v>
      </c>
      <c r="Q4">
        <f>M11</f>
        <v>3.7545049582193877</v>
      </c>
      <c r="R4">
        <f>N11</f>
        <v>1.6579653862508781</v>
      </c>
      <c r="T4">
        <f t="shared" si="4"/>
        <v>1.6098981981904152</v>
      </c>
      <c r="W4" t="s">
        <v>7</v>
      </c>
      <c r="X4">
        <f>AVERAGE(T10:T12)</f>
        <v>3.1602454278786412</v>
      </c>
      <c r="Y4">
        <f>STDEV(T10:T12)/SQRT(3)</f>
        <v>1.3955441768720713</v>
      </c>
    </row>
    <row r="5" spans="1:25">
      <c r="E5">
        <f>AVERAGE(E2:E4)</f>
        <v>22.844444444444449</v>
      </c>
      <c r="I5">
        <f>AVERAGE(I2:I4)</f>
        <v>17.239999999999998</v>
      </c>
      <c r="J5">
        <f t="shared" si="2"/>
        <v>-5.6044444444444501</v>
      </c>
      <c r="P5" t="s">
        <v>8</v>
      </c>
      <c r="Q5">
        <f>M14</f>
        <v>1.3269660610249929</v>
      </c>
      <c r="R5">
        <f>N14</f>
        <v>0.79617007111835347</v>
      </c>
      <c r="T5">
        <f t="shared" si="4"/>
        <v>0</v>
      </c>
      <c r="W5" t="s">
        <v>8</v>
      </c>
      <c r="X5">
        <f>AVERAGE(T14:T16)</f>
        <v>1.1169351150073308</v>
      </c>
      <c r="Y5">
        <f>AVERAGE(T14:T16)/SQRT(3)</f>
        <v>0.64486278931682806</v>
      </c>
    </row>
    <row r="6" spans="1:25">
      <c r="A6" t="s">
        <v>9</v>
      </c>
      <c r="B6">
        <v>24.62</v>
      </c>
      <c r="C6">
        <v>25.01</v>
      </c>
      <c r="D6">
        <v>25.11</v>
      </c>
      <c r="E6">
        <f t="shared" si="0"/>
        <v>24.913333333333338</v>
      </c>
      <c r="F6">
        <v>20</v>
      </c>
      <c r="G6">
        <v>19.23</v>
      </c>
      <c r="H6">
        <v>20.41</v>
      </c>
      <c r="I6">
        <f t="shared" si="1"/>
        <v>19.88</v>
      </c>
      <c r="J6">
        <f t="shared" si="2"/>
        <v>-5.0333333333333385</v>
      </c>
      <c r="K6">
        <f>J6-$J$5</f>
        <v>0.57111111111111157</v>
      </c>
      <c r="L6">
        <f t="shared" si="3"/>
        <v>0.67309819307378482</v>
      </c>
      <c r="M6">
        <f>AVERAGE(L6:L8)</f>
        <v>5.6586560151652412</v>
      </c>
      <c r="N6">
        <f>STDEV(L6:L8)/SQRT(3)</f>
        <v>3.0347646811645919</v>
      </c>
      <c r="O6">
        <f>M6/3</f>
        <v>1.8862186717217471</v>
      </c>
      <c r="T6">
        <f t="shared" si="4"/>
        <v>0.56656084113513294</v>
      </c>
    </row>
    <row r="7" spans="1:25">
      <c r="A7" t="s">
        <v>10</v>
      </c>
      <c r="B7">
        <v>29.87</v>
      </c>
      <c r="C7">
        <v>29.58</v>
      </c>
      <c r="D7">
        <v>30.9</v>
      </c>
      <c r="E7">
        <f t="shared" si="0"/>
        <v>30.116666666666664</v>
      </c>
      <c r="F7">
        <v>21.57</v>
      </c>
      <c r="G7">
        <v>20.170000000000002</v>
      </c>
      <c r="H7">
        <v>21.36</v>
      </c>
      <c r="I7">
        <f t="shared" si="1"/>
        <v>21.033333333333335</v>
      </c>
      <c r="J7">
        <f t="shared" si="2"/>
        <v>-9.0833333333333286</v>
      </c>
      <c r="K7">
        <f>J7-$J$5</f>
        <v>-3.4788888888888785</v>
      </c>
      <c r="L7">
        <f t="shared" si="3"/>
        <v>11.149359193444733</v>
      </c>
      <c r="T7">
        <f t="shared" si="4"/>
        <v>9.3846490567882572</v>
      </c>
    </row>
    <row r="8" spans="1:25">
      <c r="A8" t="s">
        <v>11</v>
      </c>
      <c r="B8">
        <v>28.87</v>
      </c>
      <c r="C8">
        <v>28.48</v>
      </c>
      <c r="D8">
        <v>29.54</v>
      </c>
      <c r="E8">
        <f t="shared" si="0"/>
        <v>28.963333333333335</v>
      </c>
      <c r="F8">
        <v>20.34</v>
      </c>
      <c r="G8">
        <v>21.03</v>
      </c>
      <c r="H8">
        <v>21.61</v>
      </c>
      <c r="I8">
        <f t="shared" si="1"/>
        <v>20.993333333333336</v>
      </c>
      <c r="J8">
        <f t="shared" si="2"/>
        <v>-7.9699999999999989</v>
      </c>
      <c r="K8">
        <f>J8-$J$5</f>
        <v>-2.3655555555555488</v>
      </c>
      <c r="L8">
        <f t="shared" si="3"/>
        <v>5.1535106589772068</v>
      </c>
      <c r="T8">
        <f t="shared" si="4"/>
        <v>4.3378178158753942</v>
      </c>
    </row>
    <row r="9" spans="1:25">
      <c r="E9">
        <f>AVERAGE(E6:E8)</f>
        <v>27.997777777777781</v>
      </c>
      <c r="I9">
        <f>AVERAGE(I6:I8)</f>
        <v>20.635555555555555</v>
      </c>
      <c r="J9">
        <f t="shared" si="2"/>
        <v>-7.3622222222222256</v>
      </c>
      <c r="T9">
        <f t="shared" si="4"/>
        <v>0</v>
      </c>
    </row>
    <row r="10" spans="1:25">
      <c r="A10" t="s">
        <v>12</v>
      </c>
      <c r="B10">
        <v>28.16</v>
      </c>
      <c r="C10">
        <v>28.19</v>
      </c>
      <c r="D10">
        <v>27.25</v>
      </c>
      <c r="E10">
        <f t="shared" ref="E10:E12" si="5">AVERAGE(B10:D10)</f>
        <v>27.866666666666664</v>
      </c>
      <c r="F10">
        <v>19.95</v>
      </c>
      <c r="G10">
        <v>20.32</v>
      </c>
      <c r="H10">
        <v>20.3</v>
      </c>
      <c r="I10">
        <f t="shared" ref="I10:I12" si="6">AVERAGE(F10:H10)</f>
        <v>20.189999999999998</v>
      </c>
      <c r="J10">
        <f t="shared" si="2"/>
        <v>-7.6766666666666659</v>
      </c>
      <c r="K10">
        <f>J10-$J$5</f>
        <v>-2.0722222222222157</v>
      </c>
      <c r="L10">
        <f t="shared" ref="L10:L12" si="7">2^-K10</f>
        <v>4.2053393462677509</v>
      </c>
      <c r="T10">
        <f t="shared" si="4"/>
        <v>3.539722170995264</v>
      </c>
    </row>
    <row r="11" spans="1:25">
      <c r="A11" t="s">
        <v>13</v>
      </c>
      <c r="B11">
        <v>30.79</v>
      </c>
      <c r="C11">
        <v>29.68</v>
      </c>
      <c r="D11">
        <v>30.95</v>
      </c>
      <c r="E11">
        <f t="shared" si="5"/>
        <v>30.473333333333333</v>
      </c>
      <c r="F11">
        <v>21.35</v>
      </c>
      <c r="G11">
        <v>22.94</v>
      </c>
      <c r="H11">
        <v>22.3</v>
      </c>
      <c r="I11">
        <f t="shared" si="6"/>
        <v>22.196666666666669</v>
      </c>
      <c r="J11">
        <f t="shared" si="2"/>
        <v>-8.2766666666666637</v>
      </c>
      <c r="K11">
        <f>J11-$J$5</f>
        <v>-2.6722222222222136</v>
      </c>
      <c r="L11">
        <f t="shared" si="7"/>
        <v>6.3741025149360286</v>
      </c>
      <c r="M11">
        <f>AVERAGE(L10:L12)</f>
        <v>3.7545049582193877</v>
      </c>
      <c r="N11">
        <f>STDEV(L10:L12)/SQRT(3)</f>
        <v>1.6579653862508781</v>
      </c>
      <c r="O11">
        <f>M11/3</f>
        <v>1.251501652739796</v>
      </c>
      <c r="T11">
        <f t="shared" si="4"/>
        <v>5.3652155354216671</v>
      </c>
    </row>
    <row r="12" spans="1:25">
      <c r="A12" t="s">
        <v>14</v>
      </c>
      <c r="B12">
        <v>24.64</v>
      </c>
      <c r="C12">
        <v>25.12</v>
      </c>
      <c r="D12">
        <v>24.75</v>
      </c>
      <c r="E12">
        <f t="shared" si="5"/>
        <v>24.83666666666667</v>
      </c>
      <c r="F12">
        <v>19.32</v>
      </c>
      <c r="G12">
        <v>20.2</v>
      </c>
      <c r="H12">
        <v>19.82</v>
      </c>
      <c r="I12">
        <f t="shared" si="6"/>
        <v>19.779999999999998</v>
      </c>
      <c r="J12">
        <f t="shared" si="2"/>
        <v>-5.056666666666672</v>
      </c>
      <c r="K12">
        <f>J12-$J$5</f>
        <v>0.54777777777777814</v>
      </c>
      <c r="L12">
        <f t="shared" si="7"/>
        <v>0.68407301345438332</v>
      </c>
      <c r="T12">
        <f t="shared" si="4"/>
        <v>0.5757985772189933</v>
      </c>
    </row>
    <row r="13" spans="1:25">
      <c r="E13">
        <f t="shared" ref="E13:J13" si="8">AVERAGE(E10:E12)</f>
        <v>27.725555555555555</v>
      </c>
      <c r="I13">
        <f t="shared" si="8"/>
        <v>20.722222222222225</v>
      </c>
      <c r="J13">
        <f t="shared" si="8"/>
        <v>-7.0033333333333339</v>
      </c>
      <c r="T13">
        <f t="shared" si="4"/>
        <v>0</v>
      </c>
    </row>
    <row r="14" spans="1:25">
      <c r="A14" t="s">
        <v>15</v>
      </c>
      <c r="B14">
        <v>22.84</v>
      </c>
      <c r="C14">
        <v>23.41</v>
      </c>
      <c r="D14">
        <v>23.05</v>
      </c>
      <c r="E14">
        <f t="shared" ref="E14:E16" si="9">AVERAGE(B14:D14)</f>
        <v>23.099999999999998</v>
      </c>
      <c r="F14">
        <v>17.59</v>
      </c>
      <c r="G14">
        <v>18.62</v>
      </c>
      <c r="H14">
        <v>18.87</v>
      </c>
      <c r="I14">
        <f t="shared" ref="I14:I16" si="10">AVERAGE(F14:H14)</f>
        <v>18.36</v>
      </c>
      <c r="J14">
        <f t="shared" ref="J14:J16" si="11">I14-E14</f>
        <v>-4.7399999999999984</v>
      </c>
      <c r="K14">
        <f>J14-$J$5</f>
        <v>0.86444444444445168</v>
      </c>
      <c r="L14">
        <f t="shared" ref="L14:L16" si="12">2^-K14</f>
        <v>0.54925787536775517</v>
      </c>
      <c r="M14">
        <f>AVERAGE(L14:L16)</f>
        <v>1.3269660610249929</v>
      </c>
      <c r="N14">
        <f>STDEV(L14:L16)/SQRT(3)</f>
        <v>0.79617007111835347</v>
      </c>
      <c r="O14">
        <f>M14/3</f>
        <v>0.44232202034166429</v>
      </c>
      <c r="T14">
        <f t="shared" si="4"/>
        <v>0.46232185299350381</v>
      </c>
    </row>
    <row r="15" spans="1:25">
      <c r="A15" t="s">
        <v>16</v>
      </c>
      <c r="B15">
        <v>26.83</v>
      </c>
      <c r="C15">
        <v>26.42</v>
      </c>
      <c r="D15">
        <v>25.29</v>
      </c>
      <c r="E15">
        <f t="shared" si="9"/>
        <v>26.179999999999996</v>
      </c>
      <c r="F15">
        <v>18.77</v>
      </c>
      <c r="G15">
        <v>19.149999999999999</v>
      </c>
      <c r="H15">
        <v>19.170000000000002</v>
      </c>
      <c r="I15">
        <f t="shared" si="10"/>
        <v>19.03</v>
      </c>
      <c r="J15">
        <f t="shared" si="11"/>
        <v>-7.149999999999995</v>
      </c>
      <c r="K15">
        <f>J15-$J$5</f>
        <v>-1.5455555555555449</v>
      </c>
      <c r="L15">
        <f t="shared" si="12"/>
        <v>2.9191645891276972</v>
      </c>
      <c r="T15">
        <f t="shared" si="4"/>
        <v>2.4571219504771196</v>
      </c>
    </row>
    <row r="16" spans="1:25">
      <c r="A16" t="s">
        <v>17</v>
      </c>
      <c r="B16">
        <v>23.13</v>
      </c>
      <c r="C16">
        <v>22.04</v>
      </c>
      <c r="D16">
        <v>23.68</v>
      </c>
      <c r="E16">
        <f t="shared" si="9"/>
        <v>22.95</v>
      </c>
      <c r="F16">
        <v>17.64</v>
      </c>
      <c r="G16">
        <v>18.059999999999999</v>
      </c>
      <c r="H16">
        <v>19.23</v>
      </c>
      <c r="I16">
        <f t="shared" si="10"/>
        <v>18.310000000000002</v>
      </c>
      <c r="J16">
        <f t="shared" si="11"/>
        <v>-4.639999999999997</v>
      </c>
      <c r="K16">
        <f>J16-$J$5</f>
        <v>0.9644444444444531</v>
      </c>
      <c r="L16">
        <f t="shared" si="12"/>
        <v>0.51247571857952701</v>
      </c>
      <c r="T16">
        <f t="shared" si="4"/>
        <v>0.43136154155136852</v>
      </c>
    </row>
    <row r="17" spans="5:20">
      <c r="E17">
        <f t="shared" ref="E17:J17" si="13">AVERAGE(E14:E16)</f>
        <v>24.076666666666664</v>
      </c>
      <c r="I17">
        <f t="shared" si="13"/>
        <v>18.566666666666666</v>
      </c>
      <c r="J17">
        <f t="shared" si="13"/>
        <v>-5.5099999999999971</v>
      </c>
      <c r="T17">
        <f t="shared" si="4"/>
        <v>0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2024-01-07T14:59:27Z</dcterms:created>
  <dcterms:modified xsi:type="dcterms:W3CDTF">2024-01-10T08:28:29Z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