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10"/>
  <workbookPr/>
  <mc:AlternateContent xmlns:mc="http://schemas.openxmlformats.org/markup-compatibility/2006">
    <mc:Choice Requires="x15">
      <x15ac:absPath xmlns:x15ac="http://schemas.microsoft.com/office/spreadsheetml/2010/11/ac" url="/Users/binsongjin/Dropbox/101_投稿中/MS_Yuru/submit PeerJ/data/figure5/"/>
    </mc:Choice>
  </mc:AlternateContent>
  <xr:revisionPtr revIDLastSave="0" documentId="13_ncr:1_{217AE0DD-352B-2146-AAF8-4BD6E81B6147}" xr6:coauthVersionLast="47" xr6:coauthVersionMax="47" xr10:uidLastSave="{00000000-0000-0000-0000-000000000000}"/>
  <bookViews>
    <workbookView xWindow="0" yWindow="500" windowWidth="19100" windowHeight="134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0" i="1" l="1"/>
  <c r="J20" i="1" s="1"/>
  <c r="E20" i="1"/>
  <c r="I19" i="1"/>
  <c r="J19" i="1" s="1"/>
  <c r="E19" i="1"/>
  <c r="I18" i="1"/>
  <c r="I21" i="1" s="1"/>
  <c r="E18" i="1"/>
  <c r="E21" i="1" s="1"/>
  <c r="I16" i="1"/>
  <c r="J16" i="1" s="1"/>
  <c r="K16" i="1" s="1"/>
  <c r="L16" i="1" s="1"/>
  <c r="E16" i="1"/>
  <c r="I15" i="1"/>
  <c r="J15" i="1" s="1"/>
  <c r="K15" i="1" s="1"/>
  <c r="L15" i="1" s="1"/>
  <c r="E15" i="1"/>
  <c r="I14" i="1"/>
  <c r="I17" i="1" s="1"/>
  <c r="E14" i="1"/>
  <c r="E17" i="1" s="1"/>
  <c r="I12" i="1"/>
  <c r="J12" i="1" s="1"/>
  <c r="E12" i="1"/>
  <c r="I11" i="1"/>
  <c r="J11" i="1" s="1"/>
  <c r="E11" i="1"/>
  <c r="E13" i="1" s="1"/>
  <c r="I10" i="1"/>
  <c r="I13" i="1" s="1"/>
  <c r="E10" i="1"/>
  <c r="I8" i="1"/>
  <c r="J8" i="1" s="1"/>
  <c r="K8" i="1" s="1"/>
  <c r="L8" i="1" s="1"/>
  <c r="E8" i="1"/>
  <c r="I7" i="1"/>
  <c r="J7" i="1" s="1"/>
  <c r="K7" i="1" s="1"/>
  <c r="L7" i="1" s="1"/>
  <c r="E7" i="1"/>
  <c r="I6" i="1"/>
  <c r="I9" i="1" s="1"/>
  <c r="E6" i="1"/>
  <c r="E9" i="1" s="1"/>
  <c r="I4" i="1"/>
  <c r="J4" i="1" s="1"/>
  <c r="E4" i="1"/>
  <c r="I3" i="1"/>
  <c r="J3" i="1" s="1"/>
  <c r="E3" i="1"/>
  <c r="I2" i="1"/>
  <c r="I5" i="1" s="1"/>
  <c r="J5" i="1" s="1"/>
  <c r="E2" i="1"/>
  <c r="E5" i="1" s="1"/>
  <c r="K19" i="1" l="1"/>
  <c r="L19" i="1" s="1"/>
  <c r="J9" i="1"/>
  <c r="K11" i="1"/>
  <c r="L11" i="1" s="1"/>
  <c r="K3" i="1"/>
  <c r="L3" i="1" s="1"/>
  <c r="K4" i="1"/>
  <c r="L4" i="1" s="1"/>
  <c r="K12" i="1"/>
  <c r="L12" i="1" s="1"/>
  <c r="K20" i="1"/>
  <c r="L20" i="1" s="1"/>
  <c r="J14" i="1"/>
  <c r="J18" i="1"/>
  <c r="J2" i="1"/>
  <c r="K2" i="1" s="1"/>
  <c r="L2" i="1" s="1"/>
  <c r="J10" i="1"/>
  <c r="J6" i="1"/>
  <c r="K6" i="1" s="1"/>
  <c r="L6" i="1" s="1"/>
  <c r="M6" i="1" l="1"/>
  <c r="N6" i="1"/>
  <c r="R3" i="1" s="1"/>
  <c r="K10" i="1"/>
  <c r="L10" i="1" s="1"/>
  <c r="J13" i="1"/>
  <c r="M2" i="1"/>
  <c r="T4" i="1" s="1"/>
  <c r="N2" i="1"/>
  <c r="R2" i="1" s="1"/>
  <c r="J17" i="1"/>
  <c r="K14" i="1"/>
  <c r="L14" i="1" s="1"/>
  <c r="J21" i="1"/>
  <c r="K18" i="1"/>
  <c r="L18" i="1" s="1"/>
  <c r="T2" i="1" l="1"/>
  <c r="M19" i="1"/>
  <c r="Q6" i="1" s="1"/>
  <c r="N19" i="1"/>
  <c r="R6" i="1" s="1"/>
  <c r="T18" i="1"/>
  <c r="T11" i="1"/>
  <c r="T14" i="1"/>
  <c r="N14" i="1"/>
  <c r="R5" i="1" s="1"/>
  <c r="M14" i="1"/>
  <c r="T13" i="1"/>
  <c r="T17" i="1"/>
  <c r="T9" i="1"/>
  <c r="Q2" i="1"/>
  <c r="T5" i="1"/>
  <c r="T15" i="1"/>
  <c r="T16" i="1"/>
  <c r="T8" i="1"/>
  <c r="T7" i="1"/>
  <c r="N11" i="1"/>
  <c r="R4" i="1" s="1"/>
  <c r="M11" i="1"/>
  <c r="T10" i="1"/>
  <c r="T6" i="1"/>
  <c r="T19" i="1"/>
  <c r="O6" i="1"/>
  <c r="Q3" i="1"/>
  <c r="T3" i="1"/>
  <c r="T12" i="1"/>
  <c r="T20" i="1"/>
  <c r="Y3" i="1" l="1"/>
  <c r="X3" i="1"/>
  <c r="X4" i="1"/>
  <c r="Y4" i="1"/>
  <c r="Q4" i="1"/>
  <c r="O11" i="1"/>
  <c r="Y5" i="1"/>
  <c r="X5" i="1"/>
  <c r="O14" i="1"/>
  <c r="Q5" i="1"/>
  <c r="Y6" i="1"/>
  <c r="X6" i="1"/>
  <c r="Y2" i="1"/>
  <c r="X2" i="1"/>
</calcChain>
</file>

<file path=xl/sharedStrings.xml><?xml version="1.0" encoding="utf-8"?>
<sst xmlns="http://schemas.openxmlformats.org/spreadsheetml/2006/main" count="37" uniqueCount="28">
  <si>
    <t>TRE5</t>
  </si>
  <si>
    <t>SE</t>
  </si>
  <si>
    <t>CK-1</t>
  </si>
  <si>
    <t>CK</t>
  </si>
  <si>
    <t>CK-2</t>
  </si>
  <si>
    <t>RAW</t>
  </si>
  <si>
    <t>CK-3</t>
  </si>
  <si>
    <t>NFRO</t>
  </si>
  <si>
    <t>MBR</t>
  </si>
  <si>
    <t>RAw-1</t>
  </si>
  <si>
    <t>A</t>
  </si>
  <si>
    <t>RAW-2</t>
  </si>
  <si>
    <t>RAW-3</t>
  </si>
  <si>
    <t>NFRO-1</t>
  </si>
  <si>
    <t>NFRO-2</t>
  </si>
  <si>
    <t>NFRO-3</t>
  </si>
  <si>
    <t>MBR-1</t>
  </si>
  <si>
    <t>MBR-2</t>
  </si>
  <si>
    <t>MBR-3</t>
  </si>
  <si>
    <t>A-1</t>
  </si>
  <si>
    <t>A-2</t>
  </si>
  <si>
    <t>A-3</t>
  </si>
  <si>
    <t>Inhibitor</t>
    <phoneticPr fontId="2" type="noConversion"/>
  </si>
  <si>
    <t>Internal reference gene (rpl10)</t>
    <phoneticPr fontId="2" type="noConversion"/>
  </si>
  <si>
    <t>mean</t>
    <phoneticPr fontId="2" type="noConversion"/>
  </si>
  <si>
    <t>Gene Ct value - internal reference</t>
    <phoneticPr fontId="2" type="noConversion"/>
  </si>
  <si>
    <t>J - Control Group</t>
    <phoneticPr fontId="2" type="noConversion"/>
  </si>
  <si>
    <t>ct value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</si>
</sst>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宋体"/>
      <charset val="134"/>
      <scheme val="minor"/>
    </font>
    <font>
      <sz val="12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1"/>
  <sheetViews>
    <sheetView tabSelected="1" workbookViewId="0">
      <selection sqref="A1:XFD1"/>
    </sheetView>
  </sheetViews>
  <sheetFormatPr baseColWidth="10" defaultColWidth="9.1640625" defaultRowHeight="15"/>
  <cols>
    <col min="5" max="5" width="12.83203125"/>
    <col min="9" max="9" width="12.83203125"/>
    <col min="10" max="11" width="14"/>
    <col min="12" max="15" width="12.83203125"/>
    <col min="17" max="18" width="12.83203125"/>
    <col min="20" max="20" width="12.83203125"/>
    <col min="24" max="25" width="12.83203125"/>
  </cols>
  <sheetData>
    <row r="1" spans="1:25">
      <c r="A1" s="1" t="s">
        <v>22</v>
      </c>
      <c r="B1" s="1" t="s">
        <v>23</v>
      </c>
      <c r="E1" s="1" t="s">
        <v>24</v>
      </c>
      <c r="F1" t="s">
        <v>0</v>
      </c>
      <c r="I1" s="1" t="s">
        <v>24</v>
      </c>
      <c r="J1" s="1" t="s">
        <v>25</v>
      </c>
      <c r="K1" s="1" t="s">
        <v>26</v>
      </c>
      <c r="L1" s="1" t="s">
        <v>27</v>
      </c>
      <c r="M1" s="1" t="s">
        <v>24</v>
      </c>
      <c r="N1" t="s">
        <v>1</v>
      </c>
      <c r="Q1" s="1" t="s">
        <v>24</v>
      </c>
      <c r="R1" t="s">
        <v>1</v>
      </c>
    </row>
    <row r="2" spans="1:25">
      <c r="A2" t="s">
        <v>2</v>
      </c>
      <c r="B2">
        <v>22.07</v>
      </c>
      <c r="C2">
        <v>20.95</v>
      </c>
      <c r="D2">
        <v>20.76</v>
      </c>
      <c r="E2">
        <f t="shared" ref="E2:E8" si="0">AVERAGE(B2:D2)</f>
        <v>21.26</v>
      </c>
      <c r="F2">
        <v>19.579999999999998</v>
      </c>
      <c r="G2">
        <v>21.21</v>
      </c>
      <c r="H2">
        <v>20.29</v>
      </c>
      <c r="I2">
        <f t="shared" ref="I2:I8" si="1">AVERAGE(F2:H2)</f>
        <v>20.36</v>
      </c>
      <c r="J2">
        <f t="shared" ref="J2:J12" si="2">I2-E2</f>
        <v>-0.90000000000000213</v>
      </c>
      <c r="K2">
        <f>J2-J5</f>
        <v>1.2466666666666661</v>
      </c>
      <c r="L2">
        <f t="shared" ref="L2:L8" si="3">2^-K2</f>
        <v>0.42142077237734982</v>
      </c>
      <c r="M2">
        <f>AVERAGE(L2:L4)</f>
        <v>1.1748480005584072</v>
      </c>
      <c r="N2">
        <f>STDEV(L2:L4)/SQRT(3)</f>
        <v>0.39164508395505154</v>
      </c>
      <c r="P2" t="s">
        <v>3</v>
      </c>
      <c r="Q2">
        <f>M2</f>
        <v>1.1748480005584072</v>
      </c>
      <c r="R2">
        <f>N2</f>
        <v>0.39164508395505154</v>
      </c>
      <c r="T2">
        <f t="shared" ref="T2:T20" si="4">L2/$M$2</f>
        <v>0.3587023786711539</v>
      </c>
      <c r="W2" t="s">
        <v>3</v>
      </c>
      <c r="X2">
        <f>AVERAGE(T2:T4)</f>
        <v>1</v>
      </c>
      <c r="Y2">
        <f>STDEV(T2:T4)/SQRT(3)</f>
        <v>0.33335808867947325</v>
      </c>
    </row>
    <row r="3" spans="1:25">
      <c r="A3" t="s">
        <v>4</v>
      </c>
      <c r="B3">
        <v>23.05</v>
      </c>
      <c r="C3">
        <v>23.15</v>
      </c>
      <c r="D3">
        <v>23.35</v>
      </c>
      <c r="E3">
        <f t="shared" si="0"/>
        <v>23.183333333333337</v>
      </c>
      <c r="F3">
        <v>19.37</v>
      </c>
      <c r="G3">
        <v>20.36</v>
      </c>
      <c r="H3">
        <v>20.99</v>
      </c>
      <c r="I3">
        <f t="shared" si="1"/>
        <v>20.239999999999998</v>
      </c>
      <c r="J3">
        <f t="shared" si="2"/>
        <v>-2.9433333333333387</v>
      </c>
      <c r="K3">
        <f>J3-$J$5</f>
        <v>-0.79666666666667041</v>
      </c>
      <c r="L3">
        <f t="shared" si="3"/>
        <v>1.7370829725434771</v>
      </c>
      <c r="P3" t="s">
        <v>5</v>
      </c>
      <c r="Q3">
        <f>M6</f>
        <v>1.7099661719240584</v>
      </c>
      <c r="R3">
        <f>N6</f>
        <v>0.4752760534005237</v>
      </c>
      <c r="T3">
        <f t="shared" si="4"/>
        <v>1.478559755575052</v>
      </c>
      <c r="W3" t="s">
        <v>5</v>
      </c>
      <c r="X3">
        <f>AVERAGE(T6:T8)</f>
        <v>1.4554786415870893</v>
      </c>
      <c r="Y3">
        <f>AVERAGE(T6:T8)/SQRT(3)</f>
        <v>0.84032098552005685</v>
      </c>
    </row>
    <row r="4" spans="1:25">
      <c r="A4" t="s">
        <v>6</v>
      </c>
      <c r="B4">
        <v>26.5</v>
      </c>
      <c r="C4">
        <v>26.95</v>
      </c>
      <c r="D4">
        <v>27.31</v>
      </c>
      <c r="E4">
        <f t="shared" si="0"/>
        <v>26.92</v>
      </c>
      <c r="F4">
        <v>23.48</v>
      </c>
      <c r="G4">
        <v>24.57</v>
      </c>
      <c r="H4">
        <v>24.92</v>
      </c>
      <c r="I4">
        <f t="shared" si="1"/>
        <v>24.323333333333334</v>
      </c>
      <c r="J4">
        <f t="shared" si="2"/>
        <v>-2.5966666666666676</v>
      </c>
      <c r="K4">
        <f>J4-$J$5</f>
        <v>-0.44999999999999929</v>
      </c>
      <c r="L4">
        <f t="shared" si="3"/>
        <v>1.3660402567543948</v>
      </c>
      <c r="P4" t="s">
        <v>7</v>
      </c>
      <c r="Q4">
        <f>M11</f>
        <v>3.259982223704915</v>
      </c>
      <c r="R4">
        <f>N11</f>
        <v>1.9187430581821636</v>
      </c>
      <c r="T4">
        <f t="shared" si="4"/>
        <v>1.1627378657537941</v>
      </c>
      <c r="W4" t="s">
        <v>7</v>
      </c>
      <c r="X4">
        <f>AVERAGE(T10:T12)</f>
        <v>2.774811909417592</v>
      </c>
      <c r="Y4">
        <f>STDEV(T10:T12)/SQRT(3)</f>
        <v>1.6331840861713018</v>
      </c>
    </row>
    <row r="5" spans="1:25">
      <c r="E5">
        <f>AVERAGE(E2:E4)</f>
        <v>23.78777777777778</v>
      </c>
      <c r="I5">
        <f>AVERAGE(I2:I4)</f>
        <v>21.641111111111112</v>
      </c>
      <c r="J5">
        <f t="shared" si="2"/>
        <v>-2.1466666666666683</v>
      </c>
      <c r="P5" t="s">
        <v>8</v>
      </c>
      <c r="Q5">
        <f>M14</f>
        <v>1.8158846406379794</v>
      </c>
      <c r="R5">
        <f>N14</f>
        <v>0.81662554327822723</v>
      </c>
      <c r="T5">
        <f t="shared" si="4"/>
        <v>0</v>
      </c>
      <c r="W5" t="s">
        <v>8</v>
      </c>
      <c r="X5">
        <f>AVERAGE(T14:T16)</f>
        <v>1.5456336817825678</v>
      </c>
      <c r="Y5">
        <f>AVERAGE(T14:T16)/SQRT(3)</f>
        <v>0.89237202224571788</v>
      </c>
    </row>
    <row r="6" spans="1:25">
      <c r="A6" t="s">
        <v>9</v>
      </c>
      <c r="B6">
        <v>25.1</v>
      </c>
      <c r="C6">
        <v>26.19</v>
      </c>
      <c r="D6">
        <v>25.98</v>
      </c>
      <c r="E6">
        <f t="shared" si="0"/>
        <v>25.756666666666671</v>
      </c>
      <c r="F6">
        <v>22.8</v>
      </c>
      <c r="G6">
        <v>23.49</v>
      </c>
      <c r="H6">
        <v>22.52</v>
      </c>
      <c r="I6">
        <f t="shared" si="1"/>
        <v>22.936666666666667</v>
      </c>
      <c r="J6">
        <f t="shared" si="2"/>
        <v>-2.8200000000000038</v>
      </c>
      <c r="K6">
        <f>J6-$J$5</f>
        <v>-0.67333333333333556</v>
      </c>
      <c r="L6">
        <f t="shared" si="3"/>
        <v>1.5947533767863962</v>
      </c>
      <c r="M6">
        <f>AVERAGE(L6:L8)</f>
        <v>1.7099661719240584</v>
      </c>
      <c r="N6">
        <f>STDEV(L6:L8)/SQRT(3)</f>
        <v>0.4752760534005237</v>
      </c>
      <c r="O6">
        <f>M6/3</f>
        <v>0.56998872397468614</v>
      </c>
      <c r="P6" t="s">
        <v>10</v>
      </c>
      <c r="Q6">
        <f>M19</f>
        <v>0.45737548626395785</v>
      </c>
      <c r="R6">
        <f>N19</f>
        <v>7.0220381680733092E-3</v>
      </c>
      <c r="T6">
        <f t="shared" si="4"/>
        <v>1.3574125129620234</v>
      </c>
      <c r="W6" t="s">
        <v>10</v>
      </c>
      <c r="X6">
        <f>AVERAGE(T18:T20)</f>
        <v>0.38930609410457057</v>
      </c>
      <c r="Y6">
        <f>STDEV(T18:T20)/SQRT(3)</f>
        <v>5.9769758851661893E-3</v>
      </c>
    </row>
    <row r="7" spans="1:25">
      <c r="A7" t="s">
        <v>11</v>
      </c>
      <c r="B7">
        <v>26.46</v>
      </c>
      <c r="C7">
        <v>28.47</v>
      </c>
      <c r="D7">
        <v>29.33</v>
      </c>
      <c r="E7">
        <f t="shared" si="0"/>
        <v>28.086666666666662</v>
      </c>
      <c r="F7">
        <v>25.24</v>
      </c>
      <c r="G7">
        <v>26.19</v>
      </c>
      <c r="H7">
        <v>26.61</v>
      </c>
      <c r="I7">
        <f t="shared" si="1"/>
        <v>26.013333333333332</v>
      </c>
      <c r="J7">
        <f t="shared" si="2"/>
        <v>-2.0733333333333306</v>
      </c>
      <c r="K7">
        <f>J7-$J$5</f>
        <v>7.3333333333337691E-2</v>
      </c>
      <c r="L7">
        <f t="shared" si="3"/>
        <v>0.95043947771079917</v>
      </c>
      <c r="T7">
        <f t="shared" si="4"/>
        <v>0.80898931373169436</v>
      </c>
    </row>
    <row r="8" spans="1:25">
      <c r="A8" t="s">
        <v>12</v>
      </c>
      <c r="B8">
        <v>29.24</v>
      </c>
      <c r="C8">
        <v>28.67</v>
      </c>
      <c r="D8">
        <v>27.46</v>
      </c>
      <c r="E8">
        <f t="shared" si="0"/>
        <v>28.456666666666667</v>
      </c>
      <c r="F8">
        <v>24.06</v>
      </c>
      <c r="G8">
        <v>25.64</v>
      </c>
      <c r="H8">
        <v>25.12</v>
      </c>
      <c r="I8">
        <f t="shared" si="1"/>
        <v>24.94</v>
      </c>
      <c r="J8">
        <f t="shared" si="2"/>
        <v>-3.5166666666666657</v>
      </c>
      <c r="K8">
        <f>J8-$J$5</f>
        <v>-1.3699999999999974</v>
      </c>
      <c r="L8">
        <f t="shared" si="3"/>
        <v>2.5847056612749797</v>
      </c>
      <c r="T8">
        <f t="shared" si="4"/>
        <v>2.2000340980675497</v>
      </c>
    </row>
    <row r="9" spans="1:25">
      <c r="E9">
        <f>AVERAGE(E6:E8)</f>
        <v>27.433333333333334</v>
      </c>
      <c r="I9">
        <f>AVERAGE(I6:I8)</f>
        <v>24.63</v>
      </c>
      <c r="J9">
        <f t="shared" si="2"/>
        <v>-2.8033333333333346</v>
      </c>
      <c r="T9">
        <f t="shared" si="4"/>
        <v>0</v>
      </c>
    </row>
    <row r="10" spans="1:25">
      <c r="A10" t="s">
        <v>13</v>
      </c>
      <c r="B10">
        <v>28.58</v>
      </c>
      <c r="C10">
        <v>27.99</v>
      </c>
      <c r="D10">
        <v>27.76</v>
      </c>
      <c r="E10">
        <f t="shared" ref="E10:E12" si="5">AVERAGE(B10:D10)</f>
        <v>28.11</v>
      </c>
      <c r="F10">
        <v>22.96</v>
      </c>
      <c r="G10">
        <v>23.45</v>
      </c>
      <c r="H10">
        <v>23.01</v>
      </c>
      <c r="I10">
        <f t="shared" ref="I10:I12" si="6">AVERAGE(F10:H10)</f>
        <v>23.14</v>
      </c>
      <c r="J10">
        <f t="shared" si="2"/>
        <v>-4.9699999999999989</v>
      </c>
      <c r="K10">
        <f>J10-$J$5</f>
        <v>-2.8233333333333306</v>
      </c>
      <c r="L10">
        <f t="shared" ref="L10:L12" si="7">2^-K10</f>
        <v>7.0779586494371554</v>
      </c>
      <c r="T10">
        <f t="shared" si="4"/>
        <v>6.0245739415422159</v>
      </c>
    </row>
    <row r="11" spans="1:25">
      <c r="A11" t="s">
        <v>14</v>
      </c>
      <c r="B11">
        <v>29.55</v>
      </c>
      <c r="C11">
        <v>29.54</v>
      </c>
      <c r="D11">
        <v>27.43</v>
      </c>
      <c r="E11">
        <f t="shared" si="5"/>
        <v>28.840000000000003</v>
      </c>
      <c r="F11">
        <v>26.27</v>
      </c>
      <c r="G11">
        <v>26.62</v>
      </c>
      <c r="H11">
        <v>27.12</v>
      </c>
      <c r="I11">
        <f t="shared" si="6"/>
        <v>26.67</v>
      </c>
      <c r="J11">
        <f t="shared" si="2"/>
        <v>-2.1700000000000017</v>
      </c>
      <c r="K11">
        <f>J11-$J$5</f>
        <v>-2.3333333333333428E-2</v>
      </c>
      <c r="L11">
        <f t="shared" si="7"/>
        <v>1.016304932168189</v>
      </c>
      <c r="M11">
        <f>AVERAGE(L10:L12)</f>
        <v>3.259982223704915</v>
      </c>
      <c r="N11">
        <f>STDEV(L10:L12)/SQRT(3)</f>
        <v>1.9187430581821636</v>
      </c>
      <c r="O11">
        <f>M11/3</f>
        <v>1.0866607412349716</v>
      </c>
      <c r="T11">
        <f t="shared" si="4"/>
        <v>0.86505227202594503</v>
      </c>
    </row>
    <row r="12" spans="1:25">
      <c r="A12" t="s">
        <v>15</v>
      </c>
      <c r="B12">
        <v>26.96</v>
      </c>
      <c r="C12">
        <v>26.92</v>
      </c>
      <c r="D12">
        <v>25.65</v>
      </c>
      <c r="E12">
        <f t="shared" si="5"/>
        <v>26.51</v>
      </c>
      <c r="F12">
        <v>23.81</v>
      </c>
      <c r="G12">
        <v>23.3</v>
      </c>
      <c r="H12">
        <v>23.72</v>
      </c>
      <c r="I12">
        <f t="shared" si="6"/>
        <v>23.61</v>
      </c>
      <c r="J12">
        <f t="shared" si="2"/>
        <v>-2.9000000000000021</v>
      </c>
      <c r="K12">
        <f>J12-$J$5</f>
        <v>-0.75333333333333385</v>
      </c>
      <c r="L12">
        <f t="shared" si="7"/>
        <v>1.6856830895093993</v>
      </c>
      <c r="T12">
        <f t="shared" si="4"/>
        <v>1.4348095146846156</v>
      </c>
    </row>
    <row r="13" spans="1:25">
      <c r="E13">
        <f t="shared" ref="E13:J13" si="8">AVERAGE(E10:E12)</f>
        <v>27.820000000000004</v>
      </c>
      <c r="I13">
        <f t="shared" si="8"/>
        <v>24.473333333333333</v>
      </c>
      <c r="J13">
        <f t="shared" si="8"/>
        <v>-3.3466666666666676</v>
      </c>
      <c r="T13">
        <f t="shared" si="4"/>
        <v>0</v>
      </c>
    </row>
    <row r="14" spans="1:25">
      <c r="A14" t="s">
        <v>16</v>
      </c>
      <c r="B14">
        <v>23.81</v>
      </c>
      <c r="C14">
        <v>24.38</v>
      </c>
      <c r="D14">
        <v>23.52</v>
      </c>
      <c r="E14">
        <f t="shared" ref="E14:E16" si="9">AVERAGE(B14:D14)</f>
        <v>23.903333333333332</v>
      </c>
      <c r="F14">
        <v>20.77</v>
      </c>
      <c r="G14">
        <v>22.22</v>
      </c>
      <c r="H14">
        <v>21.74</v>
      </c>
      <c r="I14">
        <f t="shared" ref="I14:I16" si="10">AVERAGE(F14:H14)</f>
        <v>21.576666666666664</v>
      </c>
      <c r="J14">
        <f t="shared" ref="J14:J16" si="11">I14-E14</f>
        <v>-2.326666666666668</v>
      </c>
      <c r="K14">
        <f>J14-$J$5</f>
        <v>-0.17999999999999972</v>
      </c>
      <c r="L14">
        <f t="shared" ref="L14:L16" si="12">2^-K14</f>
        <v>1.1328838852957983</v>
      </c>
      <c r="M14">
        <f>AVERAGE(L14:L16)</f>
        <v>1.8158846406379794</v>
      </c>
      <c r="N14">
        <f>STDEV(L14:L16)/SQRT(3)</f>
        <v>0.81662554327822723</v>
      </c>
      <c r="O14">
        <f>M14/3</f>
        <v>0.60529488021265976</v>
      </c>
      <c r="T14">
        <f t="shared" si="4"/>
        <v>0.96428123872819016</v>
      </c>
    </row>
    <row r="15" spans="1:25">
      <c r="A15" t="s">
        <v>17</v>
      </c>
      <c r="B15">
        <v>27.82</v>
      </c>
      <c r="C15">
        <v>28.05</v>
      </c>
      <c r="D15">
        <v>27.62</v>
      </c>
      <c r="E15">
        <f t="shared" si="9"/>
        <v>27.830000000000002</v>
      </c>
      <c r="F15">
        <v>23.51</v>
      </c>
      <c r="G15">
        <v>24.17</v>
      </c>
      <c r="H15">
        <v>24.02</v>
      </c>
      <c r="I15">
        <f t="shared" si="10"/>
        <v>23.900000000000002</v>
      </c>
      <c r="J15">
        <f t="shared" si="11"/>
        <v>-3.9299999999999997</v>
      </c>
      <c r="K15">
        <f>J15-$J$5</f>
        <v>-1.7833333333333314</v>
      </c>
      <c r="L15">
        <f t="shared" si="12"/>
        <v>3.4422057489773161</v>
      </c>
      <c r="T15">
        <f t="shared" si="4"/>
        <v>2.9299158251460868</v>
      </c>
    </row>
    <row r="16" spans="1:25">
      <c r="A16" t="s">
        <v>18</v>
      </c>
      <c r="B16">
        <v>23.5</v>
      </c>
      <c r="C16">
        <v>24.46</v>
      </c>
      <c r="D16">
        <v>24.21</v>
      </c>
      <c r="E16">
        <f t="shared" si="9"/>
        <v>24.056666666666668</v>
      </c>
      <c r="F16">
        <v>21.95</v>
      </c>
      <c r="G16">
        <v>21.84</v>
      </c>
      <c r="H16">
        <v>22.53</v>
      </c>
      <c r="I16">
        <f t="shared" si="10"/>
        <v>22.106666666666666</v>
      </c>
      <c r="J16">
        <f t="shared" si="11"/>
        <v>-1.9500000000000028</v>
      </c>
      <c r="K16">
        <f>J16-$J$5</f>
        <v>0.19666666666666544</v>
      </c>
      <c r="L16">
        <f t="shared" si="12"/>
        <v>0.8725642876408235</v>
      </c>
      <c r="T16">
        <f t="shared" si="4"/>
        <v>0.74270398147342653</v>
      </c>
    </row>
    <row r="17" spans="1:20">
      <c r="E17">
        <f t="shared" ref="E17:J17" si="13">AVERAGE(E14:E16)</f>
        <v>25.263333333333335</v>
      </c>
      <c r="I17">
        <f t="shared" si="13"/>
        <v>22.527777777777775</v>
      </c>
      <c r="J17">
        <f t="shared" si="13"/>
        <v>-2.7355555555555569</v>
      </c>
      <c r="T17">
        <f t="shared" si="4"/>
        <v>0</v>
      </c>
    </row>
    <row r="18" spans="1:20">
      <c r="A18" t="s">
        <v>19</v>
      </c>
      <c r="B18">
        <v>25.07</v>
      </c>
      <c r="C18">
        <v>23.93</v>
      </c>
      <c r="D18">
        <v>24.75</v>
      </c>
      <c r="E18">
        <f t="shared" ref="E18:E20" si="14">AVERAGE(B18:D18)</f>
        <v>24.583333333333332</v>
      </c>
      <c r="F18">
        <v>24.04</v>
      </c>
      <c r="G18">
        <v>23.75</v>
      </c>
      <c r="H18">
        <v>22.91</v>
      </c>
      <c r="I18">
        <f t="shared" ref="I18:I20" si="15">AVERAGE(F18:H18)</f>
        <v>23.566666666666666</v>
      </c>
      <c r="J18">
        <f t="shared" ref="J18:J20" si="16">I18-E18</f>
        <v>-1.0166666666666657</v>
      </c>
      <c r="K18">
        <f>J18-$J$5</f>
        <v>1.1300000000000026</v>
      </c>
      <c r="L18">
        <f t="shared" ref="L18:L20" si="17">2^-K18</f>
        <v>0.45691572511469947</v>
      </c>
      <c r="T18">
        <f t="shared" si="4"/>
        <v>0.38891475739629866</v>
      </c>
    </row>
    <row r="19" spans="1:20">
      <c r="A19" t="s">
        <v>20</v>
      </c>
      <c r="B19">
        <v>29.28</v>
      </c>
      <c r="C19">
        <v>28.82</v>
      </c>
      <c r="D19">
        <v>27.47</v>
      </c>
      <c r="E19">
        <f t="shared" si="14"/>
        <v>28.52333333333333</v>
      </c>
      <c r="F19">
        <v>27.64</v>
      </c>
      <c r="G19">
        <v>27.3</v>
      </c>
      <c r="H19">
        <v>27.69</v>
      </c>
      <c r="I19">
        <f t="shared" si="15"/>
        <v>27.543333333333333</v>
      </c>
      <c r="J19">
        <f t="shared" si="16"/>
        <v>-0.97999999999999687</v>
      </c>
      <c r="K19">
        <f>J19-$J$5</f>
        <v>1.1666666666666714</v>
      </c>
      <c r="L19">
        <f t="shared" si="17"/>
        <v>0.44544935907016825</v>
      </c>
      <c r="M19">
        <f>AVERAGE(L18:L20)</f>
        <v>0.45737548626395785</v>
      </c>
      <c r="N19">
        <f>STDEV(L18:L20)/SQRT(3)</f>
        <v>7.0220381680733092E-3</v>
      </c>
      <c r="T19">
        <f t="shared" si="4"/>
        <v>0.37915488544768805</v>
      </c>
    </row>
    <row r="20" spans="1:20">
      <c r="A20" t="s">
        <v>21</v>
      </c>
      <c r="B20">
        <v>28.84</v>
      </c>
      <c r="C20">
        <v>28.66</v>
      </c>
      <c r="D20">
        <v>28.13</v>
      </c>
      <c r="E20">
        <f t="shared" si="14"/>
        <v>28.543333333333333</v>
      </c>
      <c r="F20">
        <v>27.52</v>
      </c>
      <c r="G20">
        <v>27.06</v>
      </c>
      <c r="H20">
        <v>27.88</v>
      </c>
      <c r="I20">
        <f t="shared" si="15"/>
        <v>27.486666666666665</v>
      </c>
      <c r="J20">
        <f t="shared" si="16"/>
        <v>-1.0566666666666684</v>
      </c>
      <c r="K20">
        <f>J20-$J$5</f>
        <v>1.0899999999999999</v>
      </c>
      <c r="L20">
        <f t="shared" si="17"/>
        <v>0.46976137460700595</v>
      </c>
      <c r="T20">
        <f t="shared" si="4"/>
        <v>0.3998486394697251</v>
      </c>
    </row>
    <row r="21" spans="1:20">
      <c r="E21">
        <f t="shared" ref="E21:J21" si="18">AVERAGE(E18:E20)</f>
        <v>27.216666666666665</v>
      </c>
      <c r="I21">
        <f t="shared" si="18"/>
        <v>26.198888888888888</v>
      </c>
      <c r="J21">
        <f t="shared" si="18"/>
        <v>-1.017777777777777</v>
      </c>
    </row>
  </sheetData>
  <phoneticPr fontId="2" type="noConversion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</dc:creator>
  <cp:lastModifiedBy>JIN</cp:lastModifiedBy>
  <dcterms:created xsi:type="dcterms:W3CDTF">2024-01-07T15:00:29Z</dcterms:created>
  <dcterms:modified xsi:type="dcterms:W3CDTF">2024-01-10T08:28:35Z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2052-3.9.6.6441</vt:lpwstr>
  </property>
</Properties>
</file>