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0"/>
  <workbookPr/>
  <mc:AlternateContent xmlns:mc="http://schemas.openxmlformats.org/markup-compatibility/2006">
    <mc:Choice Requires="x15">
      <x15ac:absPath xmlns:x15ac="http://schemas.microsoft.com/office/spreadsheetml/2010/11/ac" url="/Users/binsongjin/Dropbox/101_投稿中/MS_Yuru/submit PeerJ/data/figure5/"/>
    </mc:Choice>
  </mc:AlternateContent>
  <xr:revisionPtr revIDLastSave="0" documentId="13_ncr:1_{AF8E10A9-E75D-C146-8776-FA5A1B75AB72}" xr6:coauthVersionLast="47" xr6:coauthVersionMax="47" xr10:uidLastSave="{00000000-0000-0000-0000-000000000000}"/>
  <bookViews>
    <workbookView xWindow="0" yWindow="500" windowWidth="19100" windowHeight="134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J20" i="1"/>
  <c r="I20" i="1"/>
  <c r="E20" i="1"/>
  <c r="I19" i="1"/>
  <c r="J19" i="1" s="1"/>
  <c r="E19" i="1"/>
  <c r="I18" i="1"/>
  <c r="J18" i="1" s="1"/>
  <c r="E18" i="1"/>
  <c r="I16" i="1"/>
  <c r="J16" i="1" s="1"/>
  <c r="E16" i="1"/>
  <c r="I15" i="1"/>
  <c r="J15" i="1" s="1"/>
  <c r="E15" i="1"/>
  <c r="J14" i="1"/>
  <c r="I14" i="1"/>
  <c r="I17" i="1" s="1"/>
  <c r="E14" i="1"/>
  <c r="E17" i="1" s="1"/>
  <c r="I12" i="1"/>
  <c r="J12" i="1" s="1"/>
  <c r="E12" i="1"/>
  <c r="I11" i="1"/>
  <c r="J11" i="1" s="1"/>
  <c r="E11" i="1"/>
  <c r="E13" i="1" s="1"/>
  <c r="I10" i="1"/>
  <c r="I13" i="1" s="1"/>
  <c r="E10" i="1"/>
  <c r="I8" i="1"/>
  <c r="J8" i="1" s="1"/>
  <c r="E8" i="1"/>
  <c r="I7" i="1"/>
  <c r="J7" i="1" s="1"/>
  <c r="E7" i="1"/>
  <c r="I6" i="1"/>
  <c r="I9" i="1" s="1"/>
  <c r="E6" i="1"/>
  <c r="E9" i="1" s="1"/>
  <c r="I4" i="1"/>
  <c r="J4" i="1" s="1"/>
  <c r="E4" i="1"/>
  <c r="I3" i="1"/>
  <c r="J3" i="1" s="1"/>
  <c r="E3" i="1"/>
  <c r="I2" i="1"/>
  <c r="I5" i="1" s="1"/>
  <c r="E2" i="1"/>
  <c r="E5" i="1" s="1"/>
  <c r="J5" i="1" l="1"/>
  <c r="K15" i="1" s="1"/>
  <c r="L15" i="1" s="1"/>
  <c r="J21" i="1"/>
  <c r="K18" i="1"/>
  <c r="L18" i="1" s="1"/>
  <c r="K11" i="1"/>
  <c r="L11" i="1" s="1"/>
  <c r="K19" i="1"/>
  <c r="L19" i="1" s="1"/>
  <c r="K12" i="1"/>
  <c r="L12" i="1" s="1"/>
  <c r="J9" i="1"/>
  <c r="J17" i="1"/>
  <c r="J10" i="1"/>
  <c r="J2" i="1"/>
  <c r="J6" i="1"/>
  <c r="K6" i="1" s="1"/>
  <c r="L6" i="1" s="1"/>
  <c r="I21" i="1"/>
  <c r="K8" i="1" l="1"/>
  <c r="L8" i="1" s="1"/>
  <c r="K7" i="1"/>
  <c r="L7" i="1" s="1"/>
  <c r="K4" i="1"/>
  <c r="L4" i="1" s="1"/>
  <c r="M6" i="1"/>
  <c r="K2" i="1"/>
  <c r="L2" i="1" s="1"/>
  <c r="K14" i="1"/>
  <c r="L14" i="1" s="1"/>
  <c r="K10" i="1"/>
  <c r="L10" i="1" s="1"/>
  <c r="J13" i="1"/>
  <c r="K3" i="1"/>
  <c r="L3" i="1" s="1"/>
  <c r="K20" i="1"/>
  <c r="L20" i="1" s="1"/>
  <c r="M19" i="1" s="1"/>
  <c r="Q6" i="1" s="1"/>
  <c r="K16" i="1"/>
  <c r="L16" i="1" s="1"/>
  <c r="Q3" i="1" l="1"/>
  <c r="O6" i="1"/>
  <c r="N11" i="1"/>
  <c r="R4" i="1" s="1"/>
  <c r="M11" i="1"/>
  <c r="T10" i="1"/>
  <c r="T4" i="1"/>
  <c r="T20" i="1"/>
  <c r="T3" i="1"/>
  <c r="N19" i="1"/>
  <c r="R6" i="1" s="1"/>
  <c r="N14" i="1"/>
  <c r="R5" i="1" s="1"/>
  <c r="M14" i="1"/>
  <c r="N2" i="1"/>
  <c r="R2" i="1" s="1"/>
  <c r="M2" i="1"/>
  <c r="T16" i="1" s="1"/>
  <c r="N6" i="1"/>
  <c r="R3" i="1" s="1"/>
  <c r="T8" i="1" l="1"/>
  <c r="T2" i="1"/>
  <c r="T7" i="1"/>
  <c r="Q5" i="1"/>
  <c r="O14" i="1"/>
  <c r="Q4" i="1"/>
  <c r="O11" i="1"/>
  <c r="T13" i="1"/>
  <c r="T5" i="1"/>
  <c r="T9" i="1"/>
  <c r="Q2" i="1"/>
  <c r="T17" i="1"/>
  <c r="T15" i="1"/>
  <c r="T12" i="1"/>
  <c r="T6" i="1"/>
  <c r="T19" i="1"/>
  <c r="T18" i="1"/>
  <c r="T11" i="1"/>
  <c r="Y4" i="1" s="1"/>
  <c r="T14" i="1"/>
  <c r="Y5" i="1" l="1"/>
  <c r="X5" i="1"/>
  <c r="X6" i="1"/>
  <c r="Y6" i="1"/>
  <c r="Y3" i="1"/>
  <c r="X3" i="1"/>
  <c r="Y2" i="1"/>
  <c r="X2" i="1"/>
  <c r="X4" i="1"/>
</calcChain>
</file>

<file path=xl/sharedStrings.xml><?xml version="1.0" encoding="utf-8"?>
<sst xmlns="http://schemas.openxmlformats.org/spreadsheetml/2006/main" count="37" uniqueCount="28">
  <si>
    <t>TRE5</t>
  </si>
  <si>
    <t>SE</t>
  </si>
  <si>
    <t>CK-1</t>
  </si>
  <si>
    <t>CK</t>
  </si>
  <si>
    <t>CK-2</t>
  </si>
  <si>
    <t>RAW</t>
  </si>
  <si>
    <t>CK-3</t>
  </si>
  <si>
    <t>NFRO</t>
  </si>
  <si>
    <t>MBR</t>
  </si>
  <si>
    <t>RAw-1</t>
  </si>
  <si>
    <t>A</t>
  </si>
  <si>
    <t>RAW-2</t>
  </si>
  <si>
    <t>RAW-3</t>
  </si>
  <si>
    <t>NFRO-1</t>
  </si>
  <si>
    <t>NFRO-2</t>
  </si>
  <si>
    <t>NFRO-3</t>
  </si>
  <si>
    <t>MBR-1</t>
  </si>
  <si>
    <t>MBR-2</t>
  </si>
  <si>
    <t>MBR-3</t>
  </si>
  <si>
    <t>A-1</t>
  </si>
  <si>
    <t>A-2</t>
  </si>
  <si>
    <t>A-3</t>
  </si>
  <si>
    <t>Inhibitor</t>
    <phoneticPr fontId="5" type="noConversion"/>
  </si>
  <si>
    <t>Internal reference gene (rpl10)</t>
    <phoneticPr fontId="5" type="noConversion"/>
  </si>
  <si>
    <t>mean</t>
    <phoneticPr fontId="5" type="noConversion"/>
  </si>
  <si>
    <t>Gene Ct value - internal reference</t>
    <phoneticPr fontId="5" type="noConversion"/>
  </si>
  <si>
    <t>J - Control Group</t>
    <phoneticPr fontId="5" type="noConversion"/>
  </si>
  <si>
    <t>ct value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</si>
</sst>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rgb="FF0070C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left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/>
    <xf numFmtId="0" fontId="1" fillId="3" borderId="0" xfId="0" applyFont="1" applyFill="1" applyAlignment="1"/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2"/>
  <sheetViews>
    <sheetView tabSelected="1" workbookViewId="0">
      <selection sqref="A1:XFD1"/>
    </sheetView>
  </sheetViews>
  <sheetFormatPr baseColWidth="10" defaultColWidth="9.1640625" defaultRowHeight="15"/>
  <sheetData>
    <row r="1" spans="1:25">
      <c r="A1" s="8" t="s">
        <v>22</v>
      </c>
      <c r="B1" s="8" t="s">
        <v>23</v>
      </c>
      <c r="E1" s="8" t="s">
        <v>24</v>
      </c>
      <c r="F1" t="s">
        <v>0</v>
      </c>
      <c r="I1" s="8" t="s">
        <v>24</v>
      </c>
      <c r="J1" s="8" t="s">
        <v>25</v>
      </c>
      <c r="K1" s="8" t="s">
        <v>26</v>
      </c>
      <c r="L1" s="8" t="s">
        <v>27</v>
      </c>
      <c r="M1" s="8" t="s">
        <v>24</v>
      </c>
      <c r="N1" t="s">
        <v>1</v>
      </c>
      <c r="Q1" s="8" t="s">
        <v>24</v>
      </c>
      <c r="R1" t="s">
        <v>1</v>
      </c>
    </row>
    <row r="2" spans="1:25">
      <c r="A2" s="1" t="s">
        <v>2</v>
      </c>
      <c r="B2">
        <v>21.55</v>
      </c>
      <c r="C2">
        <v>22.16</v>
      </c>
      <c r="D2">
        <v>22.18</v>
      </c>
      <c r="E2" s="1">
        <f t="shared" ref="E2:E8" si="0">AVERAGE(B2:D2)</f>
        <v>21.963333333333335</v>
      </c>
      <c r="F2" s="5">
        <v>11.79</v>
      </c>
      <c r="G2" s="5">
        <v>11.48</v>
      </c>
      <c r="H2" s="5">
        <v>11.07</v>
      </c>
      <c r="I2" s="1">
        <f t="shared" ref="I2:I8" si="1">AVERAGE(F2:H2)</f>
        <v>11.446666666666667</v>
      </c>
      <c r="J2" s="1">
        <f t="shared" ref="J2:J12" si="2">I2-E2</f>
        <v>-10.516666666666667</v>
      </c>
      <c r="K2" s="1">
        <f>J2-J5</f>
        <v>1.4866666666666681</v>
      </c>
      <c r="L2" s="1">
        <f t="shared" ref="L2:L8" si="3">2^-K2</f>
        <v>0.35683606354271608</v>
      </c>
      <c r="M2" s="1">
        <f>AVERAGE(L2:L4)</f>
        <v>1.6682292584578988</v>
      </c>
      <c r="N2" s="1">
        <f>STDEV(L2:L4)/SQRT(3)</f>
        <v>1.1384255410830051</v>
      </c>
      <c r="O2" s="1"/>
      <c r="P2" s="1" t="s">
        <v>3</v>
      </c>
      <c r="Q2" s="1">
        <f>M2</f>
        <v>1.6682292584578988</v>
      </c>
      <c r="R2" s="1">
        <f>N2</f>
        <v>1.1384255410830051</v>
      </c>
      <c r="S2" s="4"/>
      <c r="T2" s="4">
        <f t="shared" ref="T2:T20" si="4">L2/$M$2</f>
        <v>0.21390109406939259</v>
      </c>
      <c r="U2" s="4"/>
      <c r="V2" s="4"/>
      <c r="W2" s="1" t="s">
        <v>3</v>
      </c>
      <c r="X2" s="4">
        <f>AVERAGE(T2:T4)</f>
        <v>1</v>
      </c>
      <c r="Y2" s="4">
        <f>STDEV(T2:T4)/SQRT(3)</f>
        <v>0.68241552251358939</v>
      </c>
    </row>
    <row r="3" spans="1:25">
      <c r="A3" s="1" t="s">
        <v>4</v>
      </c>
      <c r="B3">
        <v>24.28</v>
      </c>
      <c r="C3">
        <v>22.72</v>
      </c>
      <c r="D3">
        <v>22.73</v>
      </c>
      <c r="E3" s="1">
        <f t="shared" si="0"/>
        <v>23.243333333333336</v>
      </c>
      <c r="F3" s="5">
        <v>11.61</v>
      </c>
      <c r="G3" s="5">
        <v>11.71</v>
      </c>
      <c r="H3" s="5">
        <v>11.87</v>
      </c>
      <c r="I3" s="1">
        <f t="shared" si="1"/>
        <v>11.729999999999999</v>
      </c>
      <c r="J3" s="1">
        <f t="shared" si="2"/>
        <v>-11.513333333333337</v>
      </c>
      <c r="K3" s="1">
        <f>J3-$J$5</f>
        <v>0.48999999999999844</v>
      </c>
      <c r="L3" s="1">
        <f t="shared" si="3"/>
        <v>0.71202509779853662</v>
      </c>
      <c r="M3" s="1"/>
      <c r="N3" s="1"/>
      <c r="O3" s="1"/>
      <c r="P3" s="2" t="s">
        <v>5</v>
      </c>
      <c r="Q3" s="1">
        <f>M6</f>
        <v>1.8516229702834679</v>
      </c>
      <c r="R3" s="1">
        <f>N6</f>
        <v>1.6560761344788997</v>
      </c>
      <c r="S3" s="4"/>
      <c r="T3" s="4">
        <f t="shared" si="4"/>
        <v>0.42681489620720858</v>
      </c>
      <c r="U3" s="4"/>
      <c r="V3" s="4"/>
      <c r="W3" s="2" t="s">
        <v>5</v>
      </c>
      <c r="X3" s="4">
        <f>AVERAGE(T6:T8)</f>
        <v>1.1099331587045158</v>
      </c>
      <c r="Y3" s="4">
        <f>AVERAGE(T6:T8)/SQRT(3)</f>
        <v>0.64082020796054384</v>
      </c>
    </row>
    <row r="4" spans="1:25">
      <c r="A4" s="1" t="s">
        <v>6</v>
      </c>
      <c r="B4">
        <v>26.54</v>
      </c>
      <c r="C4">
        <v>27.48</v>
      </c>
      <c r="D4">
        <v>28.84</v>
      </c>
      <c r="E4" s="1">
        <f t="shared" si="0"/>
        <v>27.62</v>
      </c>
      <c r="F4" s="5">
        <v>13.65</v>
      </c>
      <c r="G4" s="5">
        <v>13.67</v>
      </c>
      <c r="H4" s="5">
        <v>13.6</v>
      </c>
      <c r="I4" s="1">
        <f t="shared" si="1"/>
        <v>13.64</v>
      </c>
      <c r="J4" s="1">
        <f t="shared" si="2"/>
        <v>-13.98</v>
      </c>
      <c r="K4" s="1">
        <f>J4-$J$5</f>
        <v>-1.9766666666666648</v>
      </c>
      <c r="L4" s="1">
        <f t="shared" si="3"/>
        <v>3.9358266140324436</v>
      </c>
      <c r="M4" s="1"/>
      <c r="N4" s="1"/>
      <c r="O4" s="1"/>
      <c r="P4" s="1" t="s">
        <v>7</v>
      </c>
      <c r="Q4" s="1">
        <f>M11</f>
        <v>3.248370452612479</v>
      </c>
      <c r="R4" s="1">
        <f>N11</f>
        <v>2.8409886344651611</v>
      </c>
      <c r="S4" s="4"/>
      <c r="T4" s="4">
        <f t="shared" si="4"/>
        <v>2.3592840097233987</v>
      </c>
      <c r="U4" s="4"/>
      <c r="V4" s="4"/>
      <c r="W4" s="1" t="s">
        <v>7</v>
      </c>
      <c r="X4" s="4">
        <f>AVERAGE(T10:T12)</f>
        <v>1.9471966674504035</v>
      </c>
      <c r="Y4" s="4">
        <f>STDEV(T10:T12)/SQRT(3)</f>
        <v>1.7029965276423424</v>
      </c>
    </row>
    <row r="5" spans="1:25">
      <c r="A5" s="2"/>
      <c r="B5" s="3"/>
      <c r="C5" s="3"/>
      <c r="D5" s="3"/>
      <c r="E5" s="1">
        <f>AVERAGE(E2:E4)</f>
        <v>24.275555555555556</v>
      </c>
      <c r="F5" s="1"/>
      <c r="G5" s="1"/>
      <c r="H5" s="1"/>
      <c r="I5" s="1">
        <f>AVERAGE(I2:I4)</f>
        <v>12.27222222222222</v>
      </c>
      <c r="J5" s="2">
        <f t="shared" si="2"/>
        <v>-12.003333333333336</v>
      </c>
      <c r="K5" s="2"/>
      <c r="L5" s="2"/>
      <c r="M5" s="2"/>
      <c r="N5" s="2"/>
      <c r="O5" s="2"/>
      <c r="P5" s="1" t="s">
        <v>8</v>
      </c>
      <c r="Q5" s="1">
        <f>M14</f>
        <v>18.319511960998451</v>
      </c>
      <c r="R5" s="1">
        <f>N14</f>
        <v>13.481529077278035</v>
      </c>
      <c r="S5" s="4"/>
      <c r="T5" s="4">
        <f t="shared" si="4"/>
        <v>0</v>
      </c>
      <c r="U5" s="4"/>
      <c r="V5" s="4"/>
      <c r="W5" s="1" t="s">
        <v>8</v>
      </c>
      <c r="X5" s="4">
        <f>AVERAGE(T14:T16)</f>
        <v>10.981411498520833</v>
      </c>
      <c r="Y5" s="4">
        <f>AVERAGE(T14:T16)/SQRT(3)</f>
        <v>6.3401208847530546</v>
      </c>
    </row>
    <row r="6" spans="1:25">
      <c r="A6" s="1" t="s">
        <v>9</v>
      </c>
      <c r="B6">
        <v>25.54</v>
      </c>
      <c r="C6">
        <v>26.04</v>
      </c>
      <c r="D6">
        <v>28.36</v>
      </c>
      <c r="E6" s="1">
        <f t="shared" si="0"/>
        <v>26.646666666666665</v>
      </c>
      <c r="F6" s="5">
        <v>12.2</v>
      </c>
      <c r="G6" s="5">
        <v>12.42</v>
      </c>
      <c r="H6" s="5">
        <v>12.21</v>
      </c>
      <c r="I6" s="1">
        <f t="shared" si="1"/>
        <v>12.276666666666666</v>
      </c>
      <c r="J6" s="1">
        <f t="shared" si="2"/>
        <v>-14.37</v>
      </c>
      <c r="K6" s="1">
        <f>J6-$J$5</f>
        <v>-2.3666666666666636</v>
      </c>
      <c r="L6" s="1">
        <f t="shared" si="3"/>
        <v>5.1574812337583058</v>
      </c>
      <c r="M6" s="1">
        <f>AVERAGE(L6:L8)</f>
        <v>1.8516229702834679</v>
      </c>
      <c r="N6" s="1">
        <f>STDEV(L6:L8)/SQRT(3)</f>
        <v>1.6560761344788997</v>
      </c>
      <c r="O6" s="1">
        <f>M6/3</f>
        <v>0.61720765676115596</v>
      </c>
      <c r="P6" s="1" t="s">
        <v>10</v>
      </c>
      <c r="Q6" s="1">
        <f>M19</f>
        <v>0.43533938825459156</v>
      </c>
      <c r="R6" s="1">
        <f>N19</f>
        <v>0.43450636782294583</v>
      </c>
      <c r="S6" s="4"/>
      <c r="T6" s="4">
        <f t="shared" si="4"/>
        <v>3.0915902041700494</v>
      </c>
      <c r="U6" s="4"/>
      <c r="V6" s="4"/>
      <c r="W6" s="1" t="s">
        <v>10</v>
      </c>
      <c r="X6" s="4">
        <f>AVERAGE(T18:T20)</f>
        <v>0.26095896954655778</v>
      </c>
      <c r="Y6" s="4">
        <f>STDEV(T18:T20)/SQRT(3)</f>
        <v>0.26045962545016205</v>
      </c>
    </row>
    <row r="7" spans="1:25">
      <c r="A7" s="1" t="s">
        <v>11</v>
      </c>
      <c r="B7">
        <v>29.31</v>
      </c>
      <c r="C7">
        <v>31.19</v>
      </c>
      <c r="D7">
        <v>30.09</v>
      </c>
      <c r="E7" s="1">
        <f t="shared" si="0"/>
        <v>30.196666666666669</v>
      </c>
      <c r="F7" s="5">
        <v>23.57</v>
      </c>
      <c r="G7" s="5">
        <v>23.88</v>
      </c>
      <c r="H7" s="5">
        <v>23.66</v>
      </c>
      <c r="I7" s="1">
        <f t="shared" si="1"/>
        <v>23.703333333333333</v>
      </c>
      <c r="J7" s="1">
        <f t="shared" si="2"/>
        <v>-6.4933333333333358</v>
      </c>
      <c r="K7" s="1">
        <f>J7-$J$5</f>
        <v>5.51</v>
      </c>
      <c r="L7" s="1">
        <f t="shared" si="3"/>
        <v>2.1944451183406211E-2</v>
      </c>
      <c r="M7" s="1"/>
      <c r="N7" s="1"/>
      <c r="O7" s="1"/>
      <c r="P7" s="2"/>
      <c r="Q7" s="1"/>
      <c r="R7" s="1"/>
      <c r="S7" s="4"/>
      <c r="T7" s="4">
        <f t="shared" si="4"/>
        <v>1.315433779389023E-2</v>
      </c>
      <c r="U7" s="4"/>
      <c r="V7" s="4"/>
      <c r="W7" s="4"/>
      <c r="X7" s="4"/>
      <c r="Y7" s="4"/>
    </row>
    <row r="8" spans="1:25">
      <c r="A8" s="1" t="s">
        <v>12</v>
      </c>
      <c r="B8">
        <v>25.2</v>
      </c>
      <c r="C8">
        <v>26.63</v>
      </c>
      <c r="D8">
        <v>27.43</v>
      </c>
      <c r="E8" s="1">
        <f t="shared" si="0"/>
        <v>26.419999999999998</v>
      </c>
      <c r="F8" s="5">
        <v>16.02</v>
      </c>
      <c r="G8" s="5">
        <v>15.66</v>
      </c>
      <c r="H8" s="5">
        <v>15.81</v>
      </c>
      <c r="I8" s="1">
        <f t="shared" si="1"/>
        <v>15.83</v>
      </c>
      <c r="J8" s="1">
        <f t="shared" si="2"/>
        <v>-10.589999999999998</v>
      </c>
      <c r="K8" s="1">
        <f>J8-$J$5</f>
        <v>1.4133333333333375</v>
      </c>
      <c r="L8" s="1">
        <f t="shared" si="3"/>
        <v>0.3754432259086915</v>
      </c>
      <c r="M8" s="1"/>
      <c r="N8" s="1"/>
      <c r="O8" s="1"/>
      <c r="P8" s="1"/>
      <c r="Q8" s="1"/>
      <c r="R8" s="1"/>
      <c r="S8" s="4"/>
      <c r="T8" s="4">
        <f t="shared" si="4"/>
        <v>0.22505493414960781</v>
      </c>
      <c r="U8" s="4"/>
      <c r="V8" s="4"/>
      <c r="W8" s="4"/>
      <c r="X8" s="4"/>
      <c r="Y8" s="4"/>
    </row>
    <row r="9" spans="1:25">
      <c r="A9" s="2"/>
      <c r="B9" s="3"/>
      <c r="C9" s="3"/>
      <c r="D9" s="3"/>
      <c r="E9" s="1">
        <f>AVERAGE(E6:E8)</f>
        <v>27.754444444444445</v>
      </c>
      <c r="F9" s="1"/>
      <c r="G9" s="1"/>
      <c r="H9" s="1"/>
      <c r="I9" s="1">
        <f>AVERAGE(I6:I8)</f>
        <v>17.27</v>
      </c>
      <c r="J9" s="2">
        <f t="shared" si="2"/>
        <v>-10.484444444444446</v>
      </c>
      <c r="K9" s="2"/>
      <c r="L9" s="2"/>
      <c r="M9" s="2"/>
      <c r="N9" s="2"/>
      <c r="O9" s="2"/>
      <c r="P9" s="2"/>
      <c r="Q9" s="2"/>
      <c r="R9" s="2"/>
      <c r="S9" s="4"/>
      <c r="T9" s="4">
        <f t="shared" si="4"/>
        <v>0</v>
      </c>
      <c r="U9" s="4"/>
      <c r="V9" s="4"/>
      <c r="W9" s="4"/>
      <c r="X9" s="4"/>
      <c r="Y9" s="4"/>
    </row>
    <row r="10" spans="1:25">
      <c r="A10" s="1" t="s">
        <v>13</v>
      </c>
      <c r="B10">
        <v>30.03</v>
      </c>
      <c r="C10">
        <v>29.92</v>
      </c>
      <c r="D10">
        <v>30.01</v>
      </c>
      <c r="E10" s="1">
        <f t="shared" ref="E10:E12" si="5">AVERAGE(B10:D10)</f>
        <v>29.986666666666668</v>
      </c>
      <c r="F10" s="5">
        <v>15.24</v>
      </c>
      <c r="G10" s="5">
        <v>14.32</v>
      </c>
      <c r="H10" s="5">
        <v>14.92</v>
      </c>
      <c r="I10" s="1">
        <f t="shared" ref="I10:I12" si="6">AVERAGE(F10:H10)</f>
        <v>14.826666666666668</v>
      </c>
      <c r="J10" s="1">
        <f t="shared" si="2"/>
        <v>-15.16</v>
      </c>
      <c r="K10" s="1">
        <f>J10-$J$5</f>
        <v>-3.1566666666666645</v>
      </c>
      <c r="L10" s="1">
        <f t="shared" ref="L10:L12" si="7">2^-K10</f>
        <v>8.9176690927113622</v>
      </c>
      <c r="M10" s="1"/>
      <c r="N10" s="1"/>
      <c r="O10" s="1"/>
      <c r="P10" s="1"/>
      <c r="Q10" s="1"/>
      <c r="R10" s="1"/>
      <c r="S10" s="4"/>
      <c r="T10" s="4">
        <f t="shared" si="4"/>
        <v>5.3455896709033883</v>
      </c>
      <c r="U10" s="4"/>
      <c r="V10" s="4"/>
      <c r="W10" s="4"/>
      <c r="X10" s="4"/>
      <c r="Y10" s="4"/>
    </row>
    <row r="11" spans="1:25">
      <c r="A11" s="1" t="s">
        <v>14</v>
      </c>
      <c r="B11">
        <v>29.64</v>
      </c>
      <c r="C11">
        <v>26.9</v>
      </c>
      <c r="D11">
        <v>27.73</v>
      </c>
      <c r="E11" s="1">
        <f t="shared" si="5"/>
        <v>28.09</v>
      </c>
      <c r="F11" s="5">
        <v>19.510000000000002</v>
      </c>
      <c r="G11" s="5">
        <v>20.07</v>
      </c>
      <c r="H11" s="5">
        <v>19.34</v>
      </c>
      <c r="I11" s="1">
        <f t="shared" si="6"/>
        <v>19.64</v>
      </c>
      <c r="J11" s="1">
        <f t="shared" si="2"/>
        <v>-8.4499999999999993</v>
      </c>
      <c r="K11" s="1">
        <f>J11-$J$5</f>
        <v>3.5533333333333363</v>
      </c>
      <c r="L11" s="1">
        <f t="shared" si="7"/>
        <v>8.518047981155151E-2</v>
      </c>
      <c r="M11" s="1">
        <f>AVERAGE(L10:L12)</f>
        <v>3.248370452612479</v>
      </c>
      <c r="N11" s="1">
        <f>STDEV(L10:L12)/SQRT(3)</f>
        <v>2.8409886344651611</v>
      </c>
      <c r="O11" s="1">
        <f>M11/3</f>
        <v>1.0827901508708264</v>
      </c>
      <c r="P11" s="1"/>
      <c r="Q11" s="1"/>
      <c r="R11" s="1"/>
      <c r="S11" s="4"/>
      <c r="T11" s="4">
        <f t="shared" si="4"/>
        <v>5.1060415934852887E-2</v>
      </c>
      <c r="U11" s="4"/>
      <c r="V11" s="4"/>
      <c r="W11" s="4"/>
      <c r="X11" s="4"/>
      <c r="Y11" s="4"/>
    </row>
    <row r="12" spans="1:25">
      <c r="A12" s="1" t="s">
        <v>15</v>
      </c>
      <c r="B12">
        <v>25.05</v>
      </c>
      <c r="C12">
        <v>25.62</v>
      </c>
      <c r="D12">
        <v>25</v>
      </c>
      <c r="E12" s="1">
        <f t="shared" si="5"/>
        <v>25.223333333333333</v>
      </c>
      <c r="F12" s="5">
        <v>13.38</v>
      </c>
      <c r="G12" s="5">
        <v>13.69</v>
      </c>
      <c r="H12" s="5">
        <v>13.88</v>
      </c>
      <c r="I12" s="1">
        <f t="shared" si="6"/>
        <v>13.65</v>
      </c>
      <c r="J12" s="1">
        <f t="shared" si="2"/>
        <v>-11.573333333333332</v>
      </c>
      <c r="K12" s="1">
        <f>J12-$J$5</f>
        <v>0.43000000000000327</v>
      </c>
      <c r="L12" s="1">
        <f t="shared" si="7"/>
        <v>0.74226178531452291</v>
      </c>
      <c r="M12" s="1"/>
      <c r="N12" s="1"/>
      <c r="O12" s="1"/>
      <c r="P12" s="1"/>
      <c r="Q12" s="1"/>
      <c r="R12" s="1"/>
      <c r="S12" s="4"/>
      <c r="T12" s="4">
        <f t="shared" si="4"/>
        <v>0.44493991551297052</v>
      </c>
      <c r="U12" s="4"/>
      <c r="V12" s="4"/>
      <c r="W12" s="4"/>
      <c r="X12" s="4"/>
      <c r="Y12" s="4"/>
    </row>
    <row r="13" spans="1:25">
      <c r="A13" s="2"/>
      <c r="B13" s="2"/>
      <c r="C13" s="2"/>
      <c r="D13" s="2"/>
      <c r="E13" s="1">
        <f t="shared" ref="E13:J13" si="8">AVERAGE(E10:E12)</f>
        <v>27.766666666666666</v>
      </c>
      <c r="F13" s="1"/>
      <c r="G13" s="1"/>
      <c r="H13" s="1"/>
      <c r="I13" s="1">
        <f t="shared" si="8"/>
        <v>16.038888888888888</v>
      </c>
      <c r="J13" s="2">
        <f t="shared" si="8"/>
        <v>-11.727777777777776</v>
      </c>
      <c r="K13" s="2"/>
      <c r="L13" s="2"/>
      <c r="M13" s="2"/>
      <c r="N13" s="2"/>
      <c r="O13" s="2"/>
      <c r="P13" s="2"/>
      <c r="Q13" s="1"/>
      <c r="R13" s="1"/>
      <c r="S13" s="4"/>
      <c r="T13" s="4">
        <f t="shared" si="4"/>
        <v>0</v>
      </c>
      <c r="U13" s="4"/>
      <c r="V13" s="4"/>
      <c r="W13" s="4"/>
      <c r="X13" s="4"/>
      <c r="Y13" s="4"/>
    </row>
    <row r="14" spans="1:25">
      <c r="A14" s="1" t="s">
        <v>16</v>
      </c>
      <c r="B14">
        <v>24.74</v>
      </c>
      <c r="C14">
        <v>29.85</v>
      </c>
      <c r="D14">
        <v>30.63</v>
      </c>
      <c r="E14" s="1">
        <f t="shared" ref="E14:E16" si="9">AVERAGE(B14:D14)</f>
        <v>28.406666666666666</v>
      </c>
      <c r="F14" s="5">
        <v>11.1</v>
      </c>
      <c r="G14" s="5">
        <v>10.32</v>
      </c>
      <c r="H14" s="5">
        <v>11.29</v>
      </c>
      <c r="I14" s="1">
        <f t="shared" ref="I14:I16" si="10">AVERAGE(F14:H14)</f>
        <v>10.903333333333334</v>
      </c>
      <c r="J14" s="1">
        <f t="shared" ref="J14:J16" si="11">I14-E14</f>
        <v>-17.50333333333333</v>
      </c>
      <c r="K14" s="1">
        <f>J14-$J$5</f>
        <v>-5.4999999999999947</v>
      </c>
      <c r="L14" s="1">
        <f t="shared" ref="L14:L16" si="12">2^-K14</f>
        <v>45.25483399593886</v>
      </c>
      <c r="M14" s="1">
        <f>AVERAGE(L14:L16)</f>
        <v>18.319511960998451</v>
      </c>
      <c r="N14" s="1">
        <f>STDEV(L14:L16)/SQRT(3)</f>
        <v>13.481529077278035</v>
      </c>
      <c r="O14" s="1">
        <f>M14/3</f>
        <v>6.1065039869994839</v>
      </c>
      <c r="P14" s="1"/>
      <c r="Q14" s="1"/>
      <c r="R14" s="1"/>
      <c r="S14" s="4"/>
      <c r="T14" s="4">
        <f t="shared" si="4"/>
        <v>27.127466903303301</v>
      </c>
      <c r="U14" s="4"/>
      <c r="V14" s="4"/>
      <c r="W14" s="4"/>
      <c r="X14" s="4"/>
      <c r="Y14" s="4"/>
    </row>
    <row r="15" spans="1:25">
      <c r="A15" s="1" t="s">
        <v>17</v>
      </c>
      <c r="B15">
        <v>28.56</v>
      </c>
      <c r="C15">
        <v>28.34</v>
      </c>
      <c r="D15">
        <v>27.25</v>
      </c>
      <c r="E15" s="1">
        <f t="shared" si="9"/>
        <v>28.05</v>
      </c>
      <c r="F15" s="5">
        <v>13.35</v>
      </c>
      <c r="G15" s="5">
        <v>13.52</v>
      </c>
      <c r="H15" s="5">
        <v>13.58</v>
      </c>
      <c r="I15" s="1">
        <f t="shared" si="10"/>
        <v>13.483333333333333</v>
      </c>
      <c r="J15" s="1">
        <f t="shared" si="11"/>
        <v>-14.566666666666668</v>
      </c>
      <c r="K15" s="1">
        <f>J15-$J$5</f>
        <v>-2.5633333333333326</v>
      </c>
      <c r="L15" s="1">
        <f t="shared" si="12"/>
        <v>5.9107177623585123</v>
      </c>
      <c r="M15" s="7"/>
      <c r="N15" s="7"/>
      <c r="O15" s="7"/>
      <c r="P15" s="1"/>
      <c r="Q15" s="1"/>
      <c r="R15" s="1"/>
      <c r="S15" s="4"/>
      <c r="T15" s="4">
        <f t="shared" si="4"/>
        <v>3.543108797781394</v>
      </c>
      <c r="U15" s="4"/>
      <c r="V15" s="4"/>
      <c r="W15" s="4"/>
      <c r="X15" s="4"/>
      <c r="Y15" s="4"/>
    </row>
    <row r="16" spans="1:25">
      <c r="A16" s="1" t="s">
        <v>18</v>
      </c>
      <c r="B16">
        <v>27.66</v>
      </c>
      <c r="C16">
        <v>22.76</v>
      </c>
      <c r="D16">
        <v>26.19</v>
      </c>
      <c r="E16" s="1">
        <f t="shared" si="9"/>
        <v>25.536666666666665</v>
      </c>
      <c r="F16" s="5">
        <v>11.65</v>
      </c>
      <c r="G16" s="5">
        <v>11.56</v>
      </c>
      <c r="H16" s="5">
        <v>11.62</v>
      </c>
      <c r="I16" s="1">
        <f t="shared" si="10"/>
        <v>11.61</v>
      </c>
      <c r="J16" s="1">
        <f t="shared" si="11"/>
        <v>-13.926666666666666</v>
      </c>
      <c r="K16" s="1">
        <f>J16-$J$5</f>
        <v>-1.9233333333333302</v>
      </c>
      <c r="L16" s="1">
        <f t="shared" si="12"/>
        <v>3.7929841246979814</v>
      </c>
      <c r="M16" s="1"/>
      <c r="N16" s="1"/>
      <c r="O16" s="1"/>
      <c r="P16" s="1"/>
      <c r="Q16" s="1"/>
      <c r="R16" s="1"/>
      <c r="S16" s="4"/>
      <c r="T16" s="4">
        <f t="shared" si="4"/>
        <v>2.2736587944778006</v>
      </c>
      <c r="U16" s="4"/>
      <c r="V16" s="4"/>
      <c r="W16" s="4"/>
      <c r="X16" s="4"/>
      <c r="Y16" s="4"/>
    </row>
    <row r="17" spans="1:25">
      <c r="A17" s="2"/>
      <c r="B17" s="3"/>
      <c r="C17" s="3"/>
      <c r="D17" s="3"/>
      <c r="E17" s="1">
        <f t="shared" ref="E17:J17" si="13">AVERAGE(E14:E16)</f>
        <v>27.33111111111111</v>
      </c>
      <c r="F17" s="1"/>
      <c r="G17" s="1"/>
      <c r="H17" s="1"/>
      <c r="I17" s="1">
        <f t="shared" si="13"/>
        <v>11.99888888888889</v>
      </c>
      <c r="J17" s="2">
        <f t="shared" si="13"/>
        <v>-15.332222222222223</v>
      </c>
      <c r="K17" s="2"/>
      <c r="L17" s="2"/>
      <c r="M17" s="2"/>
      <c r="N17" s="2"/>
      <c r="O17" s="2"/>
      <c r="P17" s="2"/>
      <c r="Q17" s="1"/>
      <c r="R17" s="1"/>
      <c r="S17" s="4"/>
      <c r="T17" s="4">
        <f t="shared" si="4"/>
        <v>0</v>
      </c>
      <c r="U17" s="4"/>
      <c r="V17" s="4"/>
      <c r="W17" s="4"/>
      <c r="X17" s="4"/>
      <c r="Y17" s="4"/>
    </row>
    <row r="18" spans="1:25">
      <c r="A18" s="1" t="s">
        <v>19</v>
      </c>
      <c r="B18">
        <v>26.82</v>
      </c>
      <c r="C18">
        <v>25.61</v>
      </c>
      <c r="D18">
        <v>25.52</v>
      </c>
      <c r="E18" s="1">
        <f t="shared" ref="E18:E20" si="14">AVERAGE(B18:D18)</f>
        <v>25.983333333333334</v>
      </c>
      <c r="F18" s="5">
        <v>13.61</v>
      </c>
      <c r="G18" s="5">
        <v>13.45</v>
      </c>
      <c r="H18" s="5">
        <v>13.73</v>
      </c>
      <c r="I18" s="1">
        <f t="shared" ref="I18:I20" si="15">AVERAGE(F18:H18)</f>
        <v>13.596666666666666</v>
      </c>
      <c r="J18" s="1">
        <f t="shared" ref="J18:J20" si="16">I18-E18</f>
        <v>-12.386666666666668</v>
      </c>
      <c r="K18" s="1">
        <f>J18-$J$5</f>
        <v>-0.38333333333333286</v>
      </c>
      <c r="L18" s="1">
        <f t="shared" ref="L18:L20" si="17">2^-K18</f>
        <v>1.3043520697655639</v>
      </c>
      <c r="M18" s="1"/>
      <c r="N18" s="1"/>
      <c r="O18" s="1"/>
      <c r="P18" s="1"/>
      <c r="Q18" s="1"/>
      <c r="R18" s="1"/>
      <c r="S18" s="4"/>
      <c r="T18" s="4">
        <f t="shared" si="4"/>
        <v>0.78187818799635445</v>
      </c>
      <c r="U18" s="4"/>
      <c r="V18" s="4"/>
      <c r="W18" s="4"/>
      <c r="X18" s="4"/>
      <c r="Y18" s="4"/>
    </row>
    <row r="19" spans="1:25">
      <c r="A19" s="1" t="s">
        <v>20</v>
      </c>
      <c r="B19">
        <v>30.63</v>
      </c>
      <c r="C19">
        <v>30.48</v>
      </c>
      <c r="D19">
        <v>31.28</v>
      </c>
      <c r="E19" s="1">
        <f t="shared" si="14"/>
        <v>30.796666666666667</v>
      </c>
      <c r="F19" s="5">
        <v>30.26</v>
      </c>
      <c r="G19" s="5">
        <v>29.41</v>
      </c>
      <c r="H19" s="5">
        <v>29.06</v>
      </c>
      <c r="I19" s="1">
        <f t="shared" si="15"/>
        <v>29.576666666666668</v>
      </c>
      <c r="J19" s="1">
        <f t="shared" si="16"/>
        <v>-1.2199999999999989</v>
      </c>
      <c r="K19" s="1">
        <f>J19-$J$5</f>
        <v>10.783333333333337</v>
      </c>
      <c r="L19" s="1">
        <f t="shared" si="17"/>
        <v>5.6740507175675645E-4</v>
      </c>
      <c r="M19" s="7">
        <f>AVERAGE(L18:L20)</f>
        <v>0.43533938825459156</v>
      </c>
      <c r="N19" s="1">
        <f>STDEV(L18:L20)/SQRT(3)</f>
        <v>0.43450636782294583</v>
      </c>
      <c r="O19" s="7"/>
      <c r="P19" s="1"/>
      <c r="Q19" s="1"/>
      <c r="R19" s="1"/>
      <c r="S19" s="4"/>
      <c r="T19" s="4">
        <f t="shared" si="4"/>
        <v>3.4012415792375103E-4</v>
      </c>
      <c r="U19" s="4"/>
      <c r="V19" s="4"/>
      <c r="W19" s="4"/>
      <c r="X19" s="4"/>
      <c r="Y19" s="4"/>
    </row>
    <row r="20" spans="1:25">
      <c r="A20" s="1" t="s">
        <v>21</v>
      </c>
      <c r="B20">
        <v>29.01</v>
      </c>
      <c r="C20">
        <v>28.57</v>
      </c>
      <c r="D20">
        <v>29.54</v>
      </c>
      <c r="E20" s="1">
        <f t="shared" si="14"/>
        <v>29.040000000000003</v>
      </c>
      <c r="F20" s="5">
        <v>27.63</v>
      </c>
      <c r="G20" s="5">
        <v>27.29</v>
      </c>
      <c r="H20" s="5">
        <v>25.68</v>
      </c>
      <c r="I20" s="1">
        <f t="shared" si="15"/>
        <v>26.866666666666664</v>
      </c>
      <c r="J20" s="1">
        <f t="shared" si="16"/>
        <v>-2.1733333333333391</v>
      </c>
      <c r="K20" s="1">
        <f>J20-$J$5</f>
        <v>9.8299999999999965</v>
      </c>
      <c r="L20" s="1">
        <f t="shared" si="17"/>
        <v>1.0986899264539185E-3</v>
      </c>
      <c r="M20" s="1"/>
      <c r="N20" s="1"/>
      <c r="O20" s="1"/>
      <c r="P20" s="1"/>
      <c r="Q20" s="1"/>
      <c r="R20" s="1"/>
      <c r="S20" s="4"/>
      <c r="T20" s="4">
        <f t="shared" si="4"/>
        <v>6.5859648539526327E-4</v>
      </c>
      <c r="U20" s="4"/>
      <c r="V20" s="4"/>
      <c r="W20" s="4"/>
      <c r="X20" s="4"/>
      <c r="Y20" s="4"/>
    </row>
    <row r="21" spans="1:25">
      <c r="A21" s="2"/>
      <c r="B21" s="2"/>
      <c r="C21" s="2"/>
      <c r="D21" s="2"/>
      <c r="E21" s="1">
        <f t="shared" ref="E21:J21" si="18">AVERAGE(E18:E20)</f>
        <v>28.606666666666669</v>
      </c>
      <c r="F21" s="6"/>
      <c r="G21" s="1"/>
      <c r="H21" s="1"/>
      <c r="I21" s="1">
        <f t="shared" si="18"/>
        <v>23.346666666666664</v>
      </c>
      <c r="J21" s="2">
        <f t="shared" si="18"/>
        <v>-5.2600000000000025</v>
      </c>
      <c r="K21" s="2"/>
      <c r="L21" s="2"/>
      <c r="M21" s="2"/>
      <c r="N21" s="2"/>
      <c r="O21" s="2"/>
      <c r="P21" s="2"/>
      <c r="Q21" s="1"/>
      <c r="R21" s="1"/>
      <c r="S21" s="4"/>
      <c r="T21" s="4"/>
      <c r="U21" s="4"/>
      <c r="V21" s="4"/>
      <c r="W21" s="4"/>
      <c r="X21" s="4"/>
      <c r="Y21" s="4"/>
    </row>
    <row r="22" spans="1: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</sheetData>
  <phoneticPr fontId="5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JIN</cp:lastModifiedBy>
  <dcterms:created xsi:type="dcterms:W3CDTF">2024-01-07T15:01:06Z</dcterms:created>
  <dcterms:modified xsi:type="dcterms:W3CDTF">2024-01-10T08:28:44Z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2052-3.9.6.6441</vt:lpwstr>
  </property>
</Properties>
</file>