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xuan/Desktop/Projects/Slay the Spire Mod/"/>
    </mc:Choice>
  </mc:AlternateContent>
  <xr:revisionPtr revIDLastSave="0" documentId="13_ncr:1_{38DBEBCD-6A14-D842-9C52-EF3F3EA24CB7}" xr6:coauthVersionLast="47" xr6:coauthVersionMax="47" xr10:uidLastSave="{00000000-0000-0000-0000-000000000000}"/>
  <bookViews>
    <workbookView xWindow="0" yWindow="500" windowWidth="28800" windowHeight="16060" activeTab="4" xr2:uid="{B58693F6-773A-8B4E-93F7-98C244145AC7}"/>
  </bookViews>
  <sheets>
    <sheet name="Statistics" sheetId="9" r:id="rId1"/>
    <sheet name="Starting" sheetId="3" r:id="rId2"/>
    <sheet name="Relic" sheetId="8" r:id="rId3"/>
    <sheet name="Attack" sheetId="5" r:id="rId4"/>
    <sheet name="Skill" sheetId="6" r:id="rId5"/>
    <sheet name="Power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9" l="1"/>
  <c r="G8" i="9"/>
  <c r="H8" i="9"/>
  <c r="F8" i="9"/>
  <c r="E8" i="9"/>
  <c r="D8" i="9"/>
  <c r="B8" i="9"/>
  <c r="E5" i="9"/>
  <c r="D5" i="9"/>
  <c r="C5" i="9"/>
  <c r="D2" i="9"/>
  <c r="C2" i="9"/>
  <c r="B2" i="9"/>
  <c r="F5" i="9" l="1"/>
  <c r="I8" i="9"/>
  <c r="E2" i="9"/>
</calcChain>
</file>

<file path=xl/sharedStrings.xml><?xml version="1.0" encoding="utf-8"?>
<sst xmlns="http://schemas.openxmlformats.org/spreadsheetml/2006/main" count="572" uniqueCount="269">
  <si>
    <t>Card</t>
  </si>
  <si>
    <t>Type</t>
  </si>
  <si>
    <t>Rarity</t>
  </si>
  <si>
    <t>Cost</t>
  </si>
  <si>
    <t>Effect</t>
  </si>
  <si>
    <t>Effect+</t>
  </si>
  <si>
    <t>Strike</t>
  </si>
  <si>
    <t>Attack</t>
  </si>
  <si>
    <t>Basic</t>
  </si>
  <si>
    <t>Defend</t>
  </si>
  <si>
    <t>Skill</t>
  </si>
  <si>
    <t>Power</t>
  </si>
  <si>
    <t>Uncommon</t>
  </si>
  <si>
    <t>Cost+</t>
  </si>
  <si>
    <t>Rare</t>
  </si>
  <si>
    <t>Deal 6 damage.</t>
  </si>
  <si>
    <t>Gain 5 Block.</t>
  </si>
  <si>
    <t>Deal 9 damage.</t>
  </si>
  <si>
    <t>Gain 8 Block.</t>
  </si>
  <si>
    <t>Common</t>
  </si>
  <si>
    <t>Deal 8 damage. Recall: Deal 8 damage.</t>
  </si>
  <si>
    <t>Deal 8X damage. Gain 1 Jade.</t>
  </si>
  <si>
    <t>Deal 12X damage. Gain 1 Jade.</t>
  </si>
  <si>
    <t>Play the last card that you played.</t>
  </si>
  <si>
    <t>Whenever you play a cost X card, its effects are increased by 2.</t>
  </si>
  <si>
    <t>Whenever you play a cost X card, its effects are increased by 3.</t>
  </si>
  <si>
    <t>Deal 10 damage. Trigger all Recall effects this turn.</t>
  </si>
  <si>
    <t>Deal 14 damage. Trigger all Recall effects this turn.</t>
  </si>
  <si>
    <t>Gain 2 E. Gain 1 Jade.</t>
  </si>
  <si>
    <t>Recall: Set your HP to its current amount. Exhaust.</t>
  </si>
  <si>
    <t>At the start of your turn, put a card from your discard pile into your hand. It costs 2 less E this turn.</t>
  </si>
  <si>
    <t>At the start of your turn, put a card from your discard pile into your hand. It costs 1 less E this turn.</t>
  </si>
  <si>
    <t>Gain 3 E. Gain 1 Jade.</t>
  </si>
  <si>
    <t>Deal 9 damage. Place this card on top of your draw pile.</t>
  </si>
  <si>
    <t>Archtype</t>
  </si>
  <si>
    <t>Jade</t>
  </si>
  <si>
    <t>Recall</t>
  </si>
  <si>
    <t>X-cost</t>
  </si>
  <si>
    <t>Manipulation</t>
  </si>
  <si>
    <t>Deal 12 damage to the enemy for the next X turns. Exhaust.</t>
  </si>
  <si>
    <t>X-cost
Jade</t>
  </si>
  <si>
    <t>X-cost
Recall</t>
  </si>
  <si>
    <t>Deal 18X damage. Gain X Jade. Exhaust.</t>
  </si>
  <si>
    <t>Deal 24X damage. Gain X Jade. Exhaust.</t>
  </si>
  <si>
    <t>Recall
Jade</t>
  </si>
  <si>
    <t>1 - Common</t>
  </si>
  <si>
    <t>3 - Rare</t>
  </si>
  <si>
    <t>2 - Uncommon</t>
  </si>
  <si>
    <t>Recall
X-cost</t>
  </si>
  <si>
    <t>Deal 6 damage. Recall: Gain 6 Block.</t>
  </si>
  <si>
    <t>Deal 9 damage. Recall: Gain 9 Block.</t>
  </si>
  <si>
    <t>Gain 8 Block. Gain 1 Jade.</t>
  </si>
  <si>
    <t>Gain 12 Block. Gain 1 Jade.</t>
  </si>
  <si>
    <t>The first time you play a cost X card each turn, gain 1 E.</t>
  </si>
  <si>
    <t>Relic</t>
  </si>
  <si>
    <t>Boss</t>
  </si>
  <si>
    <t>Shop</t>
  </si>
  <si>
    <t>Remove 1 Jade at the end of your turn.</t>
  </si>
  <si>
    <t>Starting</t>
  </si>
  <si>
    <t>The first card you play each combat costs 0.</t>
  </si>
  <si>
    <t>Whenever you play a X cost card, you can choose the amount of Energy to use.</t>
  </si>
  <si>
    <t>The first cost X card you play each combat has its effect increased by 4.</t>
  </si>
  <si>
    <t>Exclusive</t>
  </si>
  <si>
    <t>Yes</t>
  </si>
  <si>
    <t>At the end of your turn, if you have 3 or more cards in your hand, Recall: Draw 2 cards.</t>
  </si>
  <si>
    <t>No</t>
  </si>
  <si>
    <t>At the end of your turn, gain 2 Block for each Jade that you have.</t>
  </si>
  <si>
    <t>Gain 1 E and draw 1 card at the start of your next X turns. Exhaust.</t>
  </si>
  <si>
    <t>At the start of your turn, gain 4 Block if you trigger a Recall effect.</t>
  </si>
  <si>
    <t>Whenever you have unused Energy at the end of your turn, upgrade a random card in your hand for the rest of the combat.</t>
  </si>
  <si>
    <t>At the start of your turn, gain 2 Strength and 1 Jade.</t>
  </si>
  <si>
    <t>Gain 1 Blur. Recall: Deal damage to ALL enemies equal to your Block.</t>
  </si>
  <si>
    <t>Recall your Block. Gain 8 Block X times.</t>
  </si>
  <si>
    <t>Recall your Block. Gain 10 Block X times.</t>
  </si>
  <si>
    <t>Draw 1 card. Recall: Gain 1 E.</t>
  </si>
  <si>
    <t>At the start of your third turn, remove all your debuffs.</t>
  </si>
  <si>
    <t>Whenever your shuffle your draw pile, you can choose a card to place in your discard pile.</t>
  </si>
  <si>
    <t>At the start of each combat, you can choose up to 3 cards from your draw pile to place in your discard pile.</t>
  </si>
  <si>
    <t>Deal 6 damage. Put a card from your discard pile into your hand.</t>
  </si>
  <si>
    <t>Deal 4 damage. Put a random card from your discard pile into your hand.</t>
  </si>
  <si>
    <t>Unplayable. When you draw this card, gain 1 Intangible and 2 Jade.</t>
  </si>
  <si>
    <t>Double your Jade. Gain E equal to your Jade and draw 3 cards. Exhaust.</t>
  </si>
  <si>
    <t>Double your Jade. Gain E equal to your Jade and draw 5 cards. Exhaust.</t>
  </si>
  <si>
    <t>Your next Attack deals 6X additional damage.</t>
  </si>
  <si>
    <t>Your next Attack deals 9X additional damage.</t>
  </si>
  <si>
    <t>Whenever you trigger a Recall effect, apply 1 Weak to ALL enemies.</t>
  </si>
  <si>
    <t>Whenever you consume Jade, gain 1 Strength and 1 Dexterity.</t>
  </si>
  <si>
    <t>Deal 9 damage. Recall all your Jade.</t>
  </si>
  <si>
    <t>Swap your draw pile with your discard pile. Draw 1 card.</t>
  </si>
  <si>
    <t>Draw X cards. They cost 0 this turn. Exhaust.</t>
  </si>
  <si>
    <t>Draw X+1 cards. They cost 0 this turn. Exhaust.</t>
  </si>
  <si>
    <t>Manipulation
Jade</t>
  </si>
  <si>
    <t>Draw 1 card. Place a card from your hand onto the top of your draw pile.</t>
  </si>
  <si>
    <t>Gain 7 Block. Put a card from your discard pile onto the top of your draw pile.</t>
  </si>
  <si>
    <t>Gain 10 Block. Put a card from your discard pile onto the top of your draw pile.</t>
  </si>
  <si>
    <t>Draw 2 cards. Place a card from your hand onto the top of your draw pile.</t>
  </si>
  <si>
    <t>Put 2 cards from your draw pile onto the top of your draw pile. Exhaust.</t>
  </si>
  <si>
    <t>Put 3 cards from your draw pile onto the top of your draw pile. Exhaust.</t>
  </si>
  <si>
    <t>Draw 3 cards. Gain 1 Jade.</t>
  </si>
  <si>
    <t>Trigger all Recall effects this turn.</t>
  </si>
  <si>
    <t>Recall: Gain 5 Block.</t>
  </si>
  <si>
    <t>Recall: Gain 8 Block.</t>
  </si>
  <si>
    <t>Swap your draw pile with your discard pile.</t>
  </si>
  <si>
    <t>Recall any unblocked damage you receive.</t>
  </si>
  <si>
    <t>Prevent the next 2 times you would obtain Jade.</t>
  </si>
  <si>
    <t>Whenever you play a cost X card, deal 3 damage to a random enemy and gain 3 Block X times.</t>
  </si>
  <si>
    <t>Whenever you play a cost X card, deal 2 damage to a random enemy and gain 2 Block X times.</t>
  </si>
  <si>
    <t>Deal 14 damage. Recall: Deal damage to ALL enemies based on unblocked damage dealt.</t>
  </si>
  <si>
    <t>Deal 18 damage. Recall: Deal damage to ALL enemies based on unblocked damage dealt.</t>
  </si>
  <si>
    <t>Deal 10 damage to ALL enemies. Deal 5 additional damage for each Jade gained this combat. Exhaust.</t>
  </si>
  <si>
    <t>Deal 10 damage to ALL enemies. Deal 3 additional damage for each Jade gained this combat. Exhaust.</t>
  </si>
  <si>
    <t>Unplayable. When you draw this card, gain 1 E.</t>
  </si>
  <si>
    <t>Unplayable. When you draw this card, gain 3 Block and 1 E.</t>
  </si>
  <si>
    <t>Select a card in your hand. It costs 0 this combat. Gain Jade equal to its cost. Exhaust.</t>
  </si>
  <si>
    <t>Retain. Select a card in your hand. It costs 0 this combat. Gain Jade equal to its cost. Exhaust.</t>
  </si>
  <si>
    <t>At the end of your turn, Recall your unused E.</t>
  </si>
  <si>
    <t>Innate. At the end of your turn, Recall your unused E.</t>
  </si>
  <si>
    <t>Deal 6 damage. Deal 2 additional damage for each Jade you have.</t>
  </si>
  <si>
    <t>Deal 8 damage. Deal 3 additional damage for each Jade you have.</t>
  </si>
  <si>
    <t>Gain 1 E and 1 Jade. Place this card onto the top of your draw pile.</t>
  </si>
  <si>
    <t>Gain 1 E and 1 Jade. Place this card onto the top of your draw pile. Ethereal.</t>
  </si>
  <si>
    <t>Draw 2 cards. Gain 1 Jade.</t>
  </si>
  <si>
    <t>Whenever you play 4 cards in a single turn, gain 1 E, 1 Jade and draw 1 card.</t>
  </si>
  <si>
    <t>Innate. Whenever you play 4 cards in a single turn, gain 1 E, 1 Jade and draw 1 card.</t>
  </si>
  <si>
    <t>Prevent the next time you lose HP. Gain 1 Jade when this effect triggers.</t>
  </si>
  <si>
    <t>Unplayable. When you draw this card, gain 1 Intangible and 3 Jade.</t>
  </si>
  <si>
    <t>Prevent the next time you lose HP. Gain 2 Jade when this effect triggers.</t>
  </si>
  <si>
    <t>Prevent the next 3 times you would obtain Jade.</t>
  </si>
  <si>
    <t>Whenever you play a card, upgrade the card for the rest of the combat.</t>
  </si>
  <si>
    <t>At the end of your turn, you can choose to place 1 card from your hand onto the top of your draw pile.</t>
  </si>
  <si>
    <t>Deal 8 damage 1 time. When you draw this card, increase its number of hits by 1 this combat and gain 1 Jade.</t>
  </si>
  <si>
    <t>Deal 10 damage 1 time. When you draw this card, increase its number of hits by 1 this combat and gain 1 Jade.</t>
  </si>
  <si>
    <t>Deal 8 damage. When you draw this card, increase its damage by 4 this combat.</t>
  </si>
  <si>
    <t>Gain 5 Block. When you draw this card, increase its Block by 2 this combat.</t>
  </si>
  <si>
    <t>Deal 6 damage. When you draw this card, increase its damage by 3 this combat.</t>
  </si>
  <si>
    <t>Deal 4 damage. Increase this card's cost by 1 and double its damage this combat.</t>
  </si>
  <si>
    <t>Deal 6 damage. Increase this card's cost by 1 and double its damage this combat.</t>
  </si>
  <si>
    <t>Deal 8 damage and apply 2 Vulnerable. Gain 1 Jade.</t>
  </si>
  <si>
    <t>Deal 10 damage and apply 3 Vulnerable. Gain 1 Jade.</t>
  </si>
  <si>
    <t>Deal 6 damage and draw 2 cards. Gain 1 Jade.</t>
  </si>
  <si>
    <t>Deal 9 damage and draw 3 cards. Gain 1 Jade.</t>
  </si>
  <si>
    <t>Deal 10 damage. If you have Jade, gain 1 Jade to deal double damage.</t>
  </si>
  <si>
    <t>Deal 14 damage. If you have Jade, gain 1 Jade to deal double damage.</t>
  </si>
  <si>
    <t>Deal 7 damage. Place the next card that you play onto the top of your draw pile.</t>
  </si>
  <si>
    <t>Deal 11 damage. Place the next card that you play onto the top of your draw pile.</t>
  </si>
  <si>
    <t>Deal 10 damage to the enemy for the next X turns. Exhaust.</t>
  </si>
  <si>
    <t>Recall: If the enemy intends to attack, apply 3 Weak. Otherwise apply 3 Vulnerable.</t>
  </si>
  <si>
    <t>Recall: If the enemy intends to attack, apply 2 Weak. Otherwise apply 2 Vulnerable.</t>
  </si>
  <si>
    <t>Deal 14 damage. It costs 0 if you have used at least 2 E on a X cost card this turn.</t>
  </si>
  <si>
    <t>Deal 18 damage. It costs 0 if you have used at least 2 E on a X cost card this turn.</t>
  </si>
  <si>
    <t>Gain 10 Block at the start of your next X turns. Exhaust.</t>
  </si>
  <si>
    <t>Gain 13 Block at the start of your next X turns. Exhaust.</t>
  </si>
  <si>
    <t>Recall: Deal 12 damage to ALL enemies.</t>
  </si>
  <si>
    <t>Recall: Deal 16 damage to ALL enemies.</t>
  </si>
  <si>
    <t>Deal 15 damage. Recall: Gain 2 E.</t>
  </si>
  <si>
    <t>Deal 20 damage. Recall: Gain 2 E.</t>
  </si>
  <si>
    <t>Deal 6 damage. Recall: Deal 6 damage.</t>
  </si>
  <si>
    <t>Deal 9 damage. Recall: If this card is in your discard pile, return it to your hand.</t>
  </si>
  <si>
    <t>Deal 12 damage. Recall: If this card is in your discard pile, return it to your hand.</t>
  </si>
  <si>
    <t>Gain 4 Block. Gain 2 additional Block for each Jade that you have.</t>
  </si>
  <si>
    <t>Gain 4 Block. Gain 1 additional Block for each Jade that you have.</t>
  </si>
  <si>
    <t>The next cost X card played this turn has its effects increased by 3.</t>
  </si>
  <si>
    <t>The next cost X card played this turn has its effects increased by 4.</t>
  </si>
  <si>
    <t>Gain 7 Block. When you draw this card, increase its Block by 3 this combat.</t>
  </si>
  <si>
    <t>Gain 8 Block. Recall: Gain 8 Block.</t>
  </si>
  <si>
    <t>Gain 12 Block. Recall: Gain 12 Block.</t>
  </si>
  <si>
    <t>Gain 1 E and draw 1 card at the start of your next X turns.</t>
  </si>
  <si>
    <t>Gain 1 E. When you draw this card, increase its effect by 1 this combat.</t>
  </si>
  <si>
    <t>Innate. Gain 1 E. When you draw this card, increase its effect by 1 this combat.</t>
  </si>
  <si>
    <t>Recall: If any of the enemies intend to attack, gain 24 Block. Otherwise gain 2 Artifact.</t>
  </si>
  <si>
    <t>Recall: Deal 5 damage twice X times.</t>
  </si>
  <si>
    <t>Recall: Deal 7 damage twice X times.</t>
  </si>
  <si>
    <t>Deal 7 damage to a random enemy X times. Apply 1 Vulnerable and 1 Weak to enemies hit 3 or more times.</t>
  </si>
  <si>
    <t>Deal 10 damage to a random enemy X times. Apply 2 Vulnerable and 2 Weak to enemies hit 3 or more times.</t>
  </si>
  <si>
    <t>Can only be played if you have 3 E or more. Deal 12 damage to a random enemy X times. Gain 1 E for each enemy killed this way.</t>
  </si>
  <si>
    <t>Can only be played if you have 3 E or more. Deal 16 damage to a random enemy X times. Gain 1 E for each enemy killed this way.</t>
  </si>
  <si>
    <t>If the enemy intends to attack, gain 7X Block. Otherwise, deal 8X damage.</t>
  </si>
  <si>
    <t>If the enemy intends to attack, gain 9X Block. Otherwise, deal 11X damage.</t>
  </si>
  <si>
    <t>Deal 4X damage to ALL enemies. Recall: Gain X cards.</t>
  </si>
  <si>
    <t>Deal 6X damage to ALL enemies. Recall: Gain X cards.</t>
  </si>
  <si>
    <t>Recall: If any of the enemies intend to attack, gain 30 Block. Otherwise gain 3 Artifact.</t>
  </si>
  <si>
    <t>At the end of this turn, retain up to X cards. Recall: They cost 1 less E this turn.</t>
  </si>
  <si>
    <t>At the end of this turn, retain up to X cards. Recall: They cost 2 less E this turn.</t>
  </si>
  <si>
    <t>Recall: Gain 1 E.</t>
  </si>
  <si>
    <t>Type Distribution</t>
  </si>
  <si>
    <t>Total</t>
  </si>
  <si>
    <t>Rarity Distribution</t>
  </si>
  <si>
    <t>Starter</t>
  </si>
  <si>
    <t>Energy Distribution</t>
  </si>
  <si>
    <t>4+</t>
  </si>
  <si>
    <t>X</t>
  </si>
  <si>
    <t>-</t>
  </si>
  <si>
    <t>0</t>
  </si>
  <si>
    <t>1</t>
  </si>
  <si>
    <t>2</t>
  </si>
  <si>
    <t>3</t>
  </si>
  <si>
    <t>Deal 14 damage. Place this card on top of your draw pile.</t>
  </si>
  <si>
    <t>Deal 8 damage. Put a random Attack card from your discard pile into your hand. It costs 0 this turn.</t>
  </si>
  <si>
    <t>Deal 11 damage. Put a random Attack card from your discard pile into your hand. It costs 0 this turn.</t>
  </si>
  <si>
    <t>Broken Watch</t>
  </si>
  <si>
    <t>The first time you consume Jade each combat, gain 1 E.</t>
  </si>
  <si>
    <t>The next three times you consume Jade each combat, gain 1 E.</t>
  </si>
  <si>
    <t>Ancient Watch</t>
  </si>
  <si>
    <t>Goggles</t>
  </si>
  <si>
    <t>Done</t>
  </si>
  <si>
    <t>Twilight Assault</t>
  </si>
  <si>
    <t>Deal 6 damage. Gain 1 E and 1 Jade.</t>
  </si>
  <si>
    <t>Deal 9 damage. Gain 1 E and 1 Jade.</t>
  </si>
  <si>
    <t>Star Surge</t>
  </si>
  <si>
    <t>Memento</t>
  </si>
  <si>
    <t>Parallel Universe</t>
  </si>
  <si>
    <t>Wormhole</t>
  </si>
  <si>
    <t>Time Dilation</t>
  </si>
  <si>
    <t>Temporal Paradox</t>
  </si>
  <si>
    <t>Ring Singularity</t>
  </si>
  <si>
    <t>Cosmic Binding</t>
  </si>
  <si>
    <t>Essence Flux</t>
  </si>
  <si>
    <t>Mystic Shot</t>
  </si>
  <si>
    <t>Arcane Barrage</t>
  </si>
  <si>
    <t>Mystic Shift</t>
  </si>
  <si>
    <t>Inherit Wisdom</t>
  </si>
  <si>
    <t>Parallel Convergence</t>
  </si>
  <si>
    <t>Time Bomb</t>
  </si>
  <si>
    <t>Time Warp</t>
  </si>
  <si>
    <t>Mystic Blast</t>
  </si>
  <si>
    <t>Borrowed Time</t>
  </si>
  <si>
    <t>Flux</t>
  </si>
  <si>
    <t>Surge</t>
  </si>
  <si>
    <t>Black Hole</t>
  </si>
  <si>
    <t>Malefice</t>
  </si>
  <si>
    <t>Glimpse</t>
  </si>
  <si>
    <t>Boomerang Blade</t>
  </si>
  <si>
    <t>Fortune's End</t>
  </si>
  <si>
    <t>Fate's Edict</t>
  </si>
  <si>
    <t>False Promise</t>
  </si>
  <si>
    <t>Arcane Bolt</t>
  </si>
  <si>
    <t>Mystic Flare</t>
  </si>
  <si>
    <t>Deja Vu</t>
  </si>
  <si>
    <t>Rewinder</t>
  </si>
  <si>
    <t>Split Second</t>
  </si>
  <si>
    <t>Time Sink</t>
  </si>
  <si>
    <t>Continuum Split</t>
  </si>
  <si>
    <t>Tides of Time</t>
  </si>
  <si>
    <t>Distort Reality</t>
  </si>
  <si>
    <t>Precognition</t>
  </si>
  <si>
    <t>Temper Fate</t>
  </si>
  <si>
    <t>Back in Time</t>
  </si>
  <si>
    <t>Singularity</t>
  </si>
  <si>
    <t>Event Horizon</t>
  </si>
  <si>
    <t>Predestination</t>
  </si>
  <si>
    <t>Butterfly Effect</t>
  </si>
  <si>
    <t>Arrow of Time</t>
  </si>
  <si>
    <t>Mana Ball</t>
  </si>
  <si>
    <t>Mana Shield</t>
  </si>
  <si>
    <t>Causality</t>
  </si>
  <si>
    <t>Eternal Form</t>
  </si>
  <si>
    <t>Mystic Barrier</t>
  </si>
  <si>
    <t>Lucid Dream</t>
  </si>
  <si>
    <t>Flashback</t>
  </si>
  <si>
    <t>Flash Forward</t>
  </si>
  <si>
    <t>Big Bang</t>
  </si>
  <si>
    <t>Timestream Shift</t>
  </si>
  <si>
    <t>Astral Banishment</t>
  </si>
  <si>
    <t>Dark Matter</t>
  </si>
  <si>
    <t>Defensive Loop</t>
  </si>
  <si>
    <t>Offensive Loop</t>
  </si>
  <si>
    <t>Accelerate</t>
  </si>
  <si>
    <t>Wheel of Time</t>
  </si>
  <si>
    <t>Delayed Guard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</si>
</sst>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 applyAlignment="1">
      <alignment horizontal="right"/>
    </xf>
    <xf numFmtId="0" fontId="2" fillId="0" borderId="0" xfId="0" applyFont="1" applyAlignment="1">
      <alignment wrapText="1"/>
    </xf>
    <xf numFmtId="0" fontId="0" fillId="0" borderId="0" xfId="0" applyFont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wrapText="1"/>
    </xf>
    <xf numFmtId="0" fontId="0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40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365BF5-8AEF-1541-8A73-1FAFC18B3000}" name="Table5" displayName="Table5" ref="A1:E2" totalsRowShown="0" headerRowDxfId="39" dataDxfId="38">
  <tableColumns count="5">
    <tableColumn id="1" xr3:uid="{34504B4D-C4C2-9A41-B374-E8AAE8CE5F50}" name="Type Distribution" dataDxfId="37"/>
    <tableColumn id="2" xr3:uid="{A000506B-CF71-5E40-9E19-3283EB9AB6A5}" name="Attack" dataDxfId="36">
      <calculatedColumnFormula>COUNTIF(Attack!B:B, "Attack")+2</calculatedColumnFormula>
    </tableColumn>
    <tableColumn id="3" xr3:uid="{E4910042-1C4F-7241-AF97-15EAE0ED3526}" name="Skill" dataDxfId="35">
      <calculatedColumnFormula>COUNTIF(Skill!B:B, "Skill")+2</calculatedColumnFormula>
    </tableColumn>
    <tableColumn id="4" xr3:uid="{ACD01204-B8A4-A94E-9713-ED0AAFE7864A}" name="Power" dataDxfId="34">
      <calculatedColumnFormula>COUNTIF(Power!B:B, "Power")</calculatedColumnFormula>
    </tableColumn>
    <tableColumn id="5" xr3:uid="{C4A535F2-9151-CD4A-B7A5-B26959DE0891}" name="Total" dataDxfId="33">
      <calculatedColumnFormula>SUM(Table5[[#This Row],[Attack]:[Power]])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4ED66-205A-2B4B-8038-24BE55587C8B}" name="Table6" displayName="Table6" ref="A4:F5" totalsRowShown="0" headerRowDxfId="32" dataDxfId="31">
  <tableColumns count="6">
    <tableColumn id="1" xr3:uid="{723025F6-8AC8-A54C-B8BF-62EFE06A88F3}" name="Rarity Distribution" dataDxfId="30"/>
    <tableColumn id="2" xr3:uid="{5873556F-3E30-8C41-A882-5F91FF21B2CD}" name="Starter" dataDxfId="29"/>
    <tableColumn id="3" xr3:uid="{97A168A8-6B9F-D544-81CC-2F6894EAA3BD}" name="Common" dataDxfId="28">
      <calculatedColumnFormula>COUNTIF(Attack!C:C, "1 - Common") + COUNTIF(Skill!C:C, "1 - Common")</calculatedColumnFormula>
    </tableColumn>
    <tableColumn id="4" xr3:uid="{CC9EE848-AEB4-F64C-885E-A1555CBCEB7E}" name="Uncommon" dataDxfId="27">
      <calculatedColumnFormula>COUNTIF(Attack!C:C, "2 - Uncommon") + COUNTIF(Skill!C:C, "2 - Uncommon") + COUNTIF(Power!C:C, "2 - Uncommon")</calculatedColumnFormula>
    </tableColumn>
    <tableColumn id="5" xr3:uid="{2125D09F-2585-0A4E-BC5B-5316265C0FEE}" name="Rare" dataDxfId="26">
      <calculatedColumnFormula>COUNTIF(Attack!C:C, "3 - Rare") + COUNTIF(Skill!C:C, "3 - Rare") + COUNTIF(Power!C:C, "3 - Rare")</calculatedColumnFormula>
    </tableColumn>
    <tableColumn id="6" xr3:uid="{F99C6110-6813-294F-8E6C-4A873016DDF9}" name="Total" dataDxfId="25">
      <calculatedColumnFormula>SUM(Table6[[#This Row],[Starter]:[Rare]])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1E7CF1C-5F0E-754C-AAD2-411AA0D4C832}" name="Table7" displayName="Table7" ref="A7:I8" totalsRowShown="0" headerRowDxfId="24" dataDxfId="23">
  <tableColumns count="9">
    <tableColumn id="1" xr3:uid="{40AE5186-ED5B-7A43-B70B-C74345C2BF59}" name="Energy Distribution" dataDxfId="22"/>
    <tableColumn id="2" xr3:uid="{6311906F-96D9-1444-8E4B-387C2346C3E9}" name="0" dataDxfId="21">
      <calculatedColumnFormula>COUNTIF(Attack!D:D, 0) + COUNTIF(Skill!D:D, 0) + COUNTIF(Power!D:D, 0) + 1</calculatedColumnFormula>
    </tableColumn>
    <tableColumn id="3" xr3:uid="{70A46805-952A-8341-9D29-48388A36F6AD}" name="1" dataDxfId="20">
      <calculatedColumnFormula>COUNTIF(Attack!D:D, 1) + COUNTIF(Skill!D:D, 1) + COUNTIF(Power!D:D, 1) + 2</calculatedColumnFormula>
    </tableColumn>
    <tableColumn id="4" xr3:uid="{7C55F4FE-B98F-7048-B862-BD96E32386C7}" name="2" dataDxfId="19">
      <calculatedColumnFormula>COUNTIF(Attack!D:D, 2) + COUNTIF(Skill!D:D, 2) + COUNTIF(Power!D:D, 2)</calculatedColumnFormula>
    </tableColumn>
    <tableColumn id="5" xr3:uid="{DAABB23E-D56D-004E-A811-01E3D4E05C18}" name="3" dataDxfId="18">
      <calculatedColumnFormula>COUNTIF(Attack!D:D, 3) + COUNTIF(Skill!D:D, 3) + COUNTIF(Power!D:D, 3)</calculatedColumnFormula>
    </tableColumn>
    <tableColumn id="6" xr3:uid="{48BE9FBD-CD55-934B-AE03-FEE3B5119F04}" name="4+" dataDxfId="17">
      <calculatedColumnFormula>COUNTIF(Attack!D:D, 4) + COUNTIF(Skill!D:D, 4) + COUNTIF(Power!D:D, 4)</calculatedColumnFormula>
    </tableColumn>
    <tableColumn id="7" xr3:uid="{4BD6AD74-51C2-9C4D-8E88-D51309874FDA}" name="X" dataDxfId="16">
      <calculatedColumnFormula>COUNTIF(Attack!D:D, "X") + COUNTIF(Skill!D:D, "X") + COUNTIF(Power!D:D, "X") + 1</calculatedColumnFormula>
    </tableColumn>
    <tableColumn id="8" xr3:uid="{623CD9FD-C1D3-F744-9B45-1427C108460C}" name="-" dataDxfId="15">
      <calculatedColumnFormula>COUNTIF(Attack!D:D, "-") + COUNTIF(Skill!D:D, "-") + COUNTIF(Power!D:D, "-")</calculatedColumnFormula>
    </tableColumn>
    <tableColumn id="9" xr3:uid="{9780DADF-B233-7D42-BDCD-4E234335988C}" name="Total" dataDxfId="14">
      <calculatedColumnFormula>SUM(Table7[[#This Row],[0]:[-]])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756C6-3086-B84D-8124-5C5A39DD6F88}" name="Table1" displayName="Table1" ref="A1:I30" totalsRowShown="0" headerRowDxfId="13">
  <autoFilter ref="A1:I30" xr:uid="{B86BDAAF-D301-3349-A4C2-63D90E545615}"/>
  <sortState xmlns:xlrd2="http://schemas.microsoft.com/office/spreadsheetml/2017/richdata2" ref="A2:H30">
    <sortCondition ref="C2:C30"/>
    <sortCondition ref="H2:H30"/>
    <sortCondition ref="D2:D30"/>
    <sortCondition ref="E2:E30"/>
  </sortState>
  <tableColumns count="9">
    <tableColumn id="1" xr3:uid="{1F29B09D-D19E-FA48-9E7F-BAC34439E0F8}" name="Card"/>
    <tableColumn id="2" xr3:uid="{3322A061-A8AA-9A47-91E6-099290785AE1}" name="Type"/>
    <tableColumn id="3" xr3:uid="{11B78D21-A734-1B49-955F-3EFE17677D89}" name="Rarity"/>
    <tableColumn id="4" xr3:uid="{C9BCFEFD-AE44-1148-97DD-210162048243}" name="Cost" dataDxfId="12"/>
    <tableColumn id="5" xr3:uid="{2B64A65A-AD66-494F-9CFA-EF4A4DC964EF}" name="Effect" dataDxfId="11"/>
    <tableColumn id="6" xr3:uid="{DF6D6DB9-A817-3340-9D8F-068D1C0EE55F}" name="Cost+" dataDxfId="10"/>
    <tableColumn id="7" xr3:uid="{B016A6E3-657B-0E41-93E9-11821589C0D1}" name="Effect+" dataDxfId="9"/>
    <tableColumn id="8" xr3:uid="{414D4855-A6B0-5141-92D1-574196120D8E}" name="Archtype"/>
    <tableColumn id="9" xr3:uid="{439B6A21-C7EA-2946-A0F2-B9310052717D}" name="Done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0050C6-5A96-0D4F-8EE8-DB1A30499FA5}" name="Table13" displayName="Table13" ref="A1:I31" totalsRowShown="0" headerRowDxfId="8">
  <autoFilter ref="A1:I31" xr:uid="{B86BDAAF-D301-3349-A4C2-63D90E545615}"/>
  <sortState xmlns:xlrd2="http://schemas.microsoft.com/office/spreadsheetml/2017/richdata2" ref="A2:H31">
    <sortCondition ref="C2:C31"/>
    <sortCondition ref="H2:H31"/>
    <sortCondition ref="D2:D31"/>
    <sortCondition ref="E2:E31"/>
  </sortState>
  <tableColumns count="9">
    <tableColumn id="1" xr3:uid="{D7BAF323-FB19-DE4E-8241-E8A673166D79}" name="Card"/>
    <tableColumn id="2" xr3:uid="{78259434-0171-D54A-98EB-47FDC48418DC}" name="Type"/>
    <tableColumn id="3" xr3:uid="{6BE0F913-4927-B548-8967-D2D5E241F539}" name="Rarity"/>
    <tableColumn id="4" xr3:uid="{4D4696EF-29FA-4648-A3F9-21E237630332}" name="Cost" dataDxfId="7"/>
    <tableColumn id="5" xr3:uid="{17B7585E-F4A9-8A4E-A271-B6ADA1156BC1}" name="Effect" dataDxfId="6"/>
    <tableColumn id="6" xr3:uid="{6DC7B496-C382-6046-8D6B-16011788E342}" name="Cost+" dataDxfId="5"/>
    <tableColumn id="7" xr3:uid="{0544E40D-5A08-6543-9402-BF8DCAF50A36}" name="Effect+" dataDxfId="4"/>
    <tableColumn id="8" xr3:uid="{6AAC3F2A-041E-9340-A123-6AC70156CDE0}" name="Archtype"/>
    <tableColumn id="9" xr3:uid="{942EDD7E-F5E2-8E41-A6BC-B04682B3D06E}" name="Don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27ED0F-53C8-8941-A6D5-3595337C2E86}" name="Table134" displayName="Table134" ref="A1:I13" totalsRowShown="0" headerRowDxfId="3">
  <autoFilter ref="A1:I13" xr:uid="{B86BDAAF-D301-3349-A4C2-63D90E545615}"/>
  <sortState xmlns:xlrd2="http://schemas.microsoft.com/office/spreadsheetml/2017/richdata2" ref="A2:H13">
    <sortCondition ref="C1:C13"/>
  </sortState>
  <tableColumns count="9">
    <tableColumn id="1" xr3:uid="{4ED489C4-F350-1D4A-86C7-32EE92042A1C}" name="Card"/>
    <tableColumn id="2" xr3:uid="{AA19D34C-C869-0D44-BE2A-5180F578A4AD}" name="Type"/>
    <tableColumn id="3" xr3:uid="{AFFE9C0B-45EB-924B-9F20-5928238A8A58}" name="Rarity"/>
    <tableColumn id="4" xr3:uid="{C1331125-4439-BB41-88D7-CE7B6D51C545}" name="Cost" dataDxfId="2"/>
    <tableColumn id="5" xr3:uid="{9CE4A36D-0360-6E40-8CBA-FD0E723CC355}" name="Effect" dataDxfId="1"/>
    <tableColumn id="6" xr3:uid="{73F1147E-E7F4-A14F-A50E-BDFDDFB67163}" name="Cost+"/>
    <tableColumn id="7" xr3:uid="{FF6644A0-523B-644F-B790-49B0344226F1}" name="Effect+" dataDxfId="0"/>
    <tableColumn id="8" xr3:uid="{C57FAEB9-782E-3445-A11D-AAACD258DFFF}" name="Archtype"/>
    <tableColumn id="9" xr3:uid="{52C08126-3467-FD41-9D0A-1DECCB55E8F7}" name="Don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F93DA-FDEA-9E49-BD7F-EE4A9783DC48}">
  <dimension ref="A1:I8"/>
  <sheetViews>
    <sheetView workbookViewId="0">
      <selection activeCell="E5" sqref="E5"/>
    </sheetView>
  </sheetViews>
  <sheetFormatPr baseColWidth="10" defaultRowHeight="20" customHeight="1" x14ac:dyDescent="0.2"/>
  <cols>
    <col min="1" max="1" width="24.83203125" customWidth="1"/>
    <col min="2" max="8" width="16.83203125" customWidth="1"/>
    <col min="9" max="9" width="16.6640625" customWidth="1"/>
  </cols>
  <sheetData>
    <row r="1" spans="1:9" ht="20" customHeight="1" x14ac:dyDescent="0.2">
      <c r="A1" s="9" t="s">
        <v>184</v>
      </c>
      <c r="B1" s="9" t="s">
        <v>7</v>
      </c>
      <c r="C1" s="9" t="s">
        <v>10</v>
      </c>
      <c r="D1" s="9" t="s">
        <v>11</v>
      </c>
      <c r="E1" s="9" t="s">
        <v>185</v>
      </c>
      <c r="F1" s="9"/>
      <c r="G1" s="9"/>
      <c r="H1" s="9"/>
    </row>
    <row r="2" spans="1:9" ht="20" customHeight="1" x14ac:dyDescent="0.2">
      <c r="A2" s="9"/>
      <c r="B2" s="9">
        <f>COUNTIF(Attack!B:B, "Attack")+2</f>
        <v>31</v>
      </c>
      <c r="C2" s="9">
        <f>COUNTIF(Skill!B:B, "Skill")+2</f>
        <v>32</v>
      </c>
      <c r="D2" s="9">
        <f>COUNTIF(Power!B:B, "Power")</f>
        <v>12</v>
      </c>
      <c r="E2" s="9">
        <f>SUM(Table5[[#This Row],[Attack]:[Power]])</f>
        <v>75</v>
      </c>
      <c r="F2" s="9"/>
      <c r="G2" s="9"/>
      <c r="H2" s="9"/>
    </row>
    <row r="3" spans="1:9" ht="20" customHeight="1" x14ac:dyDescent="0.2">
      <c r="A3" s="9"/>
      <c r="B3" s="9"/>
      <c r="C3" s="9"/>
      <c r="D3" s="9"/>
      <c r="E3" s="9"/>
      <c r="F3" s="9"/>
      <c r="G3" s="9"/>
      <c r="H3" s="9"/>
    </row>
    <row r="4" spans="1:9" ht="20" customHeight="1" x14ac:dyDescent="0.2">
      <c r="A4" s="9" t="s">
        <v>186</v>
      </c>
      <c r="B4" s="9" t="s">
        <v>187</v>
      </c>
      <c r="C4" s="9" t="s">
        <v>19</v>
      </c>
      <c r="D4" s="9" t="s">
        <v>12</v>
      </c>
      <c r="E4" s="9" t="s">
        <v>14</v>
      </c>
      <c r="F4" s="9" t="s">
        <v>185</v>
      </c>
      <c r="G4" s="9"/>
      <c r="H4" s="9"/>
    </row>
    <row r="5" spans="1:9" ht="20" customHeight="1" x14ac:dyDescent="0.2">
      <c r="A5" s="9"/>
      <c r="B5" s="9">
        <v>4</v>
      </c>
      <c r="C5" s="9">
        <f>COUNTIF(Attack!C:C, "1 - Common") + COUNTIF(Skill!C:C, "1 - Common")</f>
        <v>19</v>
      </c>
      <c r="D5" s="9">
        <f>COUNTIF(Attack!C:C, "2 - Uncommon") + COUNTIF(Skill!C:C, "2 - Uncommon") + COUNTIF(Power!C:C, "2 - Uncommon")</f>
        <v>34</v>
      </c>
      <c r="E5" s="9">
        <f>COUNTIF(Attack!C:C, "3 - Rare") + COUNTIF(Skill!C:C, "3 - Rare") + COUNTIF(Power!C:C, "3 - Rare")</f>
        <v>18</v>
      </c>
      <c r="F5" s="9">
        <f>SUM(Table6[[#This Row],[Starter]:[Rare]])</f>
        <v>75</v>
      </c>
      <c r="G5" s="9"/>
      <c r="H5" s="9"/>
    </row>
    <row r="6" spans="1:9" ht="20" customHeight="1" x14ac:dyDescent="0.2">
      <c r="A6" s="9"/>
      <c r="B6" s="9"/>
      <c r="C6" s="9"/>
      <c r="D6" s="9"/>
      <c r="E6" s="9"/>
      <c r="F6" s="9"/>
      <c r="G6" s="9"/>
      <c r="H6" s="9"/>
    </row>
    <row r="7" spans="1:9" ht="20" customHeight="1" x14ac:dyDescent="0.2">
      <c r="A7" s="9" t="s">
        <v>188</v>
      </c>
      <c r="B7" s="9" t="s">
        <v>192</v>
      </c>
      <c r="C7" s="9" t="s">
        <v>193</v>
      </c>
      <c r="D7" s="9" t="s">
        <v>194</v>
      </c>
      <c r="E7" s="9" t="s">
        <v>195</v>
      </c>
      <c r="F7" s="9" t="s">
        <v>189</v>
      </c>
      <c r="G7" s="9" t="s">
        <v>190</v>
      </c>
      <c r="H7" s="9" t="s">
        <v>191</v>
      </c>
      <c r="I7" s="9" t="s">
        <v>185</v>
      </c>
    </row>
    <row r="8" spans="1:9" ht="20" customHeight="1" x14ac:dyDescent="0.2">
      <c r="A8" s="9"/>
      <c r="B8" s="9">
        <f>COUNTIF(Attack!D:D, 0) + COUNTIF(Skill!D:D, 0) + COUNTIF(Power!D:D, 0) + 1</f>
        <v>15</v>
      </c>
      <c r="C8" s="9">
        <f>COUNTIF(Attack!D:D, 1) + COUNTIF(Skill!D:D, 1) + COUNTIF(Power!D:D, 1) + 2</f>
        <v>32</v>
      </c>
      <c r="D8" s="9">
        <f>COUNTIF(Attack!D:D, 2) + COUNTIF(Skill!D:D, 2) + COUNTIF(Power!D:D, 2)</f>
        <v>10</v>
      </c>
      <c r="E8" s="9">
        <f>COUNTIF(Attack!D:D, 3) + COUNTIF(Skill!D:D, 3) + COUNTIF(Power!D:D, 3)</f>
        <v>3</v>
      </c>
      <c r="F8" s="9">
        <f>COUNTIF(Attack!D:D, 4) + COUNTIF(Skill!D:D, 4) + COUNTIF(Power!D:D, 4)</f>
        <v>0</v>
      </c>
      <c r="G8" s="9">
        <f>COUNTIF(Attack!D:D, "X") + COUNTIF(Skill!D:D, "X") + COUNTIF(Power!D:D, "X") + 1</f>
        <v>13</v>
      </c>
      <c r="H8" s="9">
        <f>COUNTIF(Attack!D:D, "-") + COUNTIF(Skill!D:D, "-") + COUNTIF(Power!D:D, "-")</f>
        <v>2</v>
      </c>
      <c r="I8" s="9">
        <f>SUM(Table7[[#This Row],[0]:[-]])</f>
        <v>75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F958-860E-CA46-81B7-63BF564B50D2}">
  <dimension ref="A1:G58"/>
  <sheetViews>
    <sheetView workbookViewId="0">
      <selection activeCell="A5" sqref="A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0.83203125" style="2" customWidth="1"/>
    <col min="5" max="5" width="40.83203125" style="1" customWidth="1"/>
    <col min="6" max="6" width="10.83203125" style="10" customWidth="1"/>
    <col min="7" max="7" width="40.83203125" style="1" customWidth="1"/>
  </cols>
  <sheetData>
    <row r="1" spans="1:7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</row>
    <row r="2" spans="1:7" ht="17" x14ac:dyDescent="0.2">
      <c r="A2" t="s">
        <v>6</v>
      </c>
      <c r="B2" t="s">
        <v>7</v>
      </c>
      <c r="C2" t="s">
        <v>8</v>
      </c>
      <c r="D2" s="2">
        <v>1</v>
      </c>
      <c r="E2" s="1" t="s">
        <v>15</v>
      </c>
      <c r="F2" s="10">
        <v>1</v>
      </c>
      <c r="G2" s="1" t="s">
        <v>17</v>
      </c>
    </row>
    <row r="3" spans="1:7" ht="17" x14ac:dyDescent="0.2">
      <c r="A3" t="s">
        <v>9</v>
      </c>
      <c r="B3" t="s">
        <v>10</v>
      </c>
      <c r="C3" t="s">
        <v>8</v>
      </c>
      <c r="D3" s="2">
        <v>1</v>
      </c>
      <c r="E3" s="1" t="s">
        <v>16</v>
      </c>
      <c r="F3" s="10">
        <v>1</v>
      </c>
      <c r="G3" s="1" t="s">
        <v>18</v>
      </c>
    </row>
    <row r="4" spans="1:7" ht="17" x14ac:dyDescent="0.2">
      <c r="A4" t="s">
        <v>224</v>
      </c>
      <c r="B4" t="s">
        <v>7</v>
      </c>
      <c r="C4" t="s">
        <v>8</v>
      </c>
      <c r="D4" s="2" t="s">
        <v>190</v>
      </c>
      <c r="E4" s="1" t="s">
        <v>21</v>
      </c>
      <c r="F4" s="10" t="s">
        <v>190</v>
      </c>
      <c r="G4" s="1" t="s">
        <v>22</v>
      </c>
    </row>
    <row r="5" spans="1:7" ht="17" x14ac:dyDescent="0.2">
      <c r="A5" t="s">
        <v>223</v>
      </c>
      <c r="B5" t="s">
        <v>10</v>
      </c>
      <c r="C5" t="s">
        <v>8</v>
      </c>
      <c r="D5" s="2">
        <v>0</v>
      </c>
      <c r="E5" s="1" t="s">
        <v>183</v>
      </c>
      <c r="F5" s="10">
        <v>0</v>
      </c>
      <c r="G5" s="1" t="s">
        <v>74</v>
      </c>
    </row>
    <row r="18" ht="34" customHeight="1" x14ac:dyDescent="0.2"/>
    <row r="38" spans="5:5" x14ac:dyDescent="0.2">
      <c r="E38" s="3"/>
    </row>
    <row r="58" spans="4:7" s="4" customFormat="1" x14ac:dyDescent="0.2">
      <c r="D58" s="5"/>
      <c r="E58" s="6"/>
      <c r="F58" s="11"/>
      <c r="G58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2396E-0670-B44C-B534-C216CC78A82B}">
  <dimension ref="A1:E62"/>
  <sheetViews>
    <sheetView workbookViewId="0">
      <selection activeCell="C2" sqref="C2"/>
    </sheetView>
  </sheetViews>
  <sheetFormatPr baseColWidth="10" defaultRowHeight="16" x14ac:dyDescent="0.2"/>
  <cols>
    <col min="1" max="1" width="40.83203125" customWidth="1"/>
    <col min="2" max="2" width="20.83203125" customWidth="1"/>
    <col min="3" max="3" width="80.83203125" style="1" customWidth="1"/>
    <col min="4" max="4" width="20.83203125" customWidth="1"/>
    <col min="5" max="5" width="12.83203125" customWidth="1"/>
  </cols>
  <sheetData>
    <row r="1" spans="1:5" ht="17" x14ac:dyDescent="0.2">
      <c r="A1" s="12" t="s">
        <v>54</v>
      </c>
      <c r="B1" s="12" t="s">
        <v>2</v>
      </c>
      <c r="C1" s="14" t="s">
        <v>4</v>
      </c>
      <c r="D1" s="14" t="s">
        <v>62</v>
      </c>
      <c r="E1" s="14" t="s">
        <v>204</v>
      </c>
    </row>
    <row r="2" spans="1:5" ht="17" x14ac:dyDescent="0.2">
      <c r="A2" t="s">
        <v>199</v>
      </c>
      <c r="B2" t="s">
        <v>58</v>
      </c>
      <c r="C2" s="8" t="s">
        <v>200</v>
      </c>
      <c r="D2" t="s">
        <v>63</v>
      </c>
    </row>
    <row r="3" spans="1:5" ht="17" x14ac:dyDescent="0.2">
      <c r="B3" t="s">
        <v>19</v>
      </c>
      <c r="C3" s="7" t="s">
        <v>68</v>
      </c>
      <c r="D3" t="s">
        <v>63</v>
      </c>
    </row>
    <row r="4" spans="1:5" ht="34" x14ac:dyDescent="0.2">
      <c r="B4" t="s">
        <v>19</v>
      </c>
      <c r="C4" s="1" t="s">
        <v>69</v>
      </c>
      <c r="D4" t="s">
        <v>65</v>
      </c>
    </row>
    <row r="5" spans="1:5" ht="17" x14ac:dyDescent="0.2">
      <c r="B5" t="s">
        <v>19</v>
      </c>
      <c r="C5" s="1" t="s">
        <v>76</v>
      </c>
      <c r="D5" t="s">
        <v>65</v>
      </c>
    </row>
    <row r="6" spans="1:5" ht="17" x14ac:dyDescent="0.2">
      <c r="B6" t="s">
        <v>12</v>
      </c>
      <c r="C6" s="1" t="s">
        <v>61</v>
      </c>
      <c r="D6" t="s">
        <v>63</v>
      </c>
    </row>
    <row r="7" spans="1:5" ht="17" x14ac:dyDescent="0.2">
      <c r="B7" t="s">
        <v>12</v>
      </c>
      <c r="C7" s="1" t="s">
        <v>66</v>
      </c>
      <c r="D7" t="s">
        <v>63</v>
      </c>
    </row>
    <row r="8" spans="1:5" ht="34" x14ac:dyDescent="0.2">
      <c r="B8" t="s">
        <v>12</v>
      </c>
      <c r="C8" s="1" t="s">
        <v>77</v>
      </c>
      <c r="D8" t="s">
        <v>65</v>
      </c>
    </row>
    <row r="9" spans="1:5" ht="17" x14ac:dyDescent="0.2">
      <c r="A9" t="s">
        <v>203</v>
      </c>
      <c r="B9" t="s">
        <v>14</v>
      </c>
      <c r="C9" s="1" t="s">
        <v>59</v>
      </c>
      <c r="D9" t="s">
        <v>63</v>
      </c>
      <c r="E9" t="b">
        <v>1</v>
      </c>
    </row>
    <row r="10" spans="1:5" ht="17" x14ac:dyDescent="0.2">
      <c r="B10" t="s">
        <v>14</v>
      </c>
      <c r="C10" s="1" t="s">
        <v>60</v>
      </c>
      <c r="D10" t="s">
        <v>63</v>
      </c>
    </row>
    <row r="11" spans="1:5" ht="17" x14ac:dyDescent="0.2">
      <c r="B11" t="s">
        <v>14</v>
      </c>
      <c r="C11" s="1" t="s">
        <v>64</v>
      </c>
      <c r="D11" t="s">
        <v>63</v>
      </c>
    </row>
    <row r="12" spans="1:5" ht="17" x14ac:dyDescent="0.2">
      <c r="B12" t="s">
        <v>14</v>
      </c>
      <c r="C12" s="1" t="s">
        <v>75</v>
      </c>
      <c r="D12" t="s">
        <v>65</v>
      </c>
    </row>
    <row r="13" spans="1:5" ht="17" x14ac:dyDescent="0.2">
      <c r="A13" t="s">
        <v>202</v>
      </c>
      <c r="B13" t="s">
        <v>55</v>
      </c>
      <c r="C13" s="1" t="s">
        <v>201</v>
      </c>
      <c r="D13" t="s">
        <v>63</v>
      </c>
    </row>
    <row r="14" spans="1:5" ht="17" x14ac:dyDescent="0.2">
      <c r="B14" t="s">
        <v>55</v>
      </c>
      <c r="C14" s="1" t="s">
        <v>57</v>
      </c>
      <c r="D14" t="s">
        <v>63</v>
      </c>
    </row>
    <row r="15" spans="1:5" ht="17" x14ac:dyDescent="0.2">
      <c r="B15" t="s">
        <v>55</v>
      </c>
      <c r="C15" s="7" t="s">
        <v>53</v>
      </c>
      <c r="D15" t="s">
        <v>63</v>
      </c>
    </row>
    <row r="16" spans="1:5" ht="17" x14ac:dyDescent="0.2">
      <c r="B16" t="s">
        <v>56</v>
      </c>
      <c r="C16" s="1" t="s">
        <v>70</v>
      </c>
      <c r="D16" t="s">
        <v>63</v>
      </c>
    </row>
    <row r="22" ht="34" customHeight="1" x14ac:dyDescent="0.2"/>
    <row r="42" spans="3:3" x14ac:dyDescent="0.2">
      <c r="C42" s="3"/>
    </row>
    <row r="62" spans="3:3" s="4" customFormat="1" x14ac:dyDescent="0.2">
      <c r="C6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9964C-8B5F-4244-8A02-3931FFBF20CD}">
  <dimension ref="A1:I36"/>
  <sheetViews>
    <sheetView workbookViewId="0">
      <selection activeCell="E4" sqref="E4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204</v>
      </c>
    </row>
    <row r="2" spans="1:9" ht="17" x14ac:dyDescent="0.2">
      <c r="A2" t="s">
        <v>205</v>
      </c>
      <c r="B2" t="s">
        <v>7</v>
      </c>
      <c r="C2" t="s">
        <v>45</v>
      </c>
      <c r="D2" s="2">
        <v>0</v>
      </c>
      <c r="E2" s="1" t="s">
        <v>206</v>
      </c>
      <c r="F2" s="2">
        <v>0</v>
      </c>
      <c r="G2" s="1" t="s">
        <v>207</v>
      </c>
      <c r="H2" t="s">
        <v>35</v>
      </c>
      <c r="I2" t="b">
        <v>1</v>
      </c>
    </row>
    <row r="3" spans="1:9" ht="34" x14ac:dyDescent="0.2">
      <c r="A3" t="s">
        <v>217</v>
      </c>
      <c r="B3" t="s">
        <v>7</v>
      </c>
      <c r="C3" t="s">
        <v>45</v>
      </c>
      <c r="D3" s="2">
        <v>1</v>
      </c>
      <c r="E3" s="1" t="s">
        <v>117</v>
      </c>
      <c r="F3" s="10">
        <v>1</v>
      </c>
      <c r="G3" s="1" t="s">
        <v>118</v>
      </c>
      <c r="H3" t="s">
        <v>35</v>
      </c>
      <c r="I3" t="b">
        <v>1</v>
      </c>
    </row>
    <row r="4" spans="1:9" ht="34" x14ac:dyDescent="0.2">
      <c r="A4" t="s">
        <v>226</v>
      </c>
      <c r="B4" t="s">
        <v>7</v>
      </c>
      <c r="C4" t="s">
        <v>45</v>
      </c>
      <c r="D4" s="2">
        <v>1</v>
      </c>
      <c r="E4" s="1" t="s">
        <v>137</v>
      </c>
      <c r="F4" s="10">
        <v>1</v>
      </c>
      <c r="G4" s="1" t="s">
        <v>138</v>
      </c>
      <c r="H4" t="s">
        <v>35</v>
      </c>
      <c r="I4" t="b">
        <v>1</v>
      </c>
    </row>
    <row r="5" spans="1:9" ht="34" x14ac:dyDescent="0.2">
      <c r="B5" t="s">
        <v>7</v>
      </c>
      <c r="C5" t="s">
        <v>45</v>
      </c>
      <c r="D5" s="2">
        <v>1</v>
      </c>
      <c r="E5" s="1" t="s">
        <v>79</v>
      </c>
      <c r="F5" s="10">
        <v>1</v>
      </c>
      <c r="G5" s="1" t="s">
        <v>78</v>
      </c>
      <c r="H5" t="s">
        <v>38</v>
      </c>
    </row>
    <row r="6" spans="1:9" ht="34" x14ac:dyDescent="0.2">
      <c r="B6" t="s">
        <v>7</v>
      </c>
      <c r="C6" t="s">
        <v>45</v>
      </c>
      <c r="D6" s="2">
        <v>1</v>
      </c>
      <c r="E6" s="1" t="s">
        <v>143</v>
      </c>
      <c r="F6" s="10">
        <v>1</v>
      </c>
      <c r="G6" s="1" t="s">
        <v>144</v>
      </c>
      <c r="H6" t="s">
        <v>38</v>
      </c>
    </row>
    <row r="7" spans="1:9" ht="34" x14ac:dyDescent="0.2">
      <c r="A7" t="s">
        <v>231</v>
      </c>
      <c r="B7" t="s">
        <v>7</v>
      </c>
      <c r="C7" t="s">
        <v>45</v>
      </c>
      <c r="D7" s="2">
        <v>1</v>
      </c>
      <c r="E7" s="1" t="s">
        <v>33</v>
      </c>
      <c r="F7" s="10">
        <v>1</v>
      </c>
      <c r="G7" s="1" t="s">
        <v>196</v>
      </c>
      <c r="H7" t="s">
        <v>38</v>
      </c>
    </row>
    <row r="8" spans="1:9" ht="17" x14ac:dyDescent="0.2">
      <c r="A8" t="s">
        <v>229</v>
      </c>
      <c r="B8" t="s">
        <v>7</v>
      </c>
      <c r="C8" t="s">
        <v>45</v>
      </c>
      <c r="D8" s="2">
        <v>1</v>
      </c>
      <c r="E8" s="1" t="s">
        <v>156</v>
      </c>
      <c r="F8" s="10">
        <v>1</v>
      </c>
      <c r="G8" s="1" t="s">
        <v>20</v>
      </c>
      <c r="H8" t="s">
        <v>36</v>
      </c>
    </row>
    <row r="9" spans="1:9" ht="17" x14ac:dyDescent="0.2">
      <c r="B9" t="s">
        <v>7</v>
      </c>
      <c r="C9" t="s">
        <v>45</v>
      </c>
      <c r="D9" s="2">
        <v>1</v>
      </c>
      <c r="E9" s="1" t="s">
        <v>49</v>
      </c>
      <c r="F9" s="2">
        <v>1</v>
      </c>
      <c r="G9" s="1" t="s">
        <v>50</v>
      </c>
      <c r="H9" t="s">
        <v>36</v>
      </c>
    </row>
    <row r="10" spans="1:9" ht="34" x14ac:dyDescent="0.2">
      <c r="B10" t="s">
        <v>7</v>
      </c>
      <c r="C10" t="s">
        <v>45</v>
      </c>
      <c r="D10" s="2">
        <v>1</v>
      </c>
      <c r="E10" s="1" t="s">
        <v>157</v>
      </c>
      <c r="F10" s="2">
        <v>1</v>
      </c>
      <c r="G10" s="1" t="s">
        <v>158</v>
      </c>
      <c r="H10" t="s">
        <v>36</v>
      </c>
    </row>
    <row r="11" spans="1:9" ht="34" x14ac:dyDescent="0.2">
      <c r="A11" t="s">
        <v>239</v>
      </c>
      <c r="B11" t="s">
        <v>7</v>
      </c>
      <c r="C11" t="s">
        <v>45</v>
      </c>
      <c r="D11" s="2">
        <v>2</v>
      </c>
      <c r="E11" s="1" t="s">
        <v>148</v>
      </c>
      <c r="F11" s="10">
        <v>2</v>
      </c>
      <c r="G11" s="1" t="s">
        <v>149</v>
      </c>
      <c r="H11" s="1" t="s">
        <v>37</v>
      </c>
    </row>
    <row r="12" spans="1:9" ht="17" x14ac:dyDescent="0.2">
      <c r="B12" t="s">
        <v>7</v>
      </c>
      <c r="C12" t="s">
        <v>47</v>
      </c>
      <c r="D12" s="2">
        <v>0</v>
      </c>
      <c r="E12" s="1" t="s">
        <v>139</v>
      </c>
      <c r="F12" s="10">
        <v>0</v>
      </c>
      <c r="G12" s="1" t="s">
        <v>140</v>
      </c>
      <c r="H12" t="s">
        <v>35</v>
      </c>
    </row>
    <row r="13" spans="1:9" ht="34" x14ac:dyDescent="0.2">
      <c r="A13" t="s">
        <v>235</v>
      </c>
      <c r="B13" t="s">
        <v>7</v>
      </c>
      <c r="C13" t="s">
        <v>47</v>
      </c>
      <c r="D13" s="2">
        <v>1</v>
      </c>
      <c r="E13" s="1" t="s">
        <v>141</v>
      </c>
      <c r="F13" s="10">
        <v>1</v>
      </c>
      <c r="G13" s="1" t="s">
        <v>142</v>
      </c>
      <c r="H13" s="1" t="s">
        <v>35</v>
      </c>
    </row>
    <row r="14" spans="1:9" ht="34" x14ac:dyDescent="0.2">
      <c r="A14" t="s">
        <v>251</v>
      </c>
      <c r="B14" t="s">
        <v>7</v>
      </c>
      <c r="C14" t="s">
        <v>47</v>
      </c>
      <c r="D14" s="2">
        <v>0</v>
      </c>
      <c r="E14" s="1" t="s">
        <v>135</v>
      </c>
      <c r="F14" s="2">
        <v>0</v>
      </c>
      <c r="G14" s="1" t="s">
        <v>136</v>
      </c>
      <c r="H14" t="s">
        <v>38</v>
      </c>
    </row>
    <row r="15" spans="1:9" ht="34" x14ac:dyDescent="0.2">
      <c r="A15" t="s">
        <v>252</v>
      </c>
      <c r="B15" t="s">
        <v>7</v>
      </c>
      <c r="C15" t="s">
        <v>47</v>
      </c>
      <c r="D15" s="2">
        <v>1</v>
      </c>
      <c r="E15" s="1" t="s">
        <v>134</v>
      </c>
      <c r="F15" s="10">
        <v>1</v>
      </c>
      <c r="G15" s="1" t="s">
        <v>132</v>
      </c>
      <c r="H15" t="s">
        <v>38</v>
      </c>
    </row>
    <row r="16" spans="1:9" ht="51" x14ac:dyDescent="0.2">
      <c r="B16" t="s">
        <v>7</v>
      </c>
      <c r="C16" t="s">
        <v>47</v>
      </c>
      <c r="D16" s="2">
        <v>1</v>
      </c>
      <c r="E16" s="1" t="s">
        <v>197</v>
      </c>
      <c r="F16" s="10">
        <v>1</v>
      </c>
      <c r="G16" s="1" t="s">
        <v>198</v>
      </c>
      <c r="H16" t="s">
        <v>38</v>
      </c>
    </row>
    <row r="17" spans="1:8" ht="34" x14ac:dyDescent="0.2">
      <c r="A17" t="s">
        <v>259</v>
      </c>
      <c r="B17" t="s">
        <v>7</v>
      </c>
      <c r="C17" t="s">
        <v>47</v>
      </c>
      <c r="D17" s="2">
        <v>1</v>
      </c>
      <c r="E17" s="1" t="s">
        <v>26</v>
      </c>
      <c r="F17" s="10">
        <v>1</v>
      </c>
      <c r="G17" s="1" t="s">
        <v>27</v>
      </c>
      <c r="H17" t="s">
        <v>36</v>
      </c>
    </row>
    <row r="18" spans="1:8" ht="17" x14ac:dyDescent="0.2">
      <c r="A18" t="s">
        <v>208</v>
      </c>
      <c r="B18" t="s">
        <v>7</v>
      </c>
      <c r="C18" t="s">
        <v>47</v>
      </c>
      <c r="D18" s="2">
        <v>1</v>
      </c>
      <c r="E18" s="1" t="s">
        <v>152</v>
      </c>
      <c r="F18" s="10">
        <v>1</v>
      </c>
      <c r="G18" s="1" t="s">
        <v>153</v>
      </c>
      <c r="H18" t="s">
        <v>36</v>
      </c>
    </row>
    <row r="19" spans="1:8" ht="17" x14ac:dyDescent="0.2">
      <c r="A19" t="s">
        <v>214</v>
      </c>
      <c r="B19" t="s">
        <v>7</v>
      </c>
      <c r="C19" t="s">
        <v>47</v>
      </c>
      <c r="D19" s="2">
        <v>2</v>
      </c>
      <c r="E19" s="1" t="s">
        <v>154</v>
      </c>
      <c r="F19" s="10">
        <v>2</v>
      </c>
      <c r="G19" s="1" t="s">
        <v>155</v>
      </c>
      <c r="H19" t="s">
        <v>36</v>
      </c>
    </row>
    <row r="20" spans="1:8" ht="34" x14ac:dyDescent="0.2">
      <c r="A20" t="s">
        <v>258</v>
      </c>
      <c r="B20" t="s">
        <v>7</v>
      </c>
      <c r="C20" t="s">
        <v>47</v>
      </c>
      <c r="D20" s="2">
        <v>1</v>
      </c>
      <c r="E20" s="1" t="s">
        <v>87</v>
      </c>
      <c r="F20" s="10">
        <v>0</v>
      </c>
      <c r="G20" s="1" t="s">
        <v>87</v>
      </c>
      <c r="H20" s="1" t="s">
        <v>44</v>
      </c>
    </row>
    <row r="21" spans="1:8" ht="34" x14ac:dyDescent="0.2">
      <c r="A21" t="s">
        <v>265</v>
      </c>
      <c r="B21" t="s">
        <v>7</v>
      </c>
      <c r="C21" t="s">
        <v>47</v>
      </c>
      <c r="D21" s="2" t="s">
        <v>190</v>
      </c>
      <c r="E21" s="1" t="s">
        <v>145</v>
      </c>
      <c r="F21" s="10" t="s">
        <v>190</v>
      </c>
      <c r="G21" s="1" t="s">
        <v>39</v>
      </c>
      <c r="H21" t="s">
        <v>37</v>
      </c>
    </row>
    <row r="22" spans="1:8" ht="51" x14ac:dyDescent="0.2">
      <c r="A22" t="s">
        <v>215</v>
      </c>
      <c r="B22" t="s">
        <v>7</v>
      </c>
      <c r="C22" t="s">
        <v>47</v>
      </c>
      <c r="D22" s="2" t="s">
        <v>190</v>
      </c>
      <c r="E22" s="1" t="s">
        <v>172</v>
      </c>
      <c r="F22" s="10" t="s">
        <v>190</v>
      </c>
      <c r="G22" s="1" t="s">
        <v>173</v>
      </c>
      <c r="H22" t="s">
        <v>37</v>
      </c>
    </row>
    <row r="23" spans="1:8" ht="34" x14ac:dyDescent="0.2">
      <c r="A23" t="s">
        <v>233</v>
      </c>
      <c r="B23" t="s">
        <v>7</v>
      </c>
      <c r="C23" t="s">
        <v>47</v>
      </c>
      <c r="D23" s="2" t="s">
        <v>190</v>
      </c>
      <c r="E23" s="1" t="s">
        <v>176</v>
      </c>
      <c r="F23" s="10" t="s">
        <v>190</v>
      </c>
      <c r="G23" s="1" t="s">
        <v>177</v>
      </c>
      <c r="H23" t="s">
        <v>37</v>
      </c>
    </row>
    <row r="24" spans="1:8" ht="34" x14ac:dyDescent="0.2">
      <c r="A24" t="s">
        <v>216</v>
      </c>
      <c r="B24" t="s">
        <v>7</v>
      </c>
      <c r="C24" t="s">
        <v>47</v>
      </c>
      <c r="D24" s="2" t="s">
        <v>190</v>
      </c>
      <c r="E24" s="1" t="s">
        <v>178</v>
      </c>
      <c r="F24" s="2" t="s">
        <v>190</v>
      </c>
      <c r="G24" s="1" t="s">
        <v>179</v>
      </c>
      <c r="H24" s="1" t="s">
        <v>41</v>
      </c>
    </row>
    <row r="25" spans="1:8" ht="51" x14ac:dyDescent="0.2">
      <c r="A25" t="s">
        <v>232</v>
      </c>
      <c r="B25" t="s">
        <v>7</v>
      </c>
      <c r="C25" t="s">
        <v>46</v>
      </c>
      <c r="D25" s="2">
        <v>1</v>
      </c>
      <c r="E25" s="1" t="s">
        <v>110</v>
      </c>
      <c r="F25" s="10">
        <v>1</v>
      </c>
      <c r="G25" s="1" t="s">
        <v>109</v>
      </c>
      <c r="H25" s="1" t="s">
        <v>35</v>
      </c>
    </row>
    <row r="26" spans="1:8" ht="51" x14ac:dyDescent="0.2">
      <c r="A26" t="s">
        <v>218</v>
      </c>
      <c r="B26" t="s">
        <v>7</v>
      </c>
      <c r="C26" t="s">
        <v>46</v>
      </c>
      <c r="D26" s="2">
        <v>0</v>
      </c>
      <c r="E26" s="1" t="s">
        <v>130</v>
      </c>
      <c r="F26" s="10">
        <v>0</v>
      </c>
      <c r="G26" s="1" t="s">
        <v>131</v>
      </c>
      <c r="H26" s="1" t="s">
        <v>91</v>
      </c>
    </row>
    <row r="27" spans="1:8" ht="34" x14ac:dyDescent="0.2">
      <c r="A27" t="s">
        <v>222</v>
      </c>
      <c r="B27" t="s">
        <v>7</v>
      </c>
      <c r="C27" t="s">
        <v>46</v>
      </c>
      <c r="D27" s="2">
        <v>2</v>
      </c>
      <c r="E27" s="1" t="s">
        <v>107</v>
      </c>
      <c r="F27" s="2">
        <v>2</v>
      </c>
      <c r="G27" s="1" t="s">
        <v>108</v>
      </c>
      <c r="H27" t="s">
        <v>36</v>
      </c>
    </row>
    <row r="28" spans="1:8" ht="34" x14ac:dyDescent="0.2">
      <c r="A28" t="s">
        <v>236</v>
      </c>
      <c r="B28" t="s">
        <v>7</v>
      </c>
      <c r="C28" t="s">
        <v>46</v>
      </c>
      <c r="D28" s="2">
        <v>1</v>
      </c>
      <c r="E28" s="1" t="s">
        <v>170</v>
      </c>
      <c r="F28" s="10">
        <v>1</v>
      </c>
      <c r="G28" s="1" t="s">
        <v>171</v>
      </c>
      <c r="H28" s="1" t="s">
        <v>48</v>
      </c>
    </row>
    <row r="29" spans="1:8" ht="51" x14ac:dyDescent="0.2">
      <c r="A29" t="s">
        <v>262</v>
      </c>
      <c r="B29" t="s">
        <v>7</v>
      </c>
      <c r="C29" t="s">
        <v>46</v>
      </c>
      <c r="D29" s="2" t="s">
        <v>190</v>
      </c>
      <c r="E29" s="1" t="s">
        <v>174</v>
      </c>
      <c r="F29" s="10" t="s">
        <v>190</v>
      </c>
      <c r="G29" s="1" t="s">
        <v>175</v>
      </c>
      <c r="H29" t="s">
        <v>37</v>
      </c>
    </row>
    <row r="30" spans="1:8" ht="34" x14ac:dyDescent="0.2">
      <c r="A30" t="s">
        <v>228</v>
      </c>
      <c r="B30" t="s">
        <v>7</v>
      </c>
      <c r="C30" t="s">
        <v>46</v>
      </c>
      <c r="D30" s="2" t="s">
        <v>190</v>
      </c>
      <c r="E30" s="1" t="s">
        <v>42</v>
      </c>
      <c r="F30" s="10" t="s">
        <v>190</v>
      </c>
      <c r="G30" s="1" t="s">
        <v>43</v>
      </c>
      <c r="H30" s="1" t="s">
        <v>40</v>
      </c>
    </row>
    <row r="36" spans="4:7" s="4" customFormat="1" x14ac:dyDescent="0.2">
      <c r="D36" s="5"/>
      <c r="E36" s="6"/>
      <c r="F36" s="11"/>
      <c r="G36" s="6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CBC4-7F6E-494D-B5D8-9E8D7F427803}">
  <dimension ref="A1:I31"/>
  <sheetViews>
    <sheetView tabSelected="1" workbookViewId="0">
      <selection activeCell="I5" sqref="I5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style="10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204</v>
      </c>
    </row>
    <row r="2" spans="1:9" ht="17" x14ac:dyDescent="0.2">
      <c r="A2" t="s">
        <v>227</v>
      </c>
      <c r="B2" t="s">
        <v>10</v>
      </c>
      <c r="C2" t="s">
        <v>45</v>
      </c>
      <c r="D2" s="2">
        <v>0</v>
      </c>
      <c r="E2" s="1" t="s">
        <v>121</v>
      </c>
      <c r="F2" s="10">
        <v>0</v>
      </c>
      <c r="G2" s="1" t="s">
        <v>98</v>
      </c>
      <c r="H2" t="s">
        <v>35</v>
      </c>
      <c r="I2" t="b">
        <v>1</v>
      </c>
    </row>
    <row r="3" spans="1:9" ht="34" x14ac:dyDescent="0.2">
      <c r="A3" t="s">
        <v>257</v>
      </c>
      <c r="B3" t="s">
        <v>10</v>
      </c>
      <c r="C3" t="s">
        <v>45</v>
      </c>
      <c r="D3" s="2">
        <v>0</v>
      </c>
      <c r="E3" s="1" t="s">
        <v>120</v>
      </c>
      <c r="F3" s="10">
        <v>0</v>
      </c>
      <c r="G3" s="1" t="s">
        <v>119</v>
      </c>
      <c r="H3" t="s">
        <v>35</v>
      </c>
    </row>
    <row r="4" spans="1:9" ht="34" x14ac:dyDescent="0.2">
      <c r="A4" t="s">
        <v>256</v>
      </c>
      <c r="B4" t="s">
        <v>10</v>
      </c>
      <c r="C4" t="s">
        <v>45</v>
      </c>
      <c r="D4" s="2">
        <v>0</v>
      </c>
      <c r="E4" s="1" t="s">
        <v>160</v>
      </c>
      <c r="F4" s="2">
        <v>0</v>
      </c>
      <c r="G4" s="1" t="s">
        <v>159</v>
      </c>
      <c r="H4" t="s">
        <v>35</v>
      </c>
      <c r="I4" t="b">
        <v>1</v>
      </c>
    </row>
    <row r="5" spans="1:9" ht="34" x14ac:dyDescent="0.2">
      <c r="A5" t="s">
        <v>230</v>
      </c>
      <c r="B5" t="s">
        <v>10</v>
      </c>
      <c r="C5" t="s">
        <v>45</v>
      </c>
      <c r="D5" s="2">
        <v>1</v>
      </c>
      <c r="E5" s="1" t="s">
        <v>92</v>
      </c>
      <c r="F5" s="10">
        <v>1</v>
      </c>
      <c r="G5" s="1" t="s">
        <v>95</v>
      </c>
      <c r="H5" t="s">
        <v>38</v>
      </c>
    </row>
    <row r="6" spans="1:9" ht="34" x14ac:dyDescent="0.2">
      <c r="A6" t="s">
        <v>243</v>
      </c>
      <c r="B6" t="s">
        <v>10</v>
      </c>
      <c r="C6" t="s">
        <v>45</v>
      </c>
      <c r="D6" s="2">
        <v>1</v>
      </c>
      <c r="E6" s="1" t="s">
        <v>93</v>
      </c>
      <c r="F6" s="2">
        <v>1</v>
      </c>
      <c r="G6" s="1" t="s">
        <v>94</v>
      </c>
      <c r="H6" t="s">
        <v>38</v>
      </c>
    </row>
    <row r="7" spans="1:9" ht="17" x14ac:dyDescent="0.2">
      <c r="A7" t="s">
        <v>268</v>
      </c>
      <c r="B7" t="s">
        <v>10</v>
      </c>
      <c r="C7" t="s">
        <v>45</v>
      </c>
      <c r="D7" s="2">
        <v>0</v>
      </c>
      <c r="E7" s="1" t="s">
        <v>100</v>
      </c>
      <c r="F7" s="2">
        <v>0</v>
      </c>
      <c r="G7" s="1" t="s">
        <v>101</v>
      </c>
      <c r="H7" t="s">
        <v>36</v>
      </c>
      <c r="I7" t="b">
        <v>1</v>
      </c>
    </row>
    <row r="8" spans="1:9" ht="34" x14ac:dyDescent="0.2">
      <c r="A8" t="s">
        <v>212</v>
      </c>
      <c r="B8" t="s">
        <v>10</v>
      </c>
      <c r="C8" t="s">
        <v>45</v>
      </c>
      <c r="D8" s="2">
        <v>1</v>
      </c>
      <c r="E8" s="1" t="s">
        <v>147</v>
      </c>
      <c r="F8" s="2">
        <v>1</v>
      </c>
      <c r="G8" s="1" t="s">
        <v>146</v>
      </c>
      <c r="H8" t="s">
        <v>36</v>
      </c>
    </row>
    <row r="9" spans="1:9" ht="17" x14ac:dyDescent="0.2">
      <c r="A9" t="s">
        <v>266</v>
      </c>
      <c r="B9" t="s">
        <v>10</v>
      </c>
      <c r="C9" t="s">
        <v>45</v>
      </c>
      <c r="D9" s="2">
        <v>1</v>
      </c>
      <c r="E9" s="1" t="s">
        <v>99</v>
      </c>
      <c r="F9" s="2">
        <v>0</v>
      </c>
      <c r="G9" s="1" t="s">
        <v>99</v>
      </c>
      <c r="H9" t="s">
        <v>36</v>
      </c>
    </row>
    <row r="10" spans="1:9" ht="34" x14ac:dyDescent="0.2">
      <c r="B10" t="s">
        <v>10</v>
      </c>
      <c r="C10" t="s">
        <v>45</v>
      </c>
      <c r="D10" s="2">
        <v>1</v>
      </c>
      <c r="E10" s="1" t="s">
        <v>161</v>
      </c>
      <c r="F10" s="10">
        <v>1</v>
      </c>
      <c r="G10" s="1" t="s">
        <v>162</v>
      </c>
      <c r="H10" t="s">
        <v>37</v>
      </c>
    </row>
    <row r="11" spans="1:9" ht="17" x14ac:dyDescent="0.2">
      <c r="A11" t="s">
        <v>254</v>
      </c>
      <c r="B11" t="s">
        <v>10</v>
      </c>
      <c r="C11" t="s">
        <v>47</v>
      </c>
      <c r="D11" s="2">
        <v>0</v>
      </c>
      <c r="E11" s="1" t="s">
        <v>28</v>
      </c>
      <c r="F11" s="2">
        <v>0</v>
      </c>
      <c r="G11" s="1" t="s">
        <v>32</v>
      </c>
      <c r="H11" t="s">
        <v>35</v>
      </c>
    </row>
    <row r="12" spans="1:9" ht="17" x14ac:dyDescent="0.2">
      <c r="A12" t="s">
        <v>263</v>
      </c>
      <c r="B12" t="s">
        <v>10</v>
      </c>
      <c r="C12" t="s">
        <v>47</v>
      </c>
      <c r="D12" s="2">
        <v>0</v>
      </c>
      <c r="E12" s="1" t="s">
        <v>51</v>
      </c>
      <c r="F12" s="10">
        <v>0</v>
      </c>
      <c r="G12" s="1" t="s">
        <v>52</v>
      </c>
      <c r="H12" t="s">
        <v>35</v>
      </c>
    </row>
    <row r="13" spans="1:9" ht="34" x14ac:dyDescent="0.2">
      <c r="A13" t="s">
        <v>244</v>
      </c>
      <c r="B13" t="s">
        <v>10</v>
      </c>
      <c r="C13" t="s">
        <v>47</v>
      </c>
      <c r="D13" s="2">
        <v>0</v>
      </c>
      <c r="E13" s="1" t="s">
        <v>96</v>
      </c>
      <c r="F13" s="10">
        <v>0</v>
      </c>
      <c r="G13" s="1" t="s">
        <v>97</v>
      </c>
      <c r="H13" t="s">
        <v>38</v>
      </c>
    </row>
    <row r="14" spans="1:9" ht="34" x14ac:dyDescent="0.2">
      <c r="A14" t="s">
        <v>210</v>
      </c>
      <c r="B14" t="s">
        <v>10</v>
      </c>
      <c r="C14" t="s">
        <v>47</v>
      </c>
      <c r="D14" s="2">
        <v>0</v>
      </c>
      <c r="E14" s="1" t="s">
        <v>102</v>
      </c>
      <c r="F14" s="10">
        <v>0</v>
      </c>
      <c r="G14" s="1" t="s">
        <v>88</v>
      </c>
      <c r="H14" t="s">
        <v>38</v>
      </c>
    </row>
    <row r="15" spans="1:9" ht="34" x14ac:dyDescent="0.2">
      <c r="A15" t="s">
        <v>253</v>
      </c>
      <c r="B15" t="s">
        <v>10</v>
      </c>
      <c r="C15" t="s">
        <v>47</v>
      </c>
      <c r="D15" s="2">
        <v>1</v>
      </c>
      <c r="E15" s="1" t="s">
        <v>133</v>
      </c>
      <c r="F15" s="10">
        <v>1</v>
      </c>
      <c r="G15" s="1" t="s">
        <v>163</v>
      </c>
      <c r="H15" t="s">
        <v>38</v>
      </c>
    </row>
    <row r="16" spans="1:9" ht="34" x14ac:dyDescent="0.2">
      <c r="A16" t="s">
        <v>248</v>
      </c>
      <c r="B16" t="s">
        <v>10</v>
      </c>
      <c r="C16" t="s">
        <v>47</v>
      </c>
      <c r="D16" s="2" t="s">
        <v>191</v>
      </c>
      <c r="E16" s="1" t="s">
        <v>111</v>
      </c>
      <c r="F16" s="10" t="s">
        <v>191</v>
      </c>
      <c r="G16" s="1" t="s">
        <v>112</v>
      </c>
      <c r="H16" t="s">
        <v>38</v>
      </c>
    </row>
    <row r="17" spans="1:8" ht="51" x14ac:dyDescent="0.2">
      <c r="A17" t="s">
        <v>245</v>
      </c>
      <c r="B17" t="s">
        <v>10</v>
      </c>
      <c r="C17" t="s">
        <v>47</v>
      </c>
      <c r="D17" s="2">
        <v>0</v>
      </c>
      <c r="E17" s="1" t="s">
        <v>113</v>
      </c>
      <c r="F17" s="10">
        <v>0</v>
      </c>
      <c r="G17" s="1" t="s">
        <v>114</v>
      </c>
      <c r="H17" s="1" t="s">
        <v>91</v>
      </c>
    </row>
    <row r="18" spans="1:8" ht="34" x14ac:dyDescent="0.2">
      <c r="A18" t="s">
        <v>219</v>
      </c>
      <c r="B18" t="s">
        <v>10</v>
      </c>
      <c r="C18" t="s">
        <v>47</v>
      </c>
      <c r="D18" s="2">
        <v>2</v>
      </c>
      <c r="E18" s="1" t="s">
        <v>71</v>
      </c>
      <c r="F18" s="10">
        <v>1</v>
      </c>
      <c r="G18" s="1" t="s">
        <v>71</v>
      </c>
      <c r="H18" t="s">
        <v>36</v>
      </c>
    </row>
    <row r="19" spans="1:8" ht="17" x14ac:dyDescent="0.2">
      <c r="A19" t="s">
        <v>241</v>
      </c>
      <c r="B19" t="s">
        <v>10</v>
      </c>
      <c r="C19" t="s">
        <v>47</v>
      </c>
      <c r="D19" s="2">
        <v>2</v>
      </c>
      <c r="E19" s="1" t="s">
        <v>164</v>
      </c>
      <c r="F19" s="10">
        <v>2</v>
      </c>
      <c r="G19" s="1" t="s">
        <v>165</v>
      </c>
      <c r="H19" t="s">
        <v>36</v>
      </c>
    </row>
    <row r="20" spans="1:8" ht="34" x14ac:dyDescent="0.2">
      <c r="A20" t="s">
        <v>221</v>
      </c>
      <c r="B20" t="s">
        <v>10</v>
      </c>
      <c r="C20" t="s">
        <v>47</v>
      </c>
      <c r="D20" s="2" t="s">
        <v>190</v>
      </c>
      <c r="E20" s="1" t="s">
        <v>72</v>
      </c>
      <c r="F20" s="2" t="s">
        <v>190</v>
      </c>
      <c r="G20" s="1" t="s">
        <v>73</v>
      </c>
      <c r="H20" s="1" t="s">
        <v>48</v>
      </c>
    </row>
    <row r="21" spans="1:8" ht="34" x14ac:dyDescent="0.2">
      <c r="A21" t="s">
        <v>240</v>
      </c>
      <c r="B21" t="s">
        <v>10</v>
      </c>
      <c r="C21" t="s">
        <v>47</v>
      </c>
      <c r="D21" s="2" t="s">
        <v>190</v>
      </c>
      <c r="E21" s="1" t="s">
        <v>67</v>
      </c>
      <c r="F21" s="10" t="s">
        <v>190</v>
      </c>
      <c r="G21" s="1" t="s">
        <v>166</v>
      </c>
      <c r="H21" t="s">
        <v>37</v>
      </c>
    </row>
    <row r="22" spans="1:8" ht="34" x14ac:dyDescent="0.2">
      <c r="A22" t="s">
        <v>264</v>
      </c>
      <c r="B22" t="s">
        <v>10</v>
      </c>
      <c r="C22" t="s">
        <v>47</v>
      </c>
      <c r="D22" s="2" t="s">
        <v>190</v>
      </c>
      <c r="E22" s="1" t="s">
        <v>150</v>
      </c>
      <c r="F22" s="10" t="s">
        <v>190</v>
      </c>
      <c r="G22" s="1" t="s">
        <v>151</v>
      </c>
      <c r="H22" s="1" t="s">
        <v>37</v>
      </c>
    </row>
    <row r="23" spans="1:8" ht="34" x14ac:dyDescent="0.2">
      <c r="A23" t="s">
        <v>261</v>
      </c>
      <c r="B23" t="s">
        <v>10</v>
      </c>
      <c r="C23" t="s">
        <v>47</v>
      </c>
      <c r="D23" s="2" t="s">
        <v>190</v>
      </c>
      <c r="E23" s="1" t="s">
        <v>181</v>
      </c>
      <c r="F23" s="10" t="s">
        <v>190</v>
      </c>
      <c r="G23" s="1" t="s">
        <v>182</v>
      </c>
      <c r="H23" s="1" t="s">
        <v>41</v>
      </c>
    </row>
    <row r="24" spans="1:8" ht="34" x14ac:dyDescent="0.2">
      <c r="A24" t="s">
        <v>260</v>
      </c>
      <c r="B24" t="s">
        <v>10</v>
      </c>
      <c r="C24" t="s">
        <v>46</v>
      </c>
      <c r="D24" s="2">
        <v>0</v>
      </c>
      <c r="E24" s="1" t="s">
        <v>81</v>
      </c>
      <c r="F24" s="10">
        <v>0</v>
      </c>
      <c r="G24" s="1" t="s">
        <v>82</v>
      </c>
      <c r="H24" t="s">
        <v>35</v>
      </c>
    </row>
    <row r="25" spans="1:8" ht="34" x14ac:dyDescent="0.2">
      <c r="A25" t="s">
        <v>238</v>
      </c>
      <c r="B25" t="s">
        <v>10</v>
      </c>
      <c r="C25" t="s">
        <v>46</v>
      </c>
      <c r="D25" s="2">
        <v>1</v>
      </c>
      <c r="E25" s="1" t="s">
        <v>167</v>
      </c>
      <c r="F25" s="10">
        <v>1</v>
      </c>
      <c r="G25" s="1" t="s">
        <v>168</v>
      </c>
      <c r="H25" t="s">
        <v>38</v>
      </c>
    </row>
    <row r="26" spans="1:8" ht="17" x14ac:dyDescent="0.2">
      <c r="A26" t="s">
        <v>237</v>
      </c>
      <c r="B26" t="s">
        <v>10</v>
      </c>
      <c r="C26" t="s">
        <v>46</v>
      </c>
      <c r="D26" s="2">
        <v>2</v>
      </c>
      <c r="E26" s="1" t="s">
        <v>23</v>
      </c>
      <c r="F26" s="10">
        <v>1</v>
      </c>
      <c r="G26" s="1" t="s">
        <v>23</v>
      </c>
      <c r="H26" t="s">
        <v>38</v>
      </c>
    </row>
    <row r="27" spans="1:8" ht="34" x14ac:dyDescent="0.2">
      <c r="A27" t="s">
        <v>211</v>
      </c>
      <c r="B27" t="s">
        <v>10</v>
      </c>
      <c r="C27" t="s">
        <v>46</v>
      </c>
      <c r="D27" s="2" t="s">
        <v>191</v>
      </c>
      <c r="E27" s="1" t="s">
        <v>125</v>
      </c>
      <c r="F27" s="10" t="s">
        <v>191</v>
      </c>
      <c r="G27" s="1" t="s">
        <v>80</v>
      </c>
      <c r="H27" s="1" t="s">
        <v>91</v>
      </c>
    </row>
    <row r="28" spans="1:8" ht="34" x14ac:dyDescent="0.2">
      <c r="A28" t="s">
        <v>250</v>
      </c>
      <c r="B28" t="s">
        <v>10</v>
      </c>
      <c r="C28" t="s">
        <v>46</v>
      </c>
      <c r="D28" s="2">
        <v>2</v>
      </c>
      <c r="E28" s="1" t="s">
        <v>169</v>
      </c>
      <c r="F28" s="10">
        <v>2</v>
      </c>
      <c r="G28" s="1" t="s">
        <v>180</v>
      </c>
      <c r="H28" t="s">
        <v>36</v>
      </c>
    </row>
    <row r="29" spans="1:8" ht="34" x14ac:dyDescent="0.2">
      <c r="A29" t="s">
        <v>246</v>
      </c>
      <c r="B29" t="s">
        <v>10</v>
      </c>
      <c r="C29" t="s">
        <v>46</v>
      </c>
      <c r="D29" s="2">
        <v>3</v>
      </c>
      <c r="E29" s="1" t="s">
        <v>29</v>
      </c>
      <c r="F29" s="10">
        <v>2</v>
      </c>
      <c r="G29" s="1" t="s">
        <v>29</v>
      </c>
      <c r="H29" s="1" t="s">
        <v>36</v>
      </c>
    </row>
    <row r="30" spans="1:8" ht="17" x14ac:dyDescent="0.2">
      <c r="A30" t="s">
        <v>249</v>
      </c>
      <c r="B30" t="s">
        <v>10</v>
      </c>
      <c r="C30" t="s">
        <v>46</v>
      </c>
      <c r="D30" s="2" t="s">
        <v>190</v>
      </c>
      <c r="E30" s="3" t="s">
        <v>89</v>
      </c>
      <c r="F30" s="10" t="s">
        <v>190</v>
      </c>
      <c r="G30" s="3" t="s">
        <v>90</v>
      </c>
      <c r="H30" s="1" t="s">
        <v>37</v>
      </c>
    </row>
    <row r="31" spans="1:8" ht="17" x14ac:dyDescent="0.2">
      <c r="A31" t="s">
        <v>267</v>
      </c>
      <c r="B31" t="s">
        <v>10</v>
      </c>
      <c r="C31" t="s">
        <v>46</v>
      </c>
      <c r="D31" s="2" t="s">
        <v>190</v>
      </c>
      <c r="E31" s="1" t="s">
        <v>83</v>
      </c>
      <c r="F31" s="10" t="s">
        <v>190</v>
      </c>
      <c r="G31" s="1" t="s">
        <v>84</v>
      </c>
      <c r="H31" t="s">
        <v>37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5B952-69A0-F942-8DAF-554172FF53C0}">
  <dimension ref="A1:I13"/>
  <sheetViews>
    <sheetView workbookViewId="0">
      <selection activeCell="I3" sqref="I3"/>
    </sheetView>
  </sheetViews>
  <sheetFormatPr baseColWidth="10" defaultRowHeight="16" x14ac:dyDescent="0.2"/>
  <cols>
    <col min="1" max="1" width="24.83203125" customWidth="1"/>
    <col min="2" max="3" width="16.83203125" customWidth="1"/>
    <col min="4" max="4" width="12.83203125" style="2" customWidth="1"/>
    <col min="5" max="5" width="40.83203125" style="1" customWidth="1"/>
    <col min="6" max="6" width="12.83203125" customWidth="1"/>
    <col min="7" max="7" width="40.83203125" style="1" customWidth="1"/>
    <col min="8" max="8" width="20.83203125" customWidth="1"/>
    <col min="9" max="9" width="16.83203125" customWidth="1"/>
  </cols>
  <sheetData>
    <row r="1" spans="1:9" ht="17" x14ac:dyDescent="0.2">
      <c r="A1" s="12" t="s">
        <v>0</v>
      </c>
      <c r="B1" s="12" t="s">
        <v>1</v>
      </c>
      <c r="C1" s="12" t="s">
        <v>2</v>
      </c>
      <c r="D1" s="13" t="s">
        <v>3</v>
      </c>
      <c r="E1" s="14" t="s">
        <v>4</v>
      </c>
      <c r="F1" s="12" t="s">
        <v>13</v>
      </c>
      <c r="G1" s="14" t="s">
        <v>5</v>
      </c>
      <c r="H1" s="14" t="s">
        <v>34</v>
      </c>
      <c r="I1" s="14" t="s">
        <v>204</v>
      </c>
    </row>
    <row r="2" spans="1:9" ht="34" x14ac:dyDescent="0.2">
      <c r="B2" t="s">
        <v>11</v>
      </c>
      <c r="C2" t="s">
        <v>47</v>
      </c>
      <c r="D2" s="2">
        <v>1</v>
      </c>
      <c r="E2" s="3" t="s">
        <v>86</v>
      </c>
      <c r="F2">
        <v>0</v>
      </c>
      <c r="G2" s="3" t="s">
        <v>86</v>
      </c>
      <c r="H2" t="s">
        <v>35</v>
      </c>
    </row>
    <row r="3" spans="1:9" ht="34" x14ac:dyDescent="0.2">
      <c r="B3" t="s">
        <v>11</v>
      </c>
      <c r="C3" t="s">
        <v>47</v>
      </c>
      <c r="D3" s="2">
        <v>1</v>
      </c>
      <c r="E3" s="1" t="s">
        <v>126</v>
      </c>
      <c r="F3">
        <v>1</v>
      </c>
      <c r="G3" s="1" t="s">
        <v>124</v>
      </c>
      <c r="H3" t="s">
        <v>35</v>
      </c>
    </row>
    <row r="4" spans="1:9" ht="34" x14ac:dyDescent="0.2">
      <c r="B4" t="s">
        <v>11</v>
      </c>
      <c r="C4" t="s">
        <v>47</v>
      </c>
      <c r="D4" s="2">
        <v>1</v>
      </c>
      <c r="E4" s="1" t="s">
        <v>104</v>
      </c>
      <c r="F4">
        <v>1</v>
      </c>
      <c r="G4" s="1" t="s">
        <v>127</v>
      </c>
      <c r="H4" s="1" t="s">
        <v>35</v>
      </c>
    </row>
    <row r="5" spans="1:9" ht="51" x14ac:dyDescent="0.2">
      <c r="A5" t="s">
        <v>209</v>
      </c>
      <c r="B5" t="s">
        <v>11</v>
      </c>
      <c r="C5" t="s">
        <v>47</v>
      </c>
      <c r="D5" s="2">
        <v>1</v>
      </c>
      <c r="E5" s="1" t="s">
        <v>129</v>
      </c>
      <c r="F5">
        <v>0</v>
      </c>
      <c r="G5" s="1" t="s">
        <v>129</v>
      </c>
      <c r="H5" s="1" t="s">
        <v>38</v>
      </c>
    </row>
    <row r="6" spans="1:9" ht="34" x14ac:dyDescent="0.2">
      <c r="A6" t="s">
        <v>247</v>
      </c>
      <c r="B6" t="s">
        <v>11</v>
      </c>
      <c r="C6" t="s">
        <v>47</v>
      </c>
      <c r="D6" s="2">
        <v>2</v>
      </c>
      <c r="E6" s="1" t="s">
        <v>128</v>
      </c>
      <c r="F6">
        <v>1</v>
      </c>
      <c r="G6" s="1" t="s">
        <v>128</v>
      </c>
      <c r="H6" s="1" t="s">
        <v>38</v>
      </c>
    </row>
    <row r="7" spans="1:9" ht="34" x14ac:dyDescent="0.2">
      <c r="A7" t="s">
        <v>220</v>
      </c>
      <c r="B7" t="s">
        <v>11</v>
      </c>
      <c r="C7" t="s">
        <v>47</v>
      </c>
      <c r="D7" s="2">
        <v>1</v>
      </c>
      <c r="E7" s="1" t="s">
        <v>115</v>
      </c>
      <c r="F7" s="2">
        <v>1</v>
      </c>
      <c r="G7" s="1" t="s">
        <v>116</v>
      </c>
      <c r="H7" t="s">
        <v>36</v>
      </c>
    </row>
    <row r="8" spans="1:9" ht="34" x14ac:dyDescent="0.2">
      <c r="A8" t="s">
        <v>242</v>
      </c>
      <c r="B8" t="s">
        <v>11</v>
      </c>
      <c r="C8" t="s">
        <v>47</v>
      </c>
      <c r="D8" s="2">
        <v>2</v>
      </c>
      <c r="E8" s="1" t="s">
        <v>85</v>
      </c>
      <c r="F8">
        <v>1</v>
      </c>
      <c r="G8" s="1" t="s">
        <v>85</v>
      </c>
      <c r="H8" t="s">
        <v>36</v>
      </c>
    </row>
    <row r="9" spans="1:9" ht="34" x14ac:dyDescent="0.2">
      <c r="B9" t="s">
        <v>11</v>
      </c>
      <c r="C9" t="s">
        <v>47</v>
      </c>
      <c r="D9" s="2">
        <v>1</v>
      </c>
      <c r="E9" s="1" t="s">
        <v>24</v>
      </c>
      <c r="F9">
        <v>1</v>
      </c>
      <c r="G9" s="1" t="s">
        <v>25</v>
      </c>
      <c r="H9" t="s">
        <v>37</v>
      </c>
    </row>
    <row r="10" spans="1:9" ht="34" x14ac:dyDescent="0.2">
      <c r="A10" t="s">
        <v>234</v>
      </c>
      <c r="B10" t="s">
        <v>11</v>
      </c>
      <c r="C10" t="s">
        <v>46</v>
      </c>
      <c r="D10" s="2">
        <v>2</v>
      </c>
      <c r="E10" s="1" t="s">
        <v>122</v>
      </c>
      <c r="F10">
        <v>2</v>
      </c>
      <c r="G10" s="1" t="s">
        <v>123</v>
      </c>
      <c r="H10" s="1" t="s">
        <v>35</v>
      </c>
    </row>
    <row r="11" spans="1:9" ht="51" x14ac:dyDescent="0.2">
      <c r="A11" t="s">
        <v>255</v>
      </c>
      <c r="B11" t="s">
        <v>11</v>
      </c>
      <c r="C11" t="s">
        <v>46</v>
      </c>
      <c r="D11" s="2">
        <v>3</v>
      </c>
      <c r="E11" s="1" t="s">
        <v>31</v>
      </c>
      <c r="F11">
        <v>3</v>
      </c>
      <c r="G11" s="1" t="s">
        <v>30</v>
      </c>
      <c r="H11" t="s">
        <v>38</v>
      </c>
    </row>
    <row r="12" spans="1:9" ht="17" x14ac:dyDescent="0.2">
      <c r="A12" t="s">
        <v>225</v>
      </c>
      <c r="B12" t="s">
        <v>11</v>
      </c>
      <c r="C12" t="s">
        <v>46</v>
      </c>
      <c r="D12" s="2">
        <v>3</v>
      </c>
      <c r="E12" s="1" t="s">
        <v>103</v>
      </c>
      <c r="F12" s="2">
        <v>2</v>
      </c>
      <c r="G12" s="1" t="s">
        <v>103</v>
      </c>
      <c r="H12" s="1" t="s">
        <v>36</v>
      </c>
    </row>
    <row r="13" spans="1:9" ht="51" x14ac:dyDescent="0.2">
      <c r="A13" t="s">
        <v>213</v>
      </c>
      <c r="B13" t="s">
        <v>11</v>
      </c>
      <c r="C13" t="s">
        <v>46</v>
      </c>
      <c r="D13" s="2">
        <v>1</v>
      </c>
      <c r="E13" s="1" t="s">
        <v>106</v>
      </c>
      <c r="F13">
        <v>1</v>
      </c>
      <c r="G13" s="1" t="s">
        <v>105</v>
      </c>
      <c r="H13" t="s">
        <v>37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</vt:lpstr>
      <vt:lpstr>Starting</vt:lpstr>
      <vt:lpstr>Relic</vt:lpstr>
      <vt:lpstr>Attack</vt:lpstr>
      <vt:lpstr>Skill</vt:lpstr>
      <vt:lpstr>Power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Xuan Kong</dc:creator>
  <cp:lastModifiedBy>23217</cp:lastModifiedBy>
  <dcterms:created xsi:type="dcterms:W3CDTF">2020-06-11T05:24:37Z</dcterms:created>
  <dcterms:modified xsi:type="dcterms:W3CDTF">2021-10-03T04:18:57Z</dcterms:modified>
</cp:coreProperties>
</file>