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\PycharmProjects\PythonAndroid\DistortionCorr\"/>
    </mc:Choice>
  </mc:AlternateContent>
  <bookViews>
    <workbookView xWindow="0" yWindow="0" windowWidth="11520" windowHeight="8190" tabRatio="500"/>
  </bookViews>
  <sheets>
    <sheet name="真实到畸变" sheetId="2" r:id="rId1"/>
    <sheet name="工作表1" sheetId="1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9" i="2" l="1"/>
  <c r="G40" i="2"/>
  <c r="G41" i="2"/>
  <c r="G42" i="2"/>
  <c r="G43" i="2"/>
  <c r="G44" i="2"/>
  <c r="G45" i="2"/>
  <c r="G46" i="2"/>
  <c r="G38" i="2"/>
  <c r="F39" i="2"/>
  <c r="F40" i="2"/>
  <c r="F41" i="2"/>
  <c r="F42" i="2"/>
  <c r="F43" i="2"/>
  <c r="F44" i="2"/>
  <c r="F45" i="2"/>
  <c r="F46" i="2"/>
  <c r="F38" i="2"/>
  <c r="N25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G27" i="2"/>
  <c r="F27" i="2"/>
  <c r="J25" i="2"/>
  <c r="J23" i="2"/>
  <c r="J33" i="2" s="1"/>
  <c r="G23" i="2"/>
  <c r="I23" i="2" s="1"/>
  <c r="M23" i="2" s="1"/>
  <c r="F23" i="2"/>
  <c r="H23" i="2" s="1"/>
  <c r="K23" i="2" s="1"/>
  <c r="K33" i="2" s="1"/>
  <c r="E23" i="2"/>
  <c r="L23" i="2" s="1"/>
  <c r="N23" i="2" s="1"/>
  <c r="N33" i="2" s="1"/>
  <c r="D23" i="2"/>
  <c r="I22" i="2"/>
  <c r="G22" i="2"/>
  <c r="F22" i="2"/>
  <c r="H22" i="2" s="1"/>
  <c r="K22" i="2" s="1"/>
  <c r="K32" i="2" s="1"/>
  <c r="E22" i="2"/>
  <c r="L22" i="2" s="1"/>
  <c r="D22" i="2"/>
  <c r="J22" i="2" s="1"/>
  <c r="J32" i="2" s="1"/>
  <c r="I21" i="2"/>
  <c r="M21" i="2" s="1"/>
  <c r="H21" i="2"/>
  <c r="K21" i="2" s="1"/>
  <c r="K31" i="2" s="1"/>
  <c r="G21" i="2"/>
  <c r="F21" i="2"/>
  <c r="E21" i="2"/>
  <c r="D21" i="2"/>
  <c r="J21" i="2" s="1"/>
  <c r="J31" i="2" s="1"/>
  <c r="H20" i="2"/>
  <c r="G20" i="2"/>
  <c r="I20" i="2" s="1"/>
  <c r="F20" i="2"/>
  <c r="E20" i="2"/>
  <c r="D20" i="2"/>
  <c r="J20" i="2" s="1"/>
  <c r="J30" i="2" s="1"/>
  <c r="J19" i="2"/>
  <c r="J29" i="2" s="1"/>
  <c r="G19" i="2"/>
  <c r="I19" i="2" s="1"/>
  <c r="F19" i="2"/>
  <c r="H19" i="2" s="1"/>
  <c r="K19" i="2" s="1"/>
  <c r="K29" i="2" s="1"/>
  <c r="E19" i="2"/>
  <c r="L19" i="2" s="1"/>
  <c r="D19" i="2"/>
  <c r="I18" i="2"/>
  <c r="G18" i="2"/>
  <c r="F18" i="2"/>
  <c r="H18" i="2" s="1"/>
  <c r="K18" i="2" s="1"/>
  <c r="K28" i="2" s="1"/>
  <c r="E18" i="2"/>
  <c r="L18" i="2" s="1"/>
  <c r="D18" i="2"/>
  <c r="J18" i="2" s="1"/>
  <c r="J28" i="2" s="1"/>
  <c r="I17" i="2"/>
  <c r="M17" i="2" s="1"/>
  <c r="H17" i="2"/>
  <c r="K17" i="2" s="1"/>
  <c r="K27" i="2" s="1"/>
  <c r="G17" i="2"/>
  <c r="F17" i="2"/>
  <c r="E17" i="2"/>
  <c r="D17" i="2"/>
  <c r="J17" i="2" s="1"/>
  <c r="J27" i="2" s="1"/>
  <c r="G16" i="2"/>
  <c r="I16" i="2" s="1"/>
  <c r="M16" i="2" s="1"/>
  <c r="F16" i="2"/>
  <c r="H16" i="2" s="1"/>
  <c r="K16" i="2" s="1"/>
  <c r="K26" i="2" s="1"/>
  <c r="E16" i="2"/>
  <c r="L16" i="2" s="1"/>
  <c r="N16" i="2" s="1"/>
  <c r="N26" i="2" s="1"/>
  <c r="D16" i="2"/>
  <c r="J16" i="2" s="1"/>
  <c r="J26" i="2" s="1"/>
  <c r="J15" i="2"/>
  <c r="G15" i="2"/>
  <c r="I15" i="2" s="1"/>
  <c r="F15" i="2"/>
  <c r="H15" i="2" s="1"/>
  <c r="K15" i="2" s="1"/>
  <c r="K25" i="2" s="1"/>
  <c r="E15" i="2"/>
  <c r="L15" i="2" s="1"/>
  <c r="D15" i="2"/>
  <c r="M15" i="2" l="1"/>
  <c r="M18" i="2"/>
  <c r="M19" i="2"/>
  <c r="N18" i="2"/>
  <c r="N28" i="2" s="1"/>
  <c r="K20" i="2"/>
  <c r="K30" i="2" s="1"/>
  <c r="M20" i="2"/>
  <c r="M22" i="2"/>
  <c r="N22" i="2" s="1"/>
  <c r="N32" i="2" s="1"/>
  <c r="N15" i="2"/>
  <c r="N19" i="2"/>
  <c r="N29" i="2" s="1"/>
  <c r="L20" i="2"/>
  <c r="N20" i="2" s="1"/>
  <c r="N30" i="2" s="1"/>
  <c r="L17" i="2"/>
  <c r="N17" i="2" s="1"/>
  <c r="N27" i="2" s="1"/>
  <c r="L21" i="2"/>
  <c r="N21" i="2" s="1"/>
  <c r="N31" i="2" s="1"/>
  <c r="N26" i="1"/>
  <c r="N27" i="1"/>
  <c r="N28" i="1"/>
  <c r="N29" i="1"/>
  <c r="N30" i="1"/>
  <c r="N31" i="1"/>
  <c r="N32" i="1"/>
  <c r="N33" i="1"/>
  <c r="N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K25" i="1"/>
  <c r="J25" i="1"/>
  <c r="M16" i="1" l="1"/>
  <c r="M17" i="1"/>
  <c r="M18" i="1"/>
  <c r="M19" i="1"/>
  <c r="M20" i="1"/>
  <c r="M21" i="1"/>
  <c r="M22" i="1"/>
  <c r="M23" i="1"/>
  <c r="M15" i="1"/>
  <c r="L16" i="1"/>
  <c r="L17" i="1"/>
  <c r="L18" i="1"/>
  <c r="L19" i="1"/>
  <c r="L20" i="1"/>
  <c r="L21" i="1"/>
  <c r="L22" i="1"/>
  <c r="L23" i="1"/>
  <c r="L15" i="1"/>
  <c r="N16" i="1"/>
  <c r="N17" i="1"/>
  <c r="N18" i="1"/>
  <c r="N20" i="1"/>
  <c r="N21" i="1"/>
  <c r="N22" i="1"/>
  <c r="F18" i="1"/>
  <c r="F17" i="1"/>
  <c r="F15" i="1"/>
  <c r="F16" i="1"/>
  <c r="G23" i="1"/>
  <c r="F23" i="1"/>
  <c r="H23" i="1" s="1"/>
  <c r="E23" i="1"/>
  <c r="D23" i="1"/>
  <c r="J23" i="1" s="1"/>
  <c r="J22" i="1"/>
  <c r="G22" i="1"/>
  <c r="F22" i="1"/>
  <c r="H22" i="1" s="1"/>
  <c r="E22" i="1"/>
  <c r="D22" i="1"/>
  <c r="I21" i="1"/>
  <c r="H21" i="1"/>
  <c r="K21" i="1" s="1"/>
  <c r="G21" i="1"/>
  <c r="F21" i="1"/>
  <c r="E21" i="1"/>
  <c r="D21" i="1"/>
  <c r="J21" i="1" s="1"/>
  <c r="J20" i="1"/>
  <c r="G20" i="1"/>
  <c r="F20" i="1"/>
  <c r="H20" i="1" s="1"/>
  <c r="E20" i="1"/>
  <c r="D20" i="1"/>
  <c r="I19" i="1"/>
  <c r="H19" i="1"/>
  <c r="K19" i="1" s="1"/>
  <c r="G19" i="1"/>
  <c r="F19" i="1"/>
  <c r="E19" i="1"/>
  <c r="D19" i="1"/>
  <c r="J18" i="1"/>
  <c r="G18" i="1"/>
  <c r="H18" i="1"/>
  <c r="E18" i="1"/>
  <c r="D18" i="1"/>
  <c r="I17" i="1"/>
  <c r="H17" i="1"/>
  <c r="K17" i="1" s="1"/>
  <c r="G17" i="1"/>
  <c r="E17" i="1"/>
  <c r="D17" i="1"/>
  <c r="J16" i="1"/>
  <c r="G16" i="1"/>
  <c r="H16" i="1"/>
  <c r="E16" i="1"/>
  <c r="D16" i="1"/>
  <c r="I15" i="1"/>
  <c r="H15" i="1"/>
  <c r="K15" i="1" s="1"/>
  <c r="G15" i="1"/>
  <c r="E15" i="1"/>
  <c r="D15" i="1"/>
  <c r="N23" i="1" l="1"/>
  <c r="N19" i="1"/>
  <c r="N15" i="1"/>
  <c r="K22" i="1"/>
  <c r="J15" i="1"/>
  <c r="J17" i="1"/>
  <c r="J19" i="1"/>
  <c r="I16" i="1"/>
  <c r="K16" i="1" s="1"/>
  <c r="I18" i="1"/>
  <c r="K18" i="1" s="1"/>
  <c r="I20" i="1"/>
  <c r="K20" i="1" s="1"/>
  <c r="I22" i="1"/>
  <c r="I23" i="1"/>
  <c r="K23" i="1" s="1"/>
</calcChain>
</file>

<file path=xl/sharedStrings.xml><?xml version="1.0" encoding="utf-8"?>
<sst xmlns="http://schemas.openxmlformats.org/spreadsheetml/2006/main" count="32" uniqueCount="17">
  <si>
    <t>系列</t>
  </si>
  <si>
    <r>
      <rPr>
        <sz val="10"/>
        <rFont val="Noto Sans CJK SC DemiLight"/>
        <family val="2"/>
      </rPr>
      <t>实际</t>
    </r>
    <r>
      <rPr>
        <sz val="10"/>
        <rFont val="Arial"/>
        <family val="2"/>
      </rPr>
      <t>X</t>
    </r>
  </si>
  <si>
    <r>
      <rPr>
        <sz val="10"/>
        <rFont val="Noto Sans CJK SC DemiLight"/>
        <family val="2"/>
      </rPr>
      <t>实际</t>
    </r>
    <r>
      <rPr>
        <sz val="10"/>
        <rFont val="Arial"/>
        <family val="2"/>
      </rPr>
      <t>Y</t>
    </r>
  </si>
  <si>
    <r>
      <rPr>
        <sz val="10"/>
        <rFont val="Noto Sans CJK SC DemiLight"/>
        <family val="2"/>
      </rPr>
      <t>归零实际</t>
    </r>
    <r>
      <rPr>
        <sz val="10"/>
        <rFont val="Arial"/>
        <family val="2"/>
      </rPr>
      <t>X</t>
    </r>
  </si>
  <si>
    <r>
      <rPr>
        <sz val="10"/>
        <rFont val="Noto Sans CJK SC DemiLight"/>
        <family val="2"/>
      </rPr>
      <t>归零实际</t>
    </r>
    <r>
      <rPr>
        <sz val="10"/>
        <rFont val="Arial"/>
        <family val="2"/>
      </rPr>
      <t>Y</t>
    </r>
  </si>
  <si>
    <r>
      <rPr>
        <sz val="10"/>
        <rFont val="Noto Sans CJK SC DemiLight"/>
        <family val="2"/>
      </rPr>
      <t>理论</t>
    </r>
    <r>
      <rPr>
        <sz val="10"/>
        <rFont val="Arial"/>
        <family val="2"/>
      </rPr>
      <t>X</t>
    </r>
  </si>
  <si>
    <r>
      <rPr>
        <sz val="10"/>
        <rFont val="Noto Sans CJK SC DemiLight"/>
        <family val="2"/>
      </rPr>
      <t>理论</t>
    </r>
    <r>
      <rPr>
        <sz val="10"/>
        <rFont val="Arial"/>
        <family val="2"/>
      </rPr>
      <t>Y</t>
    </r>
  </si>
  <si>
    <t>实际半径</t>
  </si>
  <si>
    <t>理论半径</t>
  </si>
  <si>
    <t>实际角度</t>
  </si>
  <si>
    <t>理论角度</t>
  </si>
  <si>
    <t>差值</t>
    <phoneticPr fontId="2" type="noConversion"/>
  </si>
  <si>
    <r>
      <rPr>
        <sz val="10"/>
        <rFont val="宋体"/>
        <family val="3"/>
        <charset val="134"/>
      </rPr>
      <t>理论半径</t>
    </r>
    <r>
      <rPr>
        <sz val="10"/>
        <rFont val="Noto Sans CJK SC DemiLight"/>
        <family val="2"/>
      </rPr>
      <t>/1000</t>
    </r>
    <phoneticPr fontId="2" type="noConversion"/>
  </si>
  <si>
    <r>
      <rPr>
        <sz val="10"/>
        <rFont val="宋体"/>
        <family val="3"/>
        <charset val="134"/>
      </rPr>
      <t>实际半径</t>
    </r>
    <r>
      <rPr>
        <sz val="10"/>
        <rFont val="Noto Sans CJK SC DemiLight"/>
        <family val="2"/>
      </rPr>
      <t>/1000</t>
    </r>
    <phoneticPr fontId="2" type="noConversion"/>
  </si>
  <si>
    <r>
      <rPr>
        <sz val="10"/>
        <rFont val="宋体"/>
        <family val="3"/>
        <charset val="134"/>
      </rPr>
      <t>理论半径</t>
    </r>
    <r>
      <rPr>
        <sz val="10"/>
        <rFont val="Noto Sans CJK SC DemiLight"/>
        <family val="2"/>
      </rPr>
      <t>/1000</t>
    </r>
    <phoneticPr fontId="2" type="noConversion"/>
  </si>
  <si>
    <t>角度差值</t>
    <phoneticPr fontId="2" type="noConversion"/>
  </si>
  <si>
    <t>角度差值*10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</si>
</sst>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Noto Sans CJK SC DemiLight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真实到畸变!$J$15:$J$23</c:f>
              <c:numCache>
                <c:formatCode>General</c:formatCode>
                <c:ptCount val="9"/>
                <c:pt idx="0">
                  <c:v>141.83969825123006</c:v>
                </c:pt>
                <c:pt idx="1">
                  <c:v>293.99064610970191</c:v>
                </c:pt>
                <c:pt idx="2">
                  <c:v>448.98162545921633</c:v>
                </c:pt>
                <c:pt idx="3">
                  <c:v>605.62901185461715</c:v>
                </c:pt>
                <c:pt idx="4">
                  <c:v>766.73496072632554</c:v>
                </c:pt>
                <c:pt idx="5">
                  <c:v>930.95461758347813</c:v>
                </c:pt>
                <c:pt idx="6">
                  <c:v>1100.3528979377479</c:v>
                </c:pt>
                <c:pt idx="7">
                  <c:v>1276.4006032590239</c:v>
                </c:pt>
                <c:pt idx="8">
                  <c:v>1386.2130067201072</c:v>
                </c:pt>
              </c:numCache>
            </c:numRef>
          </c:xVal>
          <c:yVal>
            <c:numRef>
              <c:f>真实到畸变!$K$15:$K$23</c:f>
              <c:numCache>
                <c:formatCode>General</c:formatCode>
                <c:ptCount val="9"/>
                <c:pt idx="0">
                  <c:v>141.91773966668148</c:v>
                </c:pt>
                <c:pt idx="1">
                  <c:v>293.8813543457631</c:v>
                </c:pt>
                <c:pt idx="2">
                  <c:v>445.91266637324844</c:v>
                </c:pt>
                <c:pt idx="3">
                  <c:v>597.9600418356564</c:v>
                </c:pt>
                <c:pt idx="4">
                  <c:v>750.01371136273235</c:v>
                </c:pt>
                <c:pt idx="5">
                  <c:v>902.07049216350049</c:v>
                </c:pt>
                <c:pt idx="6">
                  <c:v>1054.1290378469325</c:v>
                </c:pt>
                <c:pt idx="7">
                  <c:v>1206.1886809417917</c:v>
                </c:pt>
                <c:pt idx="8">
                  <c:v>1297.4248330412438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7-4E10-8A15-C2F8BA24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992911"/>
        <c:axId val="1058989167"/>
      </c:scatterChart>
      <c:valAx>
        <c:axId val="10589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989167"/>
        <c:crosses val="autoZero"/>
        <c:crossBetween val="midCat"/>
      </c:valAx>
      <c:valAx>
        <c:axId val="10589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99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工作表1!$M$25:$M$33</c:f>
              <c:numCache>
                <c:formatCode>General</c:formatCode>
                <c:ptCount val="9"/>
                <c:pt idx="0">
                  <c:v>0.14183969825123005</c:v>
                </c:pt>
                <c:pt idx="1">
                  <c:v>0.29399064610970194</c:v>
                </c:pt>
                <c:pt idx="2">
                  <c:v>0.44898162545921633</c:v>
                </c:pt>
                <c:pt idx="3">
                  <c:v>0.60562901185461715</c:v>
                </c:pt>
                <c:pt idx="4">
                  <c:v>0.76673496072632552</c:v>
                </c:pt>
                <c:pt idx="5">
                  <c:v>0.93095461758347808</c:v>
                </c:pt>
                <c:pt idx="6">
                  <c:v>1.1003528979377479</c:v>
                </c:pt>
                <c:pt idx="7">
                  <c:v>1.2764006032590238</c:v>
                </c:pt>
                <c:pt idx="8">
                  <c:v>1.3862130067201071</c:v>
                </c:pt>
              </c:numCache>
            </c:numRef>
          </c:xVal>
          <c:yVal>
            <c:numRef>
              <c:f>工作表1!$N$25:$N$33</c:f>
              <c:numCache>
                <c:formatCode>General</c:formatCode>
                <c:ptCount val="9"/>
                <c:pt idx="0">
                  <c:v>1.0002997573872463E-2</c:v>
                </c:pt>
                <c:pt idx="1">
                  <c:v>3.1063402465681955E-2</c:v>
                </c:pt>
                <c:pt idx="2">
                  <c:v>5.1325877552227395E-2</c:v>
                </c:pt>
                <c:pt idx="3">
                  <c:v>0.10240448596264273</c:v>
                </c:pt>
                <c:pt idx="4">
                  <c:v>0.17234916159944991</c:v>
                </c:pt>
                <c:pt idx="5">
                  <c:v>0.24737682681117423</c:v>
                </c:pt>
                <c:pt idx="6">
                  <c:v>0.36711068124429258</c:v>
                </c:pt>
                <c:pt idx="7">
                  <c:v>0.48575653867954705</c:v>
                </c:pt>
                <c:pt idx="8">
                  <c:v>0.57079917652575585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B-4AB5-989C-FC3DEE0A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503424"/>
        <c:axId val="1004506336"/>
      </c:scatterChart>
      <c:valAx>
        <c:axId val="10045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506336"/>
        <c:crosses val="autoZero"/>
        <c:crossBetween val="midCat"/>
      </c:valAx>
      <c:valAx>
        <c:axId val="10045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5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真实到畸变!$D$27:$D$35</c:f>
              <c:numCache>
                <c:formatCode>General</c:formatCode>
                <c:ptCount val="9"/>
                <c:pt idx="0">
                  <c:v>141.91773966668148</c:v>
                </c:pt>
                <c:pt idx="1">
                  <c:v>293.8813543457631</c:v>
                </c:pt>
                <c:pt idx="2">
                  <c:v>445.91266637324844</c:v>
                </c:pt>
                <c:pt idx="3">
                  <c:v>597.9600418356564</c:v>
                </c:pt>
                <c:pt idx="4">
                  <c:v>750.01371136273235</c:v>
                </c:pt>
                <c:pt idx="5">
                  <c:v>902.07049216350049</c:v>
                </c:pt>
                <c:pt idx="6">
                  <c:v>1054.1290378469325</c:v>
                </c:pt>
                <c:pt idx="7">
                  <c:v>1206.1886809417917</c:v>
                </c:pt>
                <c:pt idx="8">
                  <c:v>1297.4248330412438</c:v>
                </c:pt>
              </c:numCache>
            </c:numRef>
          </c:xVal>
          <c:yVal>
            <c:numRef>
              <c:f>真实到畸变!$E$27:$E$35</c:f>
              <c:numCache>
                <c:formatCode>General</c:formatCode>
                <c:ptCount val="9"/>
                <c:pt idx="0">
                  <c:v>141.83969825123006</c:v>
                </c:pt>
                <c:pt idx="1">
                  <c:v>293.99064610970191</c:v>
                </c:pt>
                <c:pt idx="2">
                  <c:v>448.98162545921633</c:v>
                </c:pt>
                <c:pt idx="3">
                  <c:v>605.62901185461715</c:v>
                </c:pt>
                <c:pt idx="4">
                  <c:v>766.73496072632554</c:v>
                </c:pt>
                <c:pt idx="5">
                  <c:v>930.95461758347813</c:v>
                </c:pt>
                <c:pt idx="6">
                  <c:v>1100.3528979377479</c:v>
                </c:pt>
                <c:pt idx="7">
                  <c:v>1276.4006032590239</c:v>
                </c:pt>
                <c:pt idx="8">
                  <c:v>1386.2130067201072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D-47A1-9C5F-2CD73378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38176"/>
        <c:axId val="1906838592"/>
      </c:scatterChart>
      <c:valAx>
        <c:axId val="19068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理论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838592"/>
        <c:crosses val="autoZero"/>
        <c:crossBetween val="midCat"/>
      </c:valAx>
      <c:valAx>
        <c:axId val="19068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8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角度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真实到畸变!$D$38:$D$46</c:f>
              <c:numCache>
                <c:formatCode>General</c:formatCode>
                <c:ptCount val="9"/>
                <c:pt idx="0">
                  <c:v>141.917739666681</c:v>
                </c:pt>
                <c:pt idx="1">
                  <c:v>293.8813543457631</c:v>
                </c:pt>
                <c:pt idx="2">
                  <c:v>445.91266637324844</c:v>
                </c:pt>
                <c:pt idx="3">
                  <c:v>597.9600418356564</c:v>
                </c:pt>
                <c:pt idx="4">
                  <c:v>750.01371136273235</c:v>
                </c:pt>
                <c:pt idx="5">
                  <c:v>902.07049216350049</c:v>
                </c:pt>
                <c:pt idx="6">
                  <c:v>1054.1290378469325</c:v>
                </c:pt>
                <c:pt idx="7">
                  <c:v>1206.1886809417917</c:v>
                </c:pt>
                <c:pt idx="8">
                  <c:v>1297.4248330412438</c:v>
                </c:pt>
              </c:numCache>
            </c:numRef>
          </c:xVal>
          <c:yVal>
            <c:numRef>
              <c:f>真实到畸变!$E$38:$E$46</c:f>
              <c:numCache>
                <c:formatCode>General</c:formatCode>
                <c:ptCount val="9"/>
                <c:pt idx="0">
                  <c:v>1.0002997573872463E-3</c:v>
                </c:pt>
                <c:pt idx="1">
                  <c:v>3.1063402465681955E-3</c:v>
                </c:pt>
                <c:pt idx="2">
                  <c:v>5.1325877552227395E-3</c:v>
                </c:pt>
                <c:pt idx="3">
                  <c:v>1.0240448596264273E-2</c:v>
                </c:pt>
                <c:pt idx="4">
                  <c:v>1.7234916159944991E-2</c:v>
                </c:pt>
                <c:pt idx="5">
                  <c:v>2.4737682681117423E-2</c:v>
                </c:pt>
                <c:pt idx="6">
                  <c:v>3.6711068124429258E-2</c:v>
                </c:pt>
                <c:pt idx="7">
                  <c:v>4.8575653867954705E-2</c:v>
                </c:pt>
                <c:pt idx="8">
                  <c:v>5.7079917652575585E-2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B-4D51-812E-FD858575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16480"/>
        <c:axId val="1901915648"/>
      </c:scatterChart>
      <c:valAx>
        <c:axId val="19019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915648"/>
        <c:crosses val="autoZero"/>
        <c:crossBetween val="midCat"/>
      </c:valAx>
      <c:valAx>
        <c:axId val="19019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91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6245370370370371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1974562554680665"/>
                  <c:y val="-6.22867454068241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真实到畸变!$F$27:$F$35</c:f>
              <c:numCache>
                <c:formatCode>General</c:formatCode>
                <c:ptCount val="9"/>
                <c:pt idx="0">
                  <c:v>0.14191773966668147</c:v>
                </c:pt>
                <c:pt idx="1">
                  <c:v>0.29388135434576312</c:v>
                </c:pt>
                <c:pt idx="2">
                  <c:v>0.44591266637324845</c:v>
                </c:pt>
                <c:pt idx="3">
                  <c:v>0.59796004183565643</c:v>
                </c:pt>
                <c:pt idx="4">
                  <c:v>0.75001371136273232</c:v>
                </c:pt>
                <c:pt idx="5">
                  <c:v>0.90207049216350044</c:v>
                </c:pt>
                <c:pt idx="6">
                  <c:v>1.0541290378469326</c:v>
                </c:pt>
                <c:pt idx="7">
                  <c:v>1.2061886809417917</c:v>
                </c:pt>
                <c:pt idx="8">
                  <c:v>1.2974248330412439</c:v>
                </c:pt>
              </c:numCache>
            </c:numRef>
          </c:xVal>
          <c:yVal>
            <c:numRef>
              <c:f>真实到畸变!$G$27:$G$35</c:f>
              <c:numCache>
                <c:formatCode>General</c:formatCode>
                <c:ptCount val="9"/>
                <c:pt idx="0">
                  <c:v>0.14183969825123005</c:v>
                </c:pt>
                <c:pt idx="1">
                  <c:v>0.29399064610970194</c:v>
                </c:pt>
                <c:pt idx="2">
                  <c:v>0.44898162545921633</c:v>
                </c:pt>
                <c:pt idx="3">
                  <c:v>0.60562901185461715</c:v>
                </c:pt>
                <c:pt idx="4">
                  <c:v>0.76673496072632552</c:v>
                </c:pt>
                <c:pt idx="5">
                  <c:v>0.93095461758347808</c:v>
                </c:pt>
                <c:pt idx="6">
                  <c:v>1.1003528979377479</c:v>
                </c:pt>
                <c:pt idx="7">
                  <c:v>1.2764006032590238</c:v>
                </c:pt>
                <c:pt idx="8">
                  <c:v>1.3862130067201071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5-4B28-98A8-D4C74393F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90560"/>
        <c:axId val="1982492224"/>
      </c:scatterChart>
      <c:valAx>
        <c:axId val="19824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492224"/>
        <c:crosses val="autoZero"/>
        <c:crossBetween val="midCat"/>
      </c:valAx>
      <c:valAx>
        <c:axId val="19824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4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真实到畸变!$F$38:$F$46</c:f>
              <c:numCache>
                <c:formatCode>General</c:formatCode>
                <c:ptCount val="9"/>
                <c:pt idx="0">
                  <c:v>0.141917739666681</c:v>
                </c:pt>
                <c:pt idx="1">
                  <c:v>0.29388135434576312</c:v>
                </c:pt>
                <c:pt idx="2">
                  <c:v>0.44591266637324845</c:v>
                </c:pt>
                <c:pt idx="3">
                  <c:v>0.59796004183565643</c:v>
                </c:pt>
                <c:pt idx="4">
                  <c:v>0.75001371136273232</c:v>
                </c:pt>
                <c:pt idx="5">
                  <c:v>0.90207049216350044</c:v>
                </c:pt>
                <c:pt idx="6">
                  <c:v>1.0541290378469326</c:v>
                </c:pt>
                <c:pt idx="7">
                  <c:v>1.2061886809417917</c:v>
                </c:pt>
                <c:pt idx="8">
                  <c:v>1.2974248330412439</c:v>
                </c:pt>
              </c:numCache>
            </c:numRef>
          </c:xVal>
          <c:yVal>
            <c:numRef>
              <c:f>真实到畸变!$G$38:$G$46</c:f>
              <c:numCache>
                <c:formatCode>General</c:formatCode>
                <c:ptCount val="9"/>
                <c:pt idx="0">
                  <c:v>1.0002997573872463E-2</c:v>
                </c:pt>
                <c:pt idx="1">
                  <c:v>3.1063402465681955E-2</c:v>
                </c:pt>
                <c:pt idx="2">
                  <c:v>5.1325877552227395E-2</c:v>
                </c:pt>
                <c:pt idx="3">
                  <c:v>0.10240448596264273</c:v>
                </c:pt>
                <c:pt idx="4">
                  <c:v>0.17234916159944991</c:v>
                </c:pt>
                <c:pt idx="5">
                  <c:v>0.24737682681117423</c:v>
                </c:pt>
                <c:pt idx="6">
                  <c:v>0.36711068124429258</c:v>
                </c:pt>
                <c:pt idx="7">
                  <c:v>0.48575653867954705</c:v>
                </c:pt>
                <c:pt idx="8">
                  <c:v>0.57079917652575585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16D-BACE-44F4BE25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52336"/>
        <c:axId val="1905949424"/>
      </c:scatterChart>
      <c:valAx>
        <c:axId val="19059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949424"/>
        <c:crosses val="autoZero"/>
        <c:crossBetween val="midCat"/>
      </c:valAx>
      <c:valAx>
        <c:axId val="19059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9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工作表1!$A$1:$A$9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工作表1!$B$1:$B$9</c:f>
              <c:numCache>
                <c:formatCode>General</c:formatCode>
                <c:ptCount val="9"/>
                <c:pt idx="0">
                  <c:v>1120</c:v>
                </c:pt>
                <c:pt idx="1">
                  <c:v>1146</c:v>
                </c:pt>
                <c:pt idx="2">
                  <c:v>1171</c:v>
                </c:pt>
                <c:pt idx="3">
                  <c:v>1196</c:v>
                </c:pt>
                <c:pt idx="4">
                  <c:v>1222</c:v>
                </c:pt>
                <c:pt idx="5">
                  <c:v>1247</c:v>
                </c:pt>
                <c:pt idx="6">
                  <c:v>1273</c:v>
                </c:pt>
                <c:pt idx="7">
                  <c:v>1298</c:v>
                </c:pt>
                <c:pt idx="8">
                  <c:v>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8-4894-9BD9-5246CFFEACC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工作表1!$A$1:$A$9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工作表1!$C$1:$C$9</c:f>
              <c:numCache>
                <c:formatCode>General</c:formatCode>
                <c:ptCount val="9"/>
                <c:pt idx="0">
                  <c:v>742</c:v>
                </c:pt>
                <c:pt idx="1">
                  <c:v>759</c:v>
                </c:pt>
                <c:pt idx="2">
                  <c:v>775</c:v>
                </c:pt>
                <c:pt idx="3">
                  <c:v>792</c:v>
                </c:pt>
                <c:pt idx="4">
                  <c:v>809</c:v>
                </c:pt>
                <c:pt idx="5">
                  <c:v>825</c:v>
                </c:pt>
                <c:pt idx="6">
                  <c:v>842</c:v>
                </c:pt>
                <c:pt idx="7">
                  <c:v>859</c:v>
                </c:pt>
                <c:pt idx="8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8-4894-9BD9-5246CFFE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1458"/>
        <c:axId val="24162731"/>
      </c:scatterChart>
      <c:valAx>
        <c:axId val="625014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24162731"/>
        <c:crosses val="autoZero"/>
        <c:crossBetween val="midCat"/>
      </c:valAx>
      <c:valAx>
        <c:axId val="241627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62501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zh-CN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工作表1!$J$15:$J$23</c:f>
              <c:numCache>
                <c:formatCode>General</c:formatCode>
                <c:ptCount val="9"/>
                <c:pt idx="0">
                  <c:v>141.83969825123006</c:v>
                </c:pt>
                <c:pt idx="1">
                  <c:v>293.99064610970191</c:v>
                </c:pt>
                <c:pt idx="2">
                  <c:v>448.98162545921633</c:v>
                </c:pt>
                <c:pt idx="3">
                  <c:v>605.62901185461715</c:v>
                </c:pt>
                <c:pt idx="4">
                  <c:v>766.73496072632554</c:v>
                </c:pt>
                <c:pt idx="5">
                  <c:v>930.95461758347813</c:v>
                </c:pt>
                <c:pt idx="6">
                  <c:v>1100.3528979377479</c:v>
                </c:pt>
                <c:pt idx="7">
                  <c:v>1276.4006032590239</c:v>
                </c:pt>
                <c:pt idx="8">
                  <c:v>1386.2130067201072</c:v>
                </c:pt>
              </c:numCache>
            </c:numRef>
          </c:xVal>
          <c:yVal>
            <c:numRef>
              <c:f>工作表1!$K$15:$K$23</c:f>
              <c:numCache>
                <c:formatCode>General</c:formatCode>
                <c:ptCount val="9"/>
                <c:pt idx="0">
                  <c:v>141.91773966668148</c:v>
                </c:pt>
                <c:pt idx="1">
                  <c:v>293.8813543457631</c:v>
                </c:pt>
                <c:pt idx="2">
                  <c:v>445.91266637324844</c:v>
                </c:pt>
                <c:pt idx="3">
                  <c:v>597.9600418356564</c:v>
                </c:pt>
                <c:pt idx="4">
                  <c:v>750.01371136273235</c:v>
                </c:pt>
                <c:pt idx="5">
                  <c:v>902.07049216350049</c:v>
                </c:pt>
                <c:pt idx="6">
                  <c:v>1054.1290378469325</c:v>
                </c:pt>
                <c:pt idx="7">
                  <c:v>1206.1886809417917</c:v>
                </c:pt>
                <c:pt idx="8">
                  <c:v>1297.4248330412438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705-AA57-C74E20D13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992911"/>
        <c:axId val="1058989167"/>
      </c:scatterChart>
      <c:valAx>
        <c:axId val="10589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989167"/>
        <c:crosses val="autoZero"/>
        <c:crossBetween val="midCat"/>
      </c:valAx>
      <c:valAx>
        <c:axId val="10589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99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工作表1!$J$15:$J$23</c:f>
              <c:numCache>
                <c:formatCode>General</c:formatCode>
                <c:ptCount val="9"/>
                <c:pt idx="0">
                  <c:v>141.83969825123006</c:v>
                </c:pt>
                <c:pt idx="1">
                  <c:v>293.99064610970191</c:v>
                </c:pt>
                <c:pt idx="2">
                  <c:v>448.98162545921633</c:v>
                </c:pt>
                <c:pt idx="3">
                  <c:v>605.62901185461715</c:v>
                </c:pt>
                <c:pt idx="4">
                  <c:v>766.73496072632554</c:v>
                </c:pt>
                <c:pt idx="5">
                  <c:v>930.95461758347813</c:v>
                </c:pt>
                <c:pt idx="6">
                  <c:v>1100.3528979377479</c:v>
                </c:pt>
                <c:pt idx="7">
                  <c:v>1276.4006032590239</c:v>
                </c:pt>
                <c:pt idx="8">
                  <c:v>1386.2130067201072</c:v>
                </c:pt>
              </c:numCache>
            </c:numRef>
          </c:xVal>
          <c:yVal>
            <c:numRef>
              <c:f>工作表1!$N$15:$N$23</c:f>
              <c:numCache>
                <c:formatCode>General</c:formatCode>
                <c:ptCount val="9"/>
                <c:pt idx="0">
                  <c:v>1.0002997573872463E-3</c:v>
                </c:pt>
                <c:pt idx="1">
                  <c:v>3.1063402465681955E-3</c:v>
                </c:pt>
                <c:pt idx="2">
                  <c:v>5.1325877552227395E-3</c:v>
                </c:pt>
                <c:pt idx="3">
                  <c:v>1.0240448596264273E-2</c:v>
                </c:pt>
                <c:pt idx="4">
                  <c:v>1.7234916159944991E-2</c:v>
                </c:pt>
                <c:pt idx="5">
                  <c:v>2.4737682681117423E-2</c:v>
                </c:pt>
                <c:pt idx="6">
                  <c:v>3.6711068124429258E-2</c:v>
                </c:pt>
                <c:pt idx="7">
                  <c:v>4.8575653867954705E-2</c:v>
                </c:pt>
                <c:pt idx="8">
                  <c:v>5.7079917652575585E-2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A-4403-9D38-15D64219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32383"/>
        <c:axId val="1117232799"/>
      </c:scatterChart>
      <c:valAx>
        <c:axId val="11172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232799"/>
        <c:crosses val="autoZero"/>
        <c:crossBetween val="midCat"/>
      </c:valAx>
      <c:valAx>
        <c:axId val="11172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2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工作表1!$J$25:$J$33</c:f>
              <c:numCache>
                <c:formatCode>General</c:formatCode>
                <c:ptCount val="9"/>
                <c:pt idx="0">
                  <c:v>0.14183969825123005</c:v>
                </c:pt>
                <c:pt idx="1">
                  <c:v>0.29399064610970194</c:v>
                </c:pt>
                <c:pt idx="2">
                  <c:v>0.44898162545921633</c:v>
                </c:pt>
                <c:pt idx="3">
                  <c:v>0.60562901185461715</c:v>
                </c:pt>
                <c:pt idx="4">
                  <c:v>0.76673496072632552</c:v>
                </c:pt>
                <c:pt idx="5">
                  <c:v>0.93095461758347808</c:v>
                </c:pt>
                <c:pt idx="6">
                  <c:v>1.1003528979377479</c:v>
                </c:pt>
                <c:pt idx="7">
                  <c:v>1.2764006032590238</c:v>
                </c:pt>
                <c:pt idx="8">
                  <c:v>1.3862130067201071</c:v>
                </c:pt>
              </c:numCache>
            </c:numRef>
          </c:xVal>
          <c:yVal>
            <c:numRef>
              <c:f>工作表1!$K$25:$K$33</c:f>
              <c:numCache>
                <c:formatCode>General</c:formatCode>
                <c:ptCount val="9"/>
                <c:pt idx="0">
                  <c:v>0.14191773966668147</c:v>
                </c:pt>
                <c:pt idx="1">
                  <c:v>0.29388135434576312</c:v>
                </c:pt>
                <c:pt idx="2">
                  <c:v>0.44591266637324845</c:v>
                </c:pt>
                <c:pt idx="3">
                  <c:v>0.59796004183565643</c:v>
                </c:pt>
                <c:pt idx="4">
                  <c:v>0.75001371136273232</c:v>
                </c:pt>
                <c:pt idx="5">
                  <c:v>0.90207049216350044</c:v>
                </c:pt>
                <c:pt idx="6">
                  <c:v>1.0541290378469326</c:v>
                </c:pt>
                <c:pt idx="7">
                  <c:v>1.2061886809417917</c:v>
                </c:pt>
                <c:pt idx="8">
                  <c:v>1.2974248330412439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7-40D9-89B9-CA20BC41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29088"/>
        <c:axId val="1067529920"/>
      </c:scatterChart>
      <c:valAx>
        <c:axId val="10675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529920"/>
        <c:crosses val="autoZero"/>
        <c:crossBetween val="midCat"/>
      </c:valAx>
      <c:valAx>
        <c:axId val="1067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5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80962</xdr:colOff>
      <xdr:row>16</xdr:row>
      <xdr:rowOff>90487</xdr:rowOff>
    </xdr:from>
    <xdr:to>
      <xdr:col>22</xdr:col>
      <xdr:colOff>23812</xdr:colOff>
      <xdr:row>33</xdr:row>
      <xdr:rowOff>80962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619125</xdr:colOff>
      <xdr:row>22</xdr:row>
      <xdr:rowOff>100012</xdr:rowOff>
    </xdr:from>
    <xdr:to>
      <xdr:col>7</xdr:col>
      <xdr:colOff>561975</xdr:colOff>
      <xdr:row>39</xdr:row>
      <xdr:rowOff>90487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0</xdr:row>
      <xdr:rowOff>0</xdr:rowOff>
    </xdr:from>
    <xdr:to>
      <xdr:col>19</xdr:col>
      <xdr:colOff>533400</xdr:colOff>
      <xdr:row>16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80962</xdr:rowOff>
    </xdr:from>
    <xdr:to>
      <xdr:col>5</xdr:col>
      <xdr:colOff>714375</xdr:colOff>
      <xdr:row>35</xdr:row>
      <xdr:rowOff>71437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</xdr:colOff>
      <xdr:row>24</xdr:row>
      <xdr:rowOff>119062</xdr:rowOff>
    </xdr:from>
    <xdr:to>
      <xdr:col>11</xdr:col>
      <xdr:colOff>742950</xdr:colOff>
      <xdr:row>41</xdr:row>
      <xdr:rowOff>109537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292680</xdr:colOff>
      <xdr:row>0</xdr:row>
      <xdr:rowOff>0</xdr:rowOff>
    </xdr:from>
    <xdr:to>
      <xdr:col>21</xdr:col>
      <xdr:colOff>365400</xdr:colOff>
      <xdr:row>35</xdr:row>
      <xdr:rowOff>52920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80962</xdr:colOff>
      <xdr:row>16</xdr:row>
      <xdr:rowOff>90487</xdr:rowOff>
    </xdr:from>
    <xdr:to>
      <xdr:col>22</xdr:col>
      <xdr:colOff>23812</xdr:colOff>
      <xdr:row>33</xdr:row>
      <xdr:rowOff>80962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633412</xdr:colOff>
      <xdr:row>6</xdr:row>
      <xdr:rowOff>4762</xdr:rowOff>
    </xdr:from>
    <xdr:to>
      <xdr:col>8</xdr:col>
      <xdr:colOff>576262</xdr:colOff>
      <xdr:row>22</xdr:row>
      <xdr:rowOff>157162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757237</xdr:colOff>
      <xdr:row>27</xdr:row>
      <xdr:rowOff>128587</xdr:rowOff>
    </xdr:from>
    <xdr:to>
      <xdr:col>7</xdr:col>
      <xdr:colOff>700087</xdr:colOff>
      <xdr:row>44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</xdr:colOff>
      <xdr:row>26</xdr:row>
      <xdr:rowOff>147637</xdr:rowOff>
    </xdr:from>
    <xdr:to>
      <xdr:col>14</xdr:col>
      <xdr:colOff>4762</xdr:colOff>
      <xdr:row>43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Normal="100" workbookViewId="0">
      <selection activeCell="D15" sqref="D15"/>
    </sheetView>
  </sheetViews>
  <sheetFormatPr defaultRowHeight="12.75"/>
  <cols>
    <col min="1" max="1025" width="11.5703125" customWidth="1"/>
  </cols>
  <sheetData>
    <row r="1" spans="1:14">
      <c r="A1">
        <v>-4</v>
      </c>
      <c r="B1">
        <v>1120</v>
      </c>
      <c r="C1">
        <v>742</v>
      </c>
    </row>
    <row r="2" spans="1:14">
      <c r="A2">
        <v>-3</v>
      </c>
      <c r="B2">
        <v>1146</v>
      </c>
      <c r="C2">
        <v>759</v>
      </c>
    </row>
    <row r="3" spans="1:14">
      <c r="A3">
        <v>-2</v>
      </c>
      <c r="B3">
        <v>1171</v>
      </c>
      <c r="C3">
        <v>775</v>
      </c>
    </row>
    <row r="4" spans="1:14">
      <c r="A4">
        <v>-1</v>
      </c>
      <c r="B4">
        <v>1196</v>
      </c>
      <c r="C4">
        <v>792</v>
      </c>
    </row>
    <row r="5" spans="1:14">
      <c r="A5">
        <v>0</v>
      </c>
      <c r="B5">
        <v>1222</v>
      </c>
      <c r="C5">
        <v>809</v>
      </c>
    </row>
    <row r="6" spans="1:14">
      <c r="A6">
        <v>1</v>
      </c>
      <c r="B6">
        <v>1247</v>
      </c>
      <c r="C6">
        <v>825</v>
      </c>
    </row>
    <row r="7" spans="1:14">
      <c r="A7">
        <v>2</v>
      </c>
      <c r="B7">
        <v>1273</v>
      </c>
      <c r="C7">
        <v>842</v>
      </c>
    </row>
    <row r="8" spans="1:14">
      <c r="A8">
        <v>3</v>
      </c>
      <c r="B8">
        <v>1298</v>
      </c>
      <c r="C8">
        <v>859</v>
      </c>
    </row>
    <row r="9" spans="1:14">
      <c r="A9">
        <v>4</v>
      </c>
      <c r="B9">
        <v>1324</v>
      </c>
      <c r="C9">
        <v>875</v>
      </c>
    </row>
    <row r="14" spans="1:14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J14" t="s">
        <v>7</v>
      </c>
      <c r="K14" t="s">
        <v>8</v>
      </c>
      <c r="L14" t="s">
        <v>9</v>
      </c>
      <c r="M14" t="s">
        <v>10</v>
      </c>
      <c r="N14" s="1" t="s">
        <v>11</v>
      </c>
    </row>
    <row r="15" spans="1:14">
      <c r="A15">
        <v>5</v>
      </c>
      <c r="B15">
        <v>1349</v>
      </c>
      <c r="C15">
        <v>892</v>
      </c>
      <c r="D15">
        <f t="shared" ref="D15:D23" si="0">B15-1226.5</f>
        <v>122.5</v>
      </c>
      <c r="E15">
        <f t="shared" ref="E15:E23" si="1">C15-820.5</f>
        <v>71.5</v>
      </c>
      <c r="F15">
        <f>A15*25.45+1221.8889</f>
        <v>1349.1388999999999</v>
      </c>
      <c r="G15">
        <f t="shared" ref="G15:G23" si="2">A15*16.65+808.6667</f>
        <v>891.91669999999999</v>
      </c>
      <c r="H15">
        <f t="shared" ref="H15:H23" si="3">F15-1226.5</f>
        <v>122.63889999999992</v>
      </c>
      <c r="I15">
        <f t="shared" ref="I15:I23" si="4">G15-820.5</f>
        <v>71.416699999999992</v>
      </c>
      <c r="J15">
        <f t="shared" ref="J15:J23" si="5">SQRT(D15^2+E15^2)</f>
        <v>141.83969825123006</v>
      </c>
      <c r="K15">
        <f t="shared" ref="K15:K23" si="6">SQRT(H15^2+I15^2)</f>
        <v>141.91773966668148</v>
      </c>
      <c r="L15">
        <f>ATAN(E15/D15)</f>
        <v>0.52832819112581109</v>
      </c>
      <c r="M15">
        <f>ATAN(I15/H15)</f>
        <v>0.52732789136842384</v>
      </c>
      <c r="N15">
        <f>L15-M15</f>
        <v>1.0002997573872463E-3</v>
      </c>
    </row>
    <row r="16" spans="1:14">
      <c r="A16">
        <v>10</v>
      </c>
      <c r="B16">
        <v>1476</v>
      </c>
      <c r="C16">
        <v>976</v>
      </c>
      <c r="D16">
        <f t="shared" si="0"/>
        <v>249.5</v>
      </c>
      <c r="E16">
        <f t="shared" si="1"/>
        <v>155.5</v>
      </c>
      <c r="F16">
        <f>A16*25.45+1221.8889</f>
        <v>1476.3888999999999</v>
      </c>
      <c r="G16">
        <f t="shared" si="2"/>
        <v>975.16669999999999</v>
      </c>
      <c r="H16">
        <f t="shared" si="3"/>
        <v>249.88889999999992</v>
      </c>
      <c r="I16">
        <f t="shared" si="4"/>
        <v>154.66669999999999</v>
      </c>
      <c r="J16">
        <f t="shared" si="5"/>
        <v>293.99064610970191</v>
      </c>
      <c r="K16">
        <f t="shared" si="6"/>
        <v>293.8813543457631</v>
      </c>
      <c r="L16">
        <f t="shared" ref="L16:L23" si="7">ATAN(E16/D16)</f>
        <v>0.55733737262061889</v>
      </c>
      <c r="M16">
        <f t="shared" ref="M16:M23" si="8">ATAN(I16/H16)</f>
        <v>0.55423103237405069</v>
      </c>
      <c r="N16">
        <f t="shared" ref="N16:N23" si="9">L16-M16</f>
        <v>3.1063402465681955E-3</v>
      </c>
    </row>
    <row r="17" spans="1:14">
      <c r="A17">
        <v>15</v>
      </c>
      <c r="B17">
        <v>1605</v>
      </c>
      <c r="C17">
        <v>1062</v>
      </c>
      <c r="D17">
        <f t="shared" si="0"/>
        <v>378.5</v>
      </c>
      <c r="E17">
        <f t="shared" si="1"/>
        <v>241.5</v>
      </c>
      <c r="F17">
        <f>A17*25.45+1221.8889</f>
        <v>1603.6388999999999</v>
      </c>
      <c r="G17">
        <f t="shared" si="2"/>
        <v>1058.4167</v>
      </c>
      <c r="H17">
        <f t="shared" si="3"/>
        <v>377.13889999999992</v>
      </c>
      <c r="I17">
        <f t="shared" si="4"/>
        <v>237.91669999999999</v>
      </c>
      <c r="J17">
        <f t="shared" si="5"/>
        <v>448.98162545921633</v>
      </c>
      <c r="K17">
        <f t="shared" si="6"/>
        <v>445.91266637324844</v>
      </c>
      <c r="L17">
        <f t="shared" si="7"/>
        <v>0.56792498053404361</v>
      </c>
      <c r="M17">
        <f t="shared" si="8"/>
        <v>0.56279239277882087</v>
      </c>
      <c r="N17">
        <f t="shared" si="9"/>
        <v>5.1325877552227395E-3</v>
      </c>
    </row>
    <row r="18" spans="1:14">
      <c r="A18">
        <v>20</v>
      </c>
      <c r="B18">
        <v>1734</v>
      </c>
      <c r="C18">
        <v>1151</v>
      </c>
      <c r="D18">
        <f t="shared" si="0"/>
        <v>507.5</v>
      </c>
      <c r="E18">
        <f t="shared" si="1"/>
        <v>330.5</v>
      </c>
      <c r="F18">
        <f>A18*25.45+1221.8889</f>
        <v>1730.8888999999999</v>
      </c>
      <c r="G18">
        <f t="shared" si="2"/>
        <v>1141.6667</v>
      </c>
      <c r="H18">
        <f t="shared" si="3"/>
        <v>504.38889999999992</v>
      </c>
      <c r="I18">
        <f t="shared" si="4"/>
        <v>321.16669999999999</v>
      </c>
      <c r="J18">
        <f t="shared" si="5"/>
        <v>605.62901185461715</v>
      </c>
      <c r="K18">
        <f t="shared" si="6"/>
        <v>597.9600418356564</v>
      </c>
      <c r="L18">
        <f t="shared" si="7"/>
        <v>0.57724048185726973</v>
      </c>
      <c r="M18">
        <f t="shared" si="8"/>
        <v>0.56700003326100545</v>
      </c>
      <c r="N18">
        <f t="shared" si="9"/>
        <v>1.0240448596264273E-2</v>
      </c>
    </row>
    <row r="19" spans="1:14">
      <c r="A19">
        <v>25</v>
      </c>
      <c r="B19">
        <v>1865</v>
      </c>
      <c r="C19">
        <v>1245</v>
      </c>
      <c r="D19">
        <f t="shared" si="0"/>
        <v>638.5</v>
      </c>
      <c r="E19">
        <f t="shared" si="1"/>
        <v>424.5</v>
      </c>
      <c r="F19">
        <f t="shared" ref="F19:F23" si="10">A19*25.45+1221.8889</f>
        <v>1858.1388999999999</v>
      </c>
      <c r="G19">
        <f t="shared" si="2"/>
        <v>1224.9167</v>
      </c>
      <c r="H19">
        <f t="shared" si="3"/>
        <v>631.63889999999992</v>
      </c>
      <c r="I19">
        <f t="shared" si="4"/>
        <v>404.41669999999999</v>
      </c>
      <c r="J19">
        <f t="shared" si="5"/>
        <v>766.73496072632554</v>
      </c>
      <c r="K19">
        <f t="shared" si="6"/>
        <v>750.01371136273235</v>
      </c>
      <c r="L19">
        <f t="shared" si="7"/>
        <v>0.58673655249675649</v>
      </c>
      <c r="M19">
        <f t="shared" si="8"/>
        <v>0.5695016363368115</v>
      </c>
      <c r="N19">
        <f t="shared" si="9"/>
        <v>1.7234916159944991E-2</v>
      </c>
    </row>
    <row r="20" spans="1:14">
      <c r="A20">
        <v>30</v>
      </c>
      <c r="B20">
        <v>1997</v>
      </c>
      <c r="C20">
        <v>1343</v>
      </c>
      <c r="D20">
        <f t="shared" si="0"/>
        <v>770.5</v>
      </c>
      <c r="E20">
        <f t="shared" si="1"/>
        <v>522.5</v>
      </c>
      <c r="F20">
        <f t="shared" si="10"/>
        <v>1985.3888999999999</v>
      </c>
      <c r="G20">
        <f t="shared" si="2"/>
        <v>1308.1667</v>
      </c>
      <c r="H20">
        <f t="shared" si="3"/>
        <v>758.88889999999992</v>
      </c>
      <c r="I20">
        <f t="shared" si="4"/>
        <v>487.66669999999999</v>
      </c>
      <c r="J20">
        <f t="shared" si="5"/>
        <v>930.95461758347813</v>
      </c>
      <c r="K20">
        <f t="shared" si="6"/>
        <v>902.07049216350049</v>
      </c>
      <c r="L20">
        <f t="shared" si="7"/>
        <v>0.59589756836565133</v>
      </c>
      <c r="M20">
        <f t="shared" si="8"/>
        <v>0.57115988568453391</v>
      </c>
      <c r="N20">
        <f t="shared" si="9"/>
        <v>2.4737682681117423E-2</v>
      </c>
    </row>
    <row r="21" spans="1:14">
      <c r="A21">
        <v>35</v>
      </c>
      <c r="B21">
        <v>2129</v>
      </c>
      <c r="C21">
        <v>1450</v>
      </c>
      <c r="D21">
        <f t="shared" si="0"/>
        <v>902.5</v>
      </c>
      <c r="E21">
        <f t="shared" si="1"/>
        <v>629.5</v>
      </c>
      <c r="F21">
        <f t="shared" si="10"/>
        <v>2112.6388999999999</v>
      </c>
      <c r="G21">
        <f t="shared" si="2"/>
        <v>1391.4167</v>
      </c>
      <c r="H21">
        <f t="shared" si="3"/>
        <v>886.13889999999992</v>
      </c>
      <c r="I21">
        <f t="shared" si="4"/>
        <v>570.91669999999999</v>
      </c>
      <c r="J21">
        <f t="shared" si="5"/>
        <v>1100.3528979377479</v>
      </c>
      <c r="K21">
        <f t="shared" si="6"/>
        <v>1054.1290378469325</v>
      </c>
      <c r="L21">
        <f t="shared" si="7"/>
        <v>0.60905079937013684</v>
      </c>
      <c r="M21">
        <f t="shared" si="8"/>
        <v>0.57233973124570758</v>
      </c>
      <c r="N21">
        <f t="shared" si="9"/>
        <v>3.6711068124429258E-2</v>
      </c>
    </row>
    <row r="22" spans="1:14">
      <c r="A22">
        <v>40</v>
      </c>
      <c r="B22">
        <v>2264</v>
      </c>
      <c r="C22">
        <v>1564</v>
      </c>
      <c r="D22">
        <f t="shared" si="0"/>
        <v>1037.5</v>
      </c>
      <c r="E22">
        <f t="shared" si="1"/>
        <v>743.5</v>
      </c>
      <c r="F22">
        <f t="shared" si="10"/>
        <v>2239.8888999999999</v>
      </c>
      <c r="G22">
        <f t="shared" si="2"/>
        <v>1474.6667</v>
      </c>
      <c r="H22">
        <f t="shared" si="3"/>
        <v>1013.3888999999999</v>
      </c>
      <c r="I22">
        <f t="shared" si="4"/>
        <v>654.16669999999999</v>
      </c>
      <c r="J22">
        <f t="shared" si="5"/>
        <v>1276.4006032590239</v>
      </c>
      <c r="K22">
        <f t="shared" si="6"/>
        <v>1206.1886809417917</v>
      </c>
      <c r="L22">
        <f t="shared" si="7"/>
        <v>0.62179775432674078</v>
      </c>
      <c r="M22">
        <f t="shared" si="8"/>
        <v>0.57322210045878608</v>
      </c>
      <c r="N22">
        <f t="shared" si="9"/>
        <v>4.8575653867954705E-2</v>
      </c>
    </row>
    <row r="23" spans="1:14">
      <c r="A23">
        <v>43</v>
      </c>
      <c r="B23">
        <v>2346</v>
      </c>
      <c r="C23">
        <v>1638</v>
      </c>
      <c r="D23">
        <f t="shared" si="0"/>
        <v>1119.5</v>
      </c>
      <c r="E23">
        <f t="shared" si="1"/>
        <v>817.5</v>
      </c>
      <c r="F23">
        <f t="shared" si="10"/>
        <v>2316.2388999999998</v>
      </c>
      <c r="G23">
        <f t="shared" si="2"/>
        <v>1524.6167</v>
      </c>
      <c r="H23">
        <f t="shared" si="3"/>
        <v>1089.7388999999998</v>
      </c>
      <c r="I23">
        <f t="shared" si="4"/>
        <v>704.11670000000004</v>
      </c>
      <c r="J23">
        <f t="shared" si="5"/>
        <v>1386.2130067201072</v>
      </c>
      <c r="K23">
        <f t="shared" si="6"/>
        <v>1297.4248330412438</v>
      </c>
      <c r="L23">
        <f t="shared" si="7"/>
        <v>0.63073216137388022</v>
      </c>
      <c r="M23">
        <f t="shared" si="8"/>
        <v>0.57365224372130463</v>
      </c>
      <c r="N23">
        <f t="shared" si="9"/>
        <v>5.7079917652575585E-2</v>
      </c>
    </row>
    <row r="25" spans="1:14">
      <c r="J25">
        <f>J15/1000</f>
        <v>0.14183969825123005</v>
      </c>
      <c r="K25">
        <f>K15/1000</f>
        <v>0.14191773966668147</v>
      </c>
      <c r="M25">
        <v>0.14183969825123</v>
      </c>
      <c r="N25">
        <f>N15*10</f>
        <v>1.0002997573872463E-2</v>
      </c>
    </row>
    <row r="26" spans="1:14">
      <c r="D26" t="s">
        <v>8</v>
      </c>
      <c r="E26" t="s">
        <v>7</v>
      </c>
      <c r="F26" t="s">
        <v>12</v>
      </c>
      <c r="G26" t="s">
        <v>13</v>
      </c>
      <c r="J26">
        <f t="shared" ref="J26:K33" si="11">J16/1000</f>
        <v>0.29399064610970194</v>
      </c>
      <c r="K26">
        <f t="shared" si="11"/>
        <v>0.29388135434576312</v>
      </c>
      <c r="M26">
        <v>0.29399064610970194</v>
      </c>
      <c r="N26">
        <f t="shared" ref="N26:N33" si="12">N16*10</f>
        <v>3.1063402465681955E-2</v>
      </c>
    </row>
    <row r="27" spans="1:14">
      <c r="D27">
        <v>141.91773966668148</v>
      </c>
      <c r="E27">
        <v>141.83969825123006</v>
      </c>
      <c r="F27">
        <f>D27/1000</f>
        <v>0.14191773966668147</v>
      </c>
      <c r="G27">
        <f>E27/1000</f>
        <v>0.14183969825123005</v>
      </c>
      <c r="J27">
        <f t="shared" si="11"/>
        <v>0.44898162545921633</v>
      </c>
      <c r="K27">
        <f t="shared" si="11"/>
        <v>0.44591266637324845</v>
      </c>
      <c r="M27">
        <v>0.44898162545921633</v>
      </c>
      <c r="N27">
        <f t="shared" si="12"/>
        <v>5.1325877552227395E-2</v>
      </c>
    </row>
    <row r="28" spans="1:14">
      <c r="D28">
        <v>293.8813543457631</v>
      </c>
      <c r="E28">
        <v>293.99064610970191</v>
      </c>
      <c r="F28">
        <f t="shared" ref="F28:F35" si="13">D28/1000</f>
        <v>0.29388135434576312</v>
      </c>
      <c r="G28">
        <f t="shared" ref="G28:G35" si="14">E28/1000</f>
        <v>0.29399064610970194</v>
      </c>
      <c r="J28">
        <f t="shared" si="11"/>
        <v>0.60562901185461715</v>
      </c>
      <c r="K28">
        <f t="shared" si="11"/>
        <v>0.59796004183565643</v>
      </c>
      <c r="M28">
        <v>0.60562901185461715</v>
      </c>
      <c r="N28">
        <f t="shared" si="12"/>
        <v>0.10240448596264273</v>
      </c>
    </row>
    <row r="29" spans="1:14">
      <c r="D29">
        <v>445.91266637324844</v>
      </c>
      <c r="E29">
        <v>448.98162545921633</v>
      </c>
      <c r="F29">
        <f t="shared" si="13"/>
        <v>0.44591266637324845</v>
      </c>
      <c r="G29">
        <f t="shared" si="14"/>
        <v>0.44898162545921633</v>
      </c>
      <c r="J29">
        <f t="shared" si="11"/>
        <v>0.76673496072632552</v>
      </c>
      <c r="K29">
        <f t="shared" si="11"/>
        <v>0.75001371136273232</v>
      </c>
      <c r="M29">
        <v>0.76673496072632552</v>
      </c>
      <c r="N29">
        <f t="shared" si="12"/>
        <v>0.17234916159944991</v>
      </c>
    </row>
    <row r="30" spans="1:14">
      <c r="D30">
        <v>597.9600418356564</v>
      </c>
      <c r="E30">
        <v>605.62901185461715</v>
      </c>
      <c r="F30">
        <f t="shared" si="13"/>
        <v>0.59796004183565643</v>
      </c>
      <c r="G30">
        <f t="shared" si="14"/>
        <v>0.60562901185461715</v>
      </c>
      <c r="J30">
        <f t="shared" si="11"/>
        <v>0.93095461758347808</v>
      </c>
      <c r="K30">
        <f t="shared" si="11"/>
        <v>0.90207049216350044</v>
      </c>
      <c r="M30">
        <v>0.93095461758347808</v>
      </c>
      <c r="N30">
        <f t="shared" si="12"/>
        <v>0.24737682681117423</v>
      </c>
    </row>
    <row r="31" spans="1:14">
      <c r="D31">
        <v>750.01371136273235</v>
      </c>
      <c r="E31">
        <v>766.73496072632554</v>
      </c>
      <c r="F31">
        <f t="shared" si="13"/>
        <v>0.75001371136273232</v>
      </c>
      <c r="G31">
        <f t="shared" si="14"/>
        <v>0.76673496072632552</v>
      </c>
      <c r="J31">
        <f t="shared" si="11"/>
        <v>1.1003528979377479</v>
      </c>
      <c r="K31">
        <f t="shared" si="11"/>
        <v>1.0541290378469326</v>
      </c>
      <c r="M31">
        <v>1.1003528979377479</v>
      </c>
      <c r="N31">
        <f t="shared" si="12"/>
        <v>0.36711068124429258</v>
      </c>
    </row>
    <row r="32" spans="1:14">
      <c r="D32">
        <v>902.07049216350049</v>
      </c>
      <c r="E32">
        <v>930.95461758347813</v>
      </c>
      <c r="F32">
        <f t="shared" si="13"/>
        <v>0.90207049216350044</v>
      </c>
      <c r="G32">
        <f t="shared" si="14"/>
        <v>0.93095461758347808</v>
      </c>
      <c r="J32">
        <f t="shared" si="11"/>
        <v>1.2764006032590238</v>
      </c>
      <c r="K32">
        <f t="shared" si="11"/>
        <v>1.2061886809417917</v>
      </c>
      <c r="M32">
        <v>1.2764006032590238</v>
      </c>
      <c r="N32">
        <f t="shared" si="12"/>
        <v>0.48575653867954705</v>
      </c>
    </row>
    <row r="33" spans="4:14">
      <c r="D33">
        <v>1054.1290378469325</v>
      </c>
      <c r="E33">
        <v>1100.3528979377479</v>
      </c>
      <c r="F33">
        <f t="shared" si="13"/>
        <v>1.0541290378469326</v>
      </c>
      <c r="G33">
        <f t="shared" si="14"/>
        <v>1.1003528979377479</v>
      </c>
      <c r="J33">
        <f t="shared" si="11"/>
        <v>1.3862130067201071</v>
      </c>
      <c r="K33">
        <f t="shared" si="11"/>
        <v>1.2974248330412439</v>
      </c>
      <c r="M33">
        <v>1.3862130067201071</v>
      </c>
      <c r="N33">
        <f t="shared" si="12"/>
        <v>0.57079917652575585</v>
      </c>
    </row>
    <row r="34" spans="4:14">
      <c r="D34">
        <v>1206.1886809417917</v>
      </c>
      <c r="E34">
        <v>1276.4006032590239</v>
      </c>
      <c r="F34">
        <f t="shared" si="13"/>
        <v>1.2061886809417917</v>
      </c>
      <c r="G34">
        <f t="shared" si="14"/>
        <v>1.2764006032590238</v>
      </c>
    </row>
    <row r="35" spans="4:14">
      <c r="D35">
        <v>1297.4248330412438</v>
      </c>
      <c r="E35">
        <v>1386.2130067201072</v>
      </c>
      <c r="F35">
        <f t="shared" si="13"/>
        <v>1.2974248330412439</v>
      </c>
      <c r="G35">
        <f t="shared" si="14"/>
        <v>1.3862130067201071</v>
      </c>
    </row>
    <row r="37" spans="4:14">
      <c r="D37" t="s">
        <v>8</v>
      </c>
      <c r="E37" s="1" t="s">
        <v>15</v>
      </c>
      <c r="F37" t="s">
        <v>14</v>
      </c>
      <c r="G37" s="1" t="s">
        <v>16</v>
      </c>
    </row>
    <row r="38" spans="4:14">
      <c r="D38">
        <v>141.917739666681</v>
      </c>
      <c r="E38">
        <v>1.0002997573872463E-3</v>
      </c>
      <c r="F38">
        <f>D38/1000</f>
        <v>0.141917739666681</v>
      </c>
      <c r="G38">
        <f>E38*10</f>
        <v>1.0002997573872463E-2</v>
      </c>
    </row>
    <row r="39" spans="4:14">
      <c r="D39">
        <v>293.8813543457631</v>
      </c>
      <c r="E39">
        <v>3.1063402465681955E-3</v>
      </c>
      <c r="F39">
        <f t="shared" ref="F39:F46" si="15">D39/1000</f>
        <v>0.29388135434576312</v>
      </c>
      <c r="G39">
        <f t="shared" ref="G39:G46" si="16">E39*10</f>
        <v>3.1063402465681955E-2</v>
      </c>
    </row>
    <row r="40" spans="4:14">
      <c r="D40">
        <v>445.91266637324844</v>
      </c>
      <c r="E40">
        <v>5.1325877552227395E-3</v>
      </c>
      <c r="F40">
        <f t="shared" si="15"/>
        <v>0.44591266637324845</v>
      </c>
      <c r="G40">
        <f t="shared" si="16"/>
        <v>5.1325877552227395E-2</v>
      </c>
    </row>
    <row r="41" spans="4:14">
      <c r="D41">
        <v>597.9600418356564</v>
      </c>
      <c r="E41">
        <v>1.0240448596264273E-2</v>
      </c>
      <c r="F41">
        <f t="shared" si="15"/>
        <v>0.59796004183565643</v>
      </c>
      <c r="G41">
        <f t="shared" si="16"/>
        <v>0.10240448596264273</v>
      </c>
    </row>
    <row r="42" spans="4:14">
      <c r="D42">
        <v>750.01371136273235</v>
      </c>
      <c r="E42">
        <v>1.7234916159944991E-2</v>
      </c>
      <c r="F42">
        <f t="shared" si="15"/>
        <v>0.75001371136273232</v>
      </c>
      <c r="G42">
        <f t="shared" si="16"/>
        <v>0.17234916159944991</v>
      </c>
    </row>
    <row r="43" spans="4:14">
      <c r="D43">
        <v>902.07049216350049</v>
      </c>
      <c r="E43">
        <v>2.4737682681117423E-2</v>
      </c>
      <c r="F43">
        <f t="shared" si="15"/>
        <v>0.90207049216350044</v>
      </c>
      <c r="G43">
        <f t="shared" si="16"/>
        <v>0.24737682681117423</v>
      </c>
    </row>
    <row r="44" spans="4:14">
      <c r="D44">
        <v>1054.1290378469325</v>
      </c>
      <c r="E44">
        <v>3.6711068124429258E-2</v>
      </c>
      <c r="F44">
        <f t="shared" si="15"/>
        <v>1.0541290378469326</v>
      </c>
      <c r="G44">
        <f t="shared" si="16"/>
        <v>0.36711068124429258</v>
      </c>
    </row>
    <row r="45" spans="4:14">
      <c r="D45">
        <v>1206.1886809417917</v>
      </c>
      <c r="E45">
        <v>4.8575653867954705E-2</v>
      </c>
      <c r="F45">
        <f t="shared" si="15"/>
        <v>1.2061886809417917</v>
      </c>
      <c r="G45">
        <f t="shared" si="16"/>
        <v>0.48575653867954705</v>
      </c>
    </row>
    <row r="46" spans="4:14">
      <c r="D46">
        <v>1297.4248330412438</v>
      </c>
      <c r="E46">
        <v>5.7079917652575585E-2</v>
      </c>
      <c r="F46">
        <f t="shared" si="15"/>
        <v>1.2974248330412439</v>
      </c>
      <c r="G46">
        <f t="shared" si="16"/>
        <v>0.57079917652575585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7" zoomScaleNormal="100" workbookViewId="0">
      <selection activeCell="N25" sqref="N25:N33"/>
    </sheetView>
  </sheetViews>
  <sheetFormatPr defaultRowHeight="12.75"/>
  <cols>
    <col min="1" max="1025" width="11.5703125" customWidth="1"/>
  </cols>
  <sheetData>
    <row r="1" spans="1:14">
      <c r="A1">
        <v>-4</v>
      </c>
      <c r="B1">
        <v>1120</v>
      </c>
      <c r="C1">
        <v>742</v>
      </c>
    </row>
    <row r="2" spans="1:14">
      <c r="A2">
        <v>-3</v>
      </c>
      <c r="B2">
        <v>1146</v>
      </c>
      <c r="C2">
        <v>759</v>
      </c>
    </row>
    <row r="3" spans="1:14">
      <c r="A3">
        <v>-2</v>
      </c>
      <c r="B3">
        <v>1171</v>
      </c>
      <c r="C3">
        <v>775</v>
      </c>
    </row>
    <row r="4" spans="1:14">
      <c r="A4">
        <v>-1</v>
      </c>
      <c r="B4">
        <v>1196</v>
      </c>
      <c r="C4">
        <v>792</v>
      </c>
    </row>
    <row r="5" spans="1:14">
      <c r="A5">
        <v>0</v>
      </c>
      <c r="B5">
        <v>1222</v>
      </c>
      <c r="C5">
        <v>809</v>
      </c>
    </row>
    <row r="6" spans="1:14">
      <c r="A6">
        <v>1</v>
      </c>
      <c r="B6">
        <v>1247</v>
      </c>
      <c r="C6">
        <v>825</v>
      </c>
    </row>
    <row r="7" spans="1:14">
      <c r="A7">
        <v>2</v>
      </c>
      <c r="B7">
        <v>1273</v>
      </c>
      <c r="C7">
        <v>842</v>
      </c>
    </row>
    <row r="8" spans="1:14">
      <c r="A8">
        <v>3</v>
      </c>
      <c r="B8">
        <v>1298</v>
      </c>
      <c r="C8">
        <v>859</v>
      </c>
    </row>
    <row r="9" spans="1:14">
      <c r="A9">
        <v>4</v>
      </c>
      <c r="B9">
        <v>1324</v>
      </c>
      <c r="C9">
        <v>875</v>
      </c>
    </row>
    <row r="14" spans="1:14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J14" t="s">
        <v>7</v>
      </c>
      <c r="K14" t="s">
        <v>8</v>
      </c>
      <c r="L14" t="s">
        <v>9</v>
      </c>
      <c r="M14" t="s">
        <v>10</v>
      </c>
      <c r="N14" s="1" t="s">
        <v>11</v>
      </c>
    </row>
    <row r="15" spans="1:14">
      <c r="A15">
        <v>5</v>
      </c>
      <c r="B15">
        <v>1349</v>
      </c>
      <c r="C15">
        <v>892</v>
      </c>
      <c r="D15">
        <f t="shared" ref="D15:D23" si="0">B15-1226.5</f>
        <v>122.5</v>
      </c>
      <c r="E15">
        <f t="shared" ref="E15:E23" si="1">C15-820.5</f>
        <v>71.5</v>
      </c>
      <c r="F15">
        <f>A15*25.45+1221.8889</f>
        <v>1349.1388999999999</v>
      </c>
      <c r="G15">
        <f t="shared" ref="G15:G23" si="2">A15*16.65+808.6667</f>
        <v>891.91669999999999</v>
      </c>
      <c r="H15">
        <f t="shared" ref="H15:H23" si="3">F15-1226.5</f>
        <v>122.63889999999992</v>
      </c>
      <c r="I15">
        <f t="shared" ref="I15:I23" si="4">G15-820.5</f>
        <v>71.416699999999992</v>
      </c>
      <c r="J15">
        <f t="shared" ref="J15:J23" si="5">SQRT(D15^2+E15^2)</f>
        <v>141.83969825123006</v>
      </c>
      <c r="K15">
        <f t="shared" ref="K15:K23" si="6">SQRT(H15^2+I15^2)</f>
        <v>141.91773966668148</v>
      </c>
      <c r="L15">
        <f>ATAN(E15/D15)</f>
        <v>0.52832819112581109</v>
      </c>
      <c r="M15">
        <f>ATAN(I15/H15)</f>
        <v>0.52732789136842384</v>
      </c>
      <c r="N15">
        <f>L15-M15</f>
        <v>1.0002997573872463E-3</v>
      </c>
    </row>
    <row r="16" spans="1:14">
      <c r="A16">
        <v>10</v>
      </c>
      <c r="B16">
        <v>1476</v>
      </c>
      <c r="C16">
        <v>976</v>
      </c>
      <c r="D16">
        <f t="shared" si="0"/>
        <v>249.5</v>
      </c>
      <c r="E16">
        <f t="shared" si="1"/>
        <v>155.5</v>
      </c>
      <c r="F16">
        <f>A16*25.45+1221.8889</f>
        <v>1476.3888999999999</v>
      </c>
      <c r="G16">
        <f t="shared" si="2"/>
        <v>975.16669999999999</v>
      </c>
      <c r="H16">
        <f t="shared" si="3"/>
        <v>249.88889999999992</v>
      </c>
      <c r="I16">
        <f t="shared" si="4"/>
        <v>154.66669999999999</v>
      </c>
      <c r="J16">
        <f t="shared" si="5"/>
        <v>293.99064610970191</v>
      </c>
      <c r="K16">
        <f t="shared" si="6"/>
        <v>293.8813543457631</v>
      </c>
      <c r="L16">
        <f t="shared" ref="L16:L23" si="7">ATAN(E16/D16)</f>
        <v>0.55733737262061889</v>
      </c>
      <c r="M16">
        <f t="shared" ref="M16:M23" si="8">ATAN(I16/H16)</f>
        <v>0.55423103237405069</v>
      </c>
      <c r="N16">
        <f t="shared" ref="N16:N23" si="9">L16-M16</f>
        <v>3.1063402465681955E-3</v>
      </c>
    </row>
    <row r="17" spans="1:14">
      <c r="A17">
        <v>15</v>
      </c>
      <c r="B17">
        <v>1605</v>
      </c>
      <c r="C17">
        <v>1062</v>
      </c>
      <c r="D17">
        <f t="shared" si="0"/>
        <v>378.5</v>
      </c>
      <c r="E17">
        <f t="shared" si="1"/>
        <v>241.5</v>
      </c>
      <c r="F17">
        <f>A17*25.45+1221.8889</f>
        <v>1603.6388999999999</v>
      </c>
      <c r="G17">
        <f t="shared" si="2"/>
        <v>1058.4167</v>
      </c>
      <c r="H17">
        <f t="shared" si="3"/>
        <v>377.13889999999992</v>
      </c>
      <c r="I17">
        <f t="shared" si="4"/>
        <v>237.91669999999999</v>
      </c>
      <c r="J17">
        <f t="shared" si="5"/>
        <v>448.98162545921633</v>
      </c>
      <c r="K17">
        <f t="shared" si="6"/>
        <v>445.91266637324844</v>
      </c>
      <c r="L17">
        <f t="shared" si="7"/>
        <v>0.56792498053404361</v>
      </c>
      <c r="M17">
        <f t="shared" si="8"/>
        <v>0.56279239277882087</v>
      </c>
      <c r="N17">
        <f t="shared" si="9"/>
        <v>5.1325877552227395E-3</v>
      </c>
    </row>
    <row r="18" spans="1:14">
      <c r="A18">
        <v>20</v>
      </c>
      <c r="B18">
        <v>1734</v>
      </c>
      <c r="C18">
        <v>1151</v>
      </c>
      <c r="D18">
        <f t="shared" si="0"/>
        <v>507.5</v>
      </c>
      <c r="E18">
        <f t="shared" si="1"/>
        <v>330.5</v>
      </c>
      <c r="F18">
        <f>A18*25.45+1221.8889</f>
        <v>1730.8888999999999</v>
      </c>
      <c r="G18">
        <f t="shared" si="2"/>
        <v>1141.6667</v>
      </c>
      <c r="H18">
        <f t="shared" si="3"/>
        <v>504.38889999999992</v>
      </c>
      <c r="I18">
        <f t="shared" si="4"/>
        <v>321.16669999999999</v>
      </c>
      <c r="J18">
        <f t="shared" si="5"/>
        <v>605.62901185461715</v>
      </c>
      <c r="K18">
        <f t="shared" si="6"/>
        <v>597.9600418356564</v>
      </c>
      <c r="L18">
        <f t="shared" si="7"/>
        <v>0.57724048185726973</v>
      </c>
      <c r="M18">
        <f t="shared" si="8"/>
        <v>0.56700003326100545</v>
      </c>
      <c r="N18">
        <f t="shared" si="9"/>
        <v>1.0240448596264273E-2</v>
      </c>
    </row>
    <row r="19" spans="1:14">
      <c r="A19">
        <v>25</v>
      </c>
      <c r="B19">
        <v>1865</v>
      </c>
      <c r="C19">
        <v>1245</v>
      </c>
      <c r="D19">
        <f t="shared" si="0"/>
        <v>638.5</v>
      </c>
      <c r="E19">
        <f t="shared" si="1"/>
        <v>424.5</v>
      </c>
      <c r="F19">
        <f t="shared" ref="F19:F23" si="10">A19*25.45+1221.8889</f>
        <v>1858.1388999999999</v>
      </c>
      <c r="G19">
        <f t="shared" si="2"/>
        <v>1224.9167</v>
      </c>
      <c r="H19">
        <f t="shared" si="3"/>
        <v>631.63889999999992</v>
      </c>
      <c r="I19">
        <f t="shared" si="4"/>
        <v>404.41669999999999</v>
      </c>
      <c r="J19">
        <f t="shared" si="5"/>
        <v>766.73496072632554</v>
      </c>
      <c r="K19">
        <f t="shared" si="6"/>
        <v>750.01371136273235</v>
      </c>
      <c r="L19">
        <f t="shared" si="7"/>
        <v>0.58673655249675649</v>
      </c>
      <c r="M19">
        <f t="shared" si="8"/>
        <v>0.5695016363368115</v>
      </c>
      <c r="N19">
        <f t="shared" si="9"/>
        <v>1.7234916159944991E-2</v>
      </c>
    </row>
    <row r="20" spans="1:14">
      <c r="A20">
        <v>30</v>
      </c>
      <c r="B20">
        <v>1997</v>
      </c>
      <c r="C20">
        <v>1343</v>
      </c>
      <c r="D20">
        <f t="shared" si="0"/>
        <v>770.5</v>
      </c>
      <c r="E20">
        <f t="shared" si="1"/>
        <v>522.5</v>
      </c>
      <c r="F20">
        <f t="shared" si="10"/>
        <v>1985.3888999999999</v>
      </c>
      <c r="G20">
        <f t="shared" si="2"/>
        <v>1308.1667</v>
      </c>
      <c r="H20">
        <f t="shared" si="3"/>
        <v>758.88889999999992</v>
      </c>
      <c r="I20">
        <f t="shared" si="4"/>
        <v>487.66669999999999</v>
      </c>
      <c r="J20">
        <f t="shared" si="5"/>
        <v>930.95461758347813</v>
      </c>
      <c r="K20">
        <f t="shared" si="6"/>
        <v>902.07049216350049</v>
      </c>
      <c r="L20">
        <f t="shared" si="7"/>
        <v>0.59589756836565133</v>
      </c>
      <c r="M20">
        <f t="shared" si="8"/>
        <v>0.57115988568453391</v>
      </c>
      <c r="N20">
        <f t="shared" si="9"/>
        <v>2.4737682681117423E-2</v>
      </c>
    </row>
    <row r="21" spans="1:14">
      <c r="A21">
        <v>35</v>
      </c>
      <c r="B21">
        <v>2129</v>
      </c>
      <c r="C21">
        <v>1450</v>
      </c>
      <c r="D21">
        <f t="shared" si="0"/>
        <v>902.5</v>
      </c>
      <c r="E21">
        <f t="shared" si="1"/>
        <v>629.5</v>
      </c>
      <c r="F21">
        <f t="shared" si="10"/>
        <v>2112.6388999999999</v>
      </c>
      <c r="G21">
        <f t="shared" si="2"/>
        <v>1391.4167</v>
      </c>
      <c r="H21">
        <f t="shared" si="3"/>
        <v>886.13889999999992</v>
      </c>
      <c r="I21">
        <f t="shared" si="4"/>
        <v>570.91669999999999</v>
      </c>
      <c r="J21">
        <f t="shared" si="5"/>
        <v>1100.3528979377479</v>
      </c>
      <c r="K21">
        <f t="shared" si="6"/>
        <v>1054.1290378469325</v>
      </c>
      <c r="L21">
        <f t="shared" si="7"/>
        <v>0.60905079937013684</v>
      </c>
      <c r="M21">
        <f t="shared" si="8"/>
        <v>0.57233973124570758</v>
      </c>
      <c r="N21">
        <f t="shared" si="9"/>
        <v>3.6711068124429258E-2</v>
      </c>
    </row>
    <row r="22" spans="1:14">
      <c r="A22">
        <v>40</v>
      </c>
      <c r="B22">
        <v>2264</v>
      </c>
      <c r="C22">
        <v>1564</v>
      </c>
      <c r="D22">
        <f t="shared" si="0"/>
        <v>1037.5</v>
      </c>
      <c r="E22">
        <f t="shared" si="1"/>
        <v>743.5</v>
      </c>
      <c r="F22">
        <f t="shared" si="10"/>
        <v>2239.8888999999999</v>
      </c>
      <c r="G22">
        <f t="shared" si="2"/>
        <v>1474.6667</v>
      </c>
      <c r="H22">
        <f t="shared" si="3"/>
        <v>1013.3888999999999</v>
      </c>
      <c r="I22">
        <f t="shared" si="4"/>
        <v>654.16669999999999</v>
      </c>
      <c r="J22">
        <f t="shared" si="5"/>
        <v>1276.4006032590239</v>
      </c>
      <c r="K22">
        <f t="shared" si="6"/>
        <v>1206.1886809417917</v>
      </c>
      <c r="L22">
        <f t="shared" si="7"/>
        <v>0.62179775432674078</v>
      </c>
      <c r="M22">
        <f t="shared" si="8"/>
        <v>0.57322210045878608</v>
      </c>
      <c r="N22">
        <f t="shared" si="9"/>
        <v>4.8575653867954705E-2</v>
      </c>
    </row>
    <row r="23" spans="1:14">
      <c r="A23">
        <v>43</v>
      </c>
      <c r="B23">
        <v>2346</v>
      </c>
      <c r="C23">
        <v>1638</v>
      </c>
      <c r="D23">
        <f t="shared" si="0"/>
        <v>1119.5</v>
      </c>
      <c r="E23">
        <f t="shared" si="1"/>
        <v>817.5</v>
      </c>
      <c r="F23">
        <f t="shared" si="10"/>
        <v>2316.2388999999998</v>
      </c>
      <c r="G23">
        <f t="shared" si="2"/>
        <v>1524.6167</v>
      </c>
      <c r="H23">
        <f t="shared" si="3"/>
        <v>1089.7388999999998</v>
      </c>
      <c r="I23">
        <f t="shared" si="4"/>
        <v>704.11670000000004</v>
      </c>
      <c r="J23">
        <f t="shared" si="5"/>
        <v>1386.2130067201072</v>
      </c>
      <c r="K23">
        <f t="shared" si="6"/>
        <v>1297.4248330412438</v>
      </c>
      <c r="L23">
        <f t="shared" si="7"/>
        <v>0.63073216137388022</v>
      </c>
      <c r="M23">
        <f t="shared" si="8"/>
        <v>0.57365224372130463</v>
      </c>
      <c r="N23">
        <f t="shared" si="9"/>
        <v>5.7079917652575585E-2</v>
      </c>
    </row>
    <row r="25" spans="1:14">
      <c r="J25">
        <f>J15/1000</f>
        <v>0.14183969825123005</v>
      </c>
      <c r="K25">
        <f>K15/1000</f>
        <v>0.14191773966668147</v>
      </c>
      <c r="M25">
        <v>0.14183969825123005</v>
      </c>
      <c r="N25">
        <f>N15*10</f>
        <v>1.0002997573872463E-2</v>
      </c>
    </row>
    <row r="26" spans="1:14">
      <c r="J26">
        <f t="shared" ref="J26:K26" si="11">J16/1000</f>
        <v>0.29399064610970194</v>
      </c>
      <c r="K26">
        <f t="shared" si="11"/>
        <v>0.29388135434576312</v>
      </c>
      <c r="M26">
        <v>0.29399064610970194</v>
      </c>
      <c r="N26">
        <f t="shared" ref="N26:N33" si="12">N16*10</f>
        <v>3.1063402465681955E-2</v>
      </c>
    </row>
    <row r="27" spans="1:14">
      <c r="J27">
        <f t="shared" ref="J27:K27" si="13">J17/1000</f>
        <v>0.44898162545921633</v>
      </c>
      <c r="K27">
        <f t="shared" si="13"/>
        <v>0.44591266637324845</v>
      </c>
      <c r="M27">
        <v>0.44898162545921633</v>
      </c>
      <c r="N27">
        <f t="shared" si="12"/>
        <v>5.1325877552227395E-2</v>
      </c>
    </row>
    <row r="28" spans="1:14">
      <c r="J28">
        <f t="shared" ref="J28:K28" si="14">J18/1000</f>
        <v>0.60562901185461715</v>
      </c>
      <c r="K28">
        <f t="shared" si="14"/>
        <v>0.59796004183565643</v>
      </c>
      <c r="M28">
        <v>0.60562901185461715</v>
      </c>
      <c r="N28">
        <f t="shared" si="12"/>
        <v>0.10240448596264273</v>
      </c>
    </row>
    <row r="29" spans="1:14">
      <c r="J29">
        <f t="shared" ref="J29:K29" si="15">J19/1000</f>
        <v>0.76673496072632552</v>
      </c>
      <c r="K29">
        <f t="shared" si="15"/>
        <v>0.75001371136273232</v>
      </c>
      <c r="M29">
        <v>0.76673496072632552</v>
      </c>
      <c r="N29">
        <f t="shared" si="12"/>
        <v>0.17234916159944991</v>
      </c>
    </row>
    <row r="30" spans="1:14">
      <c r="J30">
        <f t="shared" ref="J30:K30" si="16">J20/1000</f>
        <v>0.93095461758347808</v>
      </c>
      <c r="K30">
        <f t="shared" si="16"/>
        <v>0.90207049216350044</v>
      </c>
      <c r="M30">
        <v>0.93095461758347808</v>
      </c>
      <c r="N30">
        <f t="shared" si="12"/>
        <v>0.24737682681117423</v>
      </c>
    </row>
    <row r="31" spans="1:14">
      <c r="J31">
        <f t="shared" ref="J31:K31" si="17">J21/1000</f>
        <v>1.1003528979377479</v>
      </c>
      <c r="K31">
        <f t="shared" si="17"/>
        <v>1.0541290378469326</v>
      </c>
      <c r="M31">
        <v>1.1003528979377479</v>
      </c>
      <c r="N31">
        <f t="shared" si="12"/>
        <v>0.36711068124429258</v>
      </c>
    </row>
    <row r="32" spans="1:14">
      <c r="J32">
        <f t="shared" ref="J32:K32" si="18">J22/1000</f>
        <v>1.2764006032590238</v>
      </c>
      <c r="K32">
        <f t="shared" si="18"/>
        <v>1.2061886809417917</v>
      </c>
      <c r="M32">
        <v>1.2764006032590238</v>
      </c>
      <c r="N32">
        <f t="shared" si="12"/>
        <v>0.48575653867954705</v>
      </c>
    </row>
    <row r="33" spans="10:14">
      <c r="J33">
        <f t="shared" ref="J33:K33" si="19">J23/1000</f>
        <v>1.3862130067201071</v>
      </c>
      <c r="K33">
        <f t="shared" si="19"/>
        <v>1.2974248330412439</v>
      </c>
      <c r="M33">
        <v>1.3862130067201071</v>
      </c>
      <c r="N33">
        <f t="shared" si="12"/>
        <v>0.57079917652575585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真实到畸变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贾旭东</cp:lastModifiedBy>
  <cp:revision>1</cp:revision>
  <dcterms:created xsi:type="dcterms:W3CDTF">2019-01-11T12:20:25Z</dcterms:created>
  <dcterms:modified xsi:type="dcterms:W3CDTF">2019-01-14T06:21:56Z</dcterms:modified>
  <dc:language>zh-CN</dc:language>
</cp:coreProperties>
</file>