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Sheet1!$A$2:$I$31</definedName>
  </definedNames>
  <calcPr/>
</workbook>
</file>

<file path=xl/sharedStrings.xml><?xml version="1.0" encoding="utf-8"?>
<sst xmlns="http://schemas.openxmlformats.org/spreadsheetml/2006/main" count="181" uniqueCount="145">
  <si>
    <t>Love Meter v2a Bill of Materials - Damon Printz</t>
  </si>
  <si>
    <t>ID</t>
  </si>
  <si>
    <t>Designation</t>
  </si>
  <si>
    <t>Value</t>
  </si>
  <si>
    <t>Footprint</t>
  </si>
  <si>
    <t>Part No.</t>
  </si>
  <si>
    <t>Description</t>
  </si>
  <si>
    <t>Manufacturer</t>
  </si>
  <si>
    <t>Provider</t>
  </si>
  <si>
    <t>Comment</t>
  </si>
  <si>
    <t>C1</t>
  </si>
  <si>
    <t>0.1uF</t>
  </si>
  <si>
    <t>2.5mm Thru Hole</t>
  </si>
  <si>
    <t>BC1072TR-ND</t>
  </si>
  <si>
    <t>CAP CER 1000PF 50V X7R RADIAL</t>
  </si>
  <si>
    <t>Vishay BC Components</t>
  </si>
  <si>
    <t>Ceramic Capacitor</t>
  </si>
  <si>
    <t>C2</t>
  </si>
  <si>
    <t>1uF</t>
  </si>
  <si>
    <t>5mm OD x 2mm pitch</t>
  </si>
  <si>
    <t>ESK105M050AC3AA</t>
  </si>
  <si>
    <t>CAP ALUM 1UF 20% 50V RADIAL</t>
  </si>
  <si>
    <t>KEMET</t>
  </si>
  <si>
    <t>Electrolytic Polarized Capacitor</t>
  </si>
  <si>
    <t>D1</t>
  </si>
  <si>
    <t>Blue</t>
  </si>
  <si>
    <t>5mm Thru Hole</t>
  </si>
  <si>
    <t>WP7113QBC/D</t>
  </si>
  <si>
    <t>LED BLUE CLEAR T-1 3/4 T/H</t>
  </si>
  <si>
    <t>Kingbright</t>
  </si>
  <si>
    <t>5mm, Round dome top, clear casing, 15 - 45 deg field of view, 8.5 - 8.8 mm tall, 1000 - 8000 mcd, 0 - 30 mA, &lt; 4V Vf</t>
  </si>
  <si>
    <t>D2</t>
  </si>
  <si>
    <t>Green</t>
  </si>
  <si>
    <t>WP7113LZGCK</t>
  </si>
  <si>
    <t>LED GREEN CLEAR T-1 3/4 T/H</t>
  </si>
  <si>
    <t>D3</t>
  </si>
  <si>
    <t>Yellow</t>
  </si>
  <si>
    <t>WP7113SYC</t>
  </si>
  <si>
    <t>LED YELLOW CLEAR T-1 3/4 T/H</t>
  </si>
  <si>
    <t>D4</t>
  </si>
  <si>
    <t>Orange</t>
  </si>
  <si>
    <t>SSL-LX5093SOC</t>
  </si>
  <si>
    <t>LED ORANGE CLEAR T-1 3/4 T/H</t>
  </si>
  <si>
    <t>Lumex Opto/Components Inc</t>
  </si>
  <si>
    <t>D5</t>
  </si>
  <si>
    <t>Red</t>
  </si>
  <si>
    <t>SSL-LX5093SRC/E</t>
  </si>
  <si>
    <t>LED RED CLEAR T-1 3/4 T/H</t>
  </si>
  <si>
    <t>D6</t>
  </si>
  <si>
    <t>Purple/Violet</t>
  </si>
  <si>
    <t>SSL-LX5093VC</t>
  </si>
  <si>
    <t>LED PURPLE CLEAR T-1 3/4 T/H</t>
  </si>
  <si>
    <t>D7</t>
  </si>
  <si>
    <t>Pink</t>
  </si>
  <si>
    <t>SSL-LX5093PC</t>
  </si>
  <si>
    <t>LED PINK CLEAR T-1 3/4 T/H</t>
  </si>
  <si>
    <t>D8</t>
  </si>
  <si>
    <t>White</t>
  </si>
  <si>
    <t>SLX-LX5093UWC/C</t>
  </si>
  <si>
    <t>LED WHITE CLEAR T-1 3/4 T/H</t>
  </si>
  <si>
    <t>J1</t>
  </si>
  <si>
    <t>2x12.7mm Thru Hole</t>
  </si>
  <si>
    <t>2468</t>
  </si>
  <si>
    <t>BATTERY HOLDER AAA 2 CELL PC PIN</t>
  </si>
  <si>
    <t>Keystone Electronics</t>
  </si>
  <si>
    <t>Note: May be exchanged for a AAA holder with actual wires instead of prongs</t>
  </si>
  <si>
    <t>J2</t>
  </si>
  <si>
    <t>DNP</t>
  </si>
  <si>
    <t>Do Not Place</t>
  </si>
  <si>
    <t>J3</t>
  </si>
  <si>
    <t>3x2.54mm</t>
  </si>
  <si>
    <t>61300311121</t>
  </si>
  <si>
    <t>CONN HEADER 3 POS 2.54</t>
  </si>
  <si>
    <t>Wurth Electronics Inc</t>
  </si>
  <si>
    <t>Headers for U1</t>
  </si>
  <si>
    <t>R4</t>
  </si>
  <si>
    <t>R1</t>
  </si>
  <si>
    <t>1M</t>
  </si>
  <si>
    <t>6.3mm Thru Hole</t>
  </si>
  <si>
    <t>CF14JT1M00</t>
  </si>
  <si>
    <t>RES 1M OHM 1/4W 5% AXIAL</t>
  </si>
  <si>
    <t>Stackpole Electronics Inc</t>
  </si>
  <si>
    <t>5% Resistor</t>
  </si>
  <si>
    <t>R2, R3, R5, R6</t>
  </si>
  <si>
    <t>100k</t>
  </si>
  <si>
    <t>CF14JT100K</t>
  </si>
  <si>
    <t>RES 100K OHM 1/4W 5% AXIAL</t>
  </si>
  <si>
    <t>R7, R8, R17, R18</t>
  </si>
  <si>
    <t>10k</t>
  </si>
  <si>
    <t>CF14JT10K0</t>
  </si>
  <si>
    <t>RES 10K OHM 1/4W 5% AXIAL</t>
  </si>
  <si>
    <t>R9, R10, R11, R12, R13, R14, R15, R16</t>
  </si>
  <si>
    <t>1k</t>
  </si>
  <si>
    <t>CF14JT1K00</t>
  </si>
  <si>
    <t>RES 1K OHM 1/4W 5% AXIAL</t>
  </si>
  <si>
    <t>RV1</t>
  </si>
  <si>
    <t>200k</t>
  </si>
  <si>
    <t>5x5mm Thru Hole</t>
  </si>
  <si>
    <t>3306F-1-204</t>
  </si>
  <si>
    <t>TRIMMER 200K OHM 0.2W PC PIN TOP</t>
  </si>
  <si>
    <t>Bourns Inc</t>
  </si>
  <si>
    <t>Trimpot Resistor</t>
  </si>
  <si>
    <t>SW1</t>
  </si>
  <si>
    <t>EG1218</t>
  </si>
  <si>
    <t>SWITCH SLIDE SPDT 200MA 30V</t>
  </si>
  <si>
    <t>E-Switch</t>
  </si>
  <si>
    <t>SPDT switch</t>
  </si>
  <si>
    <t>U1</t>
  </si>
  <si>
    <t>5V DC-DC Boost Regulator</t>
  </si>
  <si>
    <t>U2</t>
  </si>
  <si>
    <t>DIP-8</t>
  </si>
  <si>
    <t>ATTINY85-20PU</t>
  </si>
  <si>
    <t>IC MCU 8BIT 8KB FLASH 8DIP</t>
  </si>
  <si>
    <t>Microchip Technology</t>
  </si>
  <si>
    <t>Microprocessor</t>
  </si>
  <si>
    <t>U3</t>
  </si>
  <si>
    <t>DIP-14</t>
  </si>
  <si>
    <t>LM324N</t>
  </si>
  <si>
    <t>IC OPAMP GP 1.2MHZ 14DIP</t>
  </si>
  <si>
    <t>Texas Instruments</t>
  </si>
  <si>
    <t>Op Amps</t>
  </si>
  <si>
    <t>U4</t>
  </si>
  <si>
    <t>DIP-16</t>
  </si>
  <si>
    <t>SN74HC595N</t>
  </si>
  <si>
    <t>IC 8-BIT SHIFT REGISTER 16-DIP</t>
  </si>
  <si>
    <t>Shift Register</t>
  </si>
  <si>
    <t>X1</t>
  </si>
  <si>
    <t>A 08-LC-TT</t>
  </si>
  <si>
    <t>CONN IC DIP SOCKET 8POS TIN</t>
  </si>
  <si>
    <t>Assmann WSW Components</t>
  </si>
  <si>
    <t>IC Socket</t>
  </si>
  <si>
    <t>X2</t>
  </si>
  <si>
    <t>A 14-LC-TT</t>
  </si>
  <si>
    <t>CONN IC DIP SOCKET 14POS TIN</t>
  </si>
  <si>
    <t>X3</t>
  </si>
  <si>
    <t>A 16-LC-TT</t>
  </si>
  <si>
    <t>CONN IC DIP SOCKET 16POS TIN</t>
  </si>
  <si>
    <t>F1</t>
  </si>
  <si>
    <t>31201527</t>
  </si>
  <si>
    <t xml:space="preserve">3M 4008 series, 1" wide, 1/8" thick Urethane Double-Sided Tape </t>
  </si>
  <si>
    <t>3M</t>
  </si>
  <si>
    <t>Double sided foam tape</t>
  </si>
  <si>
    <t>F2</t>
  </si>
  <si>
    <t>2 layer, FR4, Red soldermask with ENIG finish</t>
  </si>
  <si>
    <t>PCB 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</si>
</sst>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6">
    <font>
      <sz val="10.0"/>
      <color rgb="FF000000"/>
      <name val="Arial"/>
    </font>
    <font/>
    <font>
      <b/>
    </font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Font="1" applyNumberFormat="1"/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left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5" numFmtId="0" xfId="0" applyAlignment="1" applyFont="1">
      <alignment readingOrder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19.57"/>
    <col customWidth="1" min="3" max="3" width="17.14"/>
    <col customWidth="1" min="4" max="4" width="21.43"/>
    <col customWidth="1" min="5" max="5" width="24.0"/>
    <col customWidth="1" min="6" max="6" width="37.71"/>
    <col customWidth="1" min="7" max="7" width="27.86"/>
    <col customWidth="1" min="8" max="8" width="19.71"/>
    <col customWidth="1" min="9" max="9" width="44.14"/>
  </cols>
  <sheetData>
    <row r="1">
      <c r="A1" s="1" t="s">
        <v>0</v>
      </c>
      <c r="D1" s="2">
        <v>43405.0</v>
      </c>
      <c r="E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6" t="s">
        <v>6</v>
      </c>
      <c r="G2" s="4" t="s">
        <v>7</v>
      </c>
      <c r="H2" s="4" t="s">
        <v>8</v>
      </c>
      <c r="I2" s="4" t="s">
        <v>9</v>
      </c>
    </row>
    <row r="3">
      <c r="A3" s="1">
        <v>1.0</v>
      </c>
      <c r="B3" s="7" t="s">
        <v>10</v>
      </c>
      <c r="C3" s="1" t="s">
        <v>11</v>
      </c>
      <c r="D3" s="1" t="s">
        <v>12</v>
      </c>
      <c r="E3" s="8" t="s">
        <v>13</v>
      </c>
      <c r="F3" s="7" t="s">
        <v>14</v>
      </c>
      <c r="G3" s="7" t="s">
        <v>15</v>
      </c>
      <c r="H3" s="9" t="str">
        <f>HYPERLINK("https://www.digikey.com/product-detail/en/vishay-bc-components/K102K15X7RF5TL2/BC1072TR-ND/286526","Digikey")</f>
        <v>Digikey</v>
      </c>
      <c r="I3" s="7" t="s">
        <v>16</v>
      </c>
    </row>
    <row r="4">
      <c r="A4" s="1">
        <v>2.0</v>
      </c>
      <c r="B4" s="7" t="s">
        <v>17</v>
      </c>
      <c r="C4" s="1" t="s">
        <v>18</v>
      </c>
      <c r="D4" s="7" t="s">
        <v>19</v>
      </c>
      <c r="E4" s="8" t="s">
        <v>20</v>
      </c>
      <c r="F4" s="7" t="s">
        <v>21</v>
      </c>
      <c r="G4" s="7" t="s">
        <v>22</v>
      </c>
      <c r="H4" s="9" t="str">
        <f>HYPERLINK("https://www.digikey.com/product-detail/en/kemet/ESK105M050AC3AA/399-6596-ND/3083011","Digikey")</f>
        <v>Digikey</v>
      </c>
      <c r="I4" s="7" t="s">
        <v>23</v>
      </c>
    </row>
    <row r="5">
      <c r="A5" s="1">
        <v>3.0</v>
      </c>
      <c r="B5" s="7" t="s">
        <v>24</v>
      </c>
      <c r="C5" s="1" t="s">
        <v>25</v>
      </c>
      <c r="D5" s="7" t="s">
        <v>26</v>
      </c>
      <c r="E5" s="8" t="s">
        <v>27</v>
      </c>
      <c r="F5" s="7" t="s">
        <v>28</v>
      </c>
      <c r="G5" s="7" t="s">
        <v>29</v>
      </c>
      <c r="H5" s="9" t="str">
        <f>HYPERLINK("https://www.digikey.com/product-detail/en/kingbright/WP7113QBC-D/754-1489-ND/2261460","Digikey")</f>
        <v>Digikey</v>
      </c>
      <c r="I5" s="7" t="s">
        <v>30</v>
      </c>
    </row>
    <row r="6">
      <c r="A6" s="1">
        <v>4.0</v>
      </c>
      <c r="B6" s="7" t="s">
        <v>31</v>
      </c>
      <c r="C6" s="1" t="s">
        <v>32</v>
      </c>
      <c r="D6" s="7" t="s">
        <v>26</v>
      </c>
      <c r="E6" s="8" t="s">
        <v>33</v>
      </c>
      <c r="F6" s="7" t="s">
        <v>34</v>
      </c>
      <c r="G6" s="7" t="s">
        <v>29</v>
      </c>
      <c r="H6" s="9" t="str">
        <f>HYPERLINK("https://www.digikey.com/product-detail/en/kingbright/WP7113LZGCK/754-1920-ND/5177421","Digikey")</f>
        <v>Digikey</v>
      </c>
      <c r="I6" s="7"/>
    </row>
    <row r="7">
      <c r="A7" s="1">
        <v>5.0</v>
      </c>
      <c r="B7" s="7" t="s">
        <v>35</v>
      </c>
      <c r="C7" s="1" t="s">
        <v>36</v>
      </c>
      <c r="D7" s="7" t="s">
        <v>26</v>
      </c>
      <c r="E7" s="10" t="s">
        <v>37</v>
      </c>
      <c r="F7" s="7" t="s">
        <v>38</v>
      </c>
      <c r="G7" s="7" t="s">
        <v>29</v>
      </c>
      <c r="H7" s="9" t="str">
        <f>HYPERLINK("https://www.digikey.com/product-detail/en/kingbright/WP7113SYC/754-1280-ND/1747679","Digikey")</f>
        <v>Digikey</v>
      </c>
      <c r="I7" s="7"/>
    </row>
    <row r="8">
      <c r="A8" s="1">
        <v>6.0</v>
      </c>
      <c r="B8" s="7" t="s">
        <v>39</v>
      </c>
      <c r="C8" s="1" t="s">
        <v>40</v>
      </c>
      <c r="D8" s="7" t="s">
        <v>26</v>
      </c>
      <c r="E8" s="8" t="s">
        <v>41</v>
      </c>
      <c r="F8" s="7" t="s">
        <v>42</v>
      </c>
      <c r="G8" s="7" t="s">
        <v>43</v>
      </c>
      <c r="H8" s="9" t="str">
        <f>HYPERLINK("https://www.digikey.com/product-detail/en/lumex-opto-components-inc/SSL-LX5093SOC/67-1113-ND/270911","Digikey")</f>
        <v>Digikey</v>
      </c>
      <c r="I8" s="7"/>
    </row>
    <row r="9">
      <c r="A9" s="1">
        <v>7.0</v>
      </c>
      <c r="B9" s="7" t="s">
        <v>44</v>
      </c>
      <c r="C9" s="1" t="s">
        <v>45</v>
      </c>
      <c r="D9" s="7" t="s">
        <v>26</v>
      </c>
      <c r="E9" s="8" t="s">
        <v>46</v>
      </c>
      <c r="F9" s="7" t="s">
        <v>47</v>
      </c>
      <c r="G9" s="7" t="s">
        <v>43</v>
      </c>
      <c r="H9" s="9" t="str">
        <f>HYPERLINK("https://www.digikey.com/product-detail/en/lumex-opto-components-inc/SSL-LX5093SRC-E/67-1612-ND/334590","Digikey")</f>
        <v>Digikey</v>
      </c>
      <c r="I9" s="7"/>
    </row>
    <row r="10">
      <c r="A10" s="1">
        <v>8.0</v>
      </c>
      <c r="B10" s="7" t="s">
        <v>48</v>
      </c>
      <c r="C10" s="1" t="s">
        <v>49</v>
      </c>
      <c r="D10" s="7" t="s">
        <v>26</v>
      </c>
      <c r="E10" s="8" t="s">
        <v>50</v>
      </c>
      <c r="F10" s="7" t="s">
        <v>51</v>
      </c>
      <c r="G10" s="7" t="s">
        <v>43</v>
      </c>
      <c r="H10" s="9" t="str">
        <f t="shared" ref="H10:H11" si="1">HYPERLINK("https://www.digikey.com/products/en/optoelectronics/led-indication-discrete/105","Digikey")</f>
        <v>Digikey</v>
      </c>
      <c r="I10" s="7"/>
    </row>
    <row r="11">
      <c r="A11" s="1">
        <v>9.0</v>
      </c>
      <c r="B11" s="7" t="s">
        <v>52</v>
      </c>
      <c r="C11" s="1" t="s">
        <v>53</v>
      </c>
      <c r="D11" s="7" t="s">
        <v>26</v>
      </c>
      <c r="E11" s="8" t="s">
        <v>54</v>
      </c>
      <c r="F11" s="7" t="s">
        <v>55</v>
      </c>
      <c r="G11" s="7" t="s">
        <v>43</v>
      </c>
      <c r="H11" s="9" t="str">
        <f t="shared" si="1"/>
        <v>Digikey</v>
      </c>
      <c r="I11" s="7"/>
    </row>
    <row r="12">
      <c r="A12" s="1">
        <v>10.0</v>
      </c>
      <c r="B12" s="7" t="s">
        <v>56</v>
      </c>
      <c r="C12" s="1" t="s">
        <v>57</v>
      </c>
      <c r="D12" s="7" t="s">
        <v>26</v>
      </c>
      <c r="E12" s="8" t="s">
        <v>58</v>
      </c>
      <c r="F12" s="7" t="s">
        <v>59</v>
      </c>
      <c r="G12" s="7" t="s">
        <v>43</v>
      </c>
      <c r="H12" s="9" t="str">
        <f>HYPERLINK("https://www.digikey.com/product-detail/en/lumex-opto-components-inc/SLX-LX5093UWC-C/67-1691-ND/754532","Digikey")</f>
        <v>Digikey</v>
      </c>
      <c r="I12" s="7"/>
    </row>
    <row r="13">
      <c r="A13" s="1">
        <v>11.0</v>
      </c>
      <c r="B13" s="7" t="s">
        <v>60</v>
      </c>
      <c r="D13" s="7" t="s">
        <v>61</v>
      </c>
      <c r="E13" s="11" t="s">
        <v>62</v>
      </c>
      <c r="F13" s="12" t="s">
        <v>63</v>
      </c>
      <c r="G13" s="12" t="s">
        <v>64</v>
      </c>
      <c r="H13" s="13" t="str">
        <f>HYPERLINK("https://www.digikey.com/product-detail/en/keystone-electronics/2468/36-2468-ND/303817","Digikey")</f>
        <v>Digikey</v>
      </c>
      <c r="I13" s="12" t="s">
        <v>65</v>
      </c>
    </row>
    <row r="14">
      <c r="A14" s="1">
        <v>12.0</v>
      </c>
      <c r="B14" s="7" t="s">
        <v>66</v>
      </c>
      <c r="C14" s="1" t="s">
        <v>67</v>
      </c>
      <c r="D14" s="7"/>
      <c r="E14" s="8"/>
      <c r="F14" s="7" t="s">
        <v>67</v>
      </c>
      <c r="G14" s="7"/>
      <c r="H14" s="7"/>
      <c r="I14" s="7" t="s">
        <v>68</v>
      </c>
    </row>
    <row r="15">
      <c r="A15" s="1">
        <v>13.0</v>
      </c>
      <c r="B15" s="1" t="s">
        <v>69</v>
      </c>
      <c r="D15" s="7" t="s">
        <v>70</v>
      </c>
      <c r="E15" s="8" t="s">
        <v>71</v>
      </c>
      <c r="F15" s="7" t="s">
        <v>72</v>
      </c>
      <c r="G15" s="7" t="s">
        <v>73</v>
      </c>
      <c r="H15" s="9" t="str">
        <f>HYPERLINK("https://www.digikey.com/product-detail/en/wurth-electronics-inc/61300311121/732-5316-ND/4846825","Digikey")</f>
        <v>Digikey</v>
      </c>
      <c r="I15" s="7" t="s">
        <v>74</v>
      </c>
    </row>
    <row r="16">
      <c r="A16" s="1">
        <v>14.0</v>
      </c>
      <c r="B16" s="1" t="s">
        <v>75</v>
      </c>
      <c r="C16" s="1" t="s">
        <v>67</v>
      </c>
      <c r="E16" s="10"/>
      <c r="F16" s="7" t="s">
        <v>67</v>
      </c>
      <c r="G16" s="1"/>
      <c r="H16" s="1"/>
      <c r="I16" s="1" t="s">
        <v>68</v>
      </c>
    </row>
    <row r="17">
      <c r="A17" s="1">
        <v>15.0</v>
      </c>
      <c r="B17" s="7" t="s">
        <v>76</v>
      </c>
      <c r="C17" s="1" t="s">
        <v>77</v>
      </c>
      <c r="D17" s="7" t="s">
        <v>78</v>
      </c>
      <c r="E17" s="8" t="s">
        <v>79</v>
      </c>
      <c r="F17" s="7" t="s">
        <v>80</v>
      </c>
      <c r="G17" s="7" t="s">
        <v>81</v>
      </c>
      <c r="H17" s="9" t="str">
        <f>HYPERLINK("https://www.digikey.com/product-detail/en/stackpole-electronics-inc/CF14JT1M00/CF14JT1M00TR-ND/1741316","Digikey")</f>
        <v>Digikey</v>
      </c>
      <c r="I17" s="7" t="s">
        <v>82</v>
      </c>
    </row>
    <row r="18">
      <c r="A18" s="1">
        <v>16.0</v>
      </c>
      <c r="B18" s="1" t="s">
        <v>83</v>
      </c>
      <c r="C18" s="1" t="s">
        <v>84</v>
      </c>
      <c r="D18" s="7" t="s">
        <v>78</v>
      </c>
      <c r="E18" s="8" t="s">
        <v>85</v>
      </c>
      <c r="F18" s="7" t="s">
        <v>86</v>
      </c>
      <c r="G18" s="7" t="s">
        <v>81</v>
      </c>
      <c r="H18" s="9" t="str">
        <f>HYPERLINK("https://www.digikey.com/product-detail/en/stackpole-electronics-inc/CF14JT100K/CF14JT100KTR-ND/1741263","Digikey")</f>
        <v>Digikey</v>
      </c>
      <c r="I18" s="7" t="s">
        <v>82</v>
      </c>
    </row>
    <row r="19">
      <c r="A19" s="1">
        <v>17.0</v>
      </c>
      <c r="B19" s="7" t="s">
        <v>87</v>
      </c>
      <c r="C19" s="1" t="s">
        <v>88</v>
      </c>
      <c r="D19" s="7" t="s">
        <v>78</v>
      </c>
      <c r="E19" s="8" t="s">
        <v>89</v>
      </c>
      <c r="F19" s="7" t="s">
        <v>90</v>
      </c>
      <c r="G19" s="7" t="s">
        <v>81</v>
      </c>
      <c r="H19" s="9" t="str">
        <f>HYPERLINK("https://www.digikey.com/product-detail/en/stackpole-electronics-inc/CF14JT10K0/CF14JT10K0TR-ND/1741265","Digikey")</f>
        <v>Digikey</v>
      </c>
      <c r="I19" s="7" t="s">
        <v>82</v>
      </c>
    </row>
    <row r="20">
      <c r="A20" s="1">
        <v>18.0</v>
      </c>
      <c r="B20" s="7" t="s">
        <v>91</v>
      </c>
      <c r="C20" s="1" t="s">
        <v>92</v>
      </c>
      <c r="D20" s="7" t="s">
        <v>78</v>
      </c>
      <c r="E20" s="8" t="s">
        <v>93</v>
      </c>
      <c r="F20" s="7" t="s">
        <v>94</v>
      </c>
      <c r="G20" s="7" t="s">
        <v>81</v>
      </c>
      <c r="H20" s="9" t="str">
        <f>HYPERLINK("https://www.digikey.com/product-detail/en/stackpole-electronics-inc/CF14JT1K00/CF14JT1K00TR-ND/1741314","Digikey")</f>
        <v>Digikey</v>
      </c>
      <c r="I20" s="7" t="s">
        <v>82</v>
      </c>
    </row>
    <row r="21">
      <c r="A21" s="1">
        <v>19.0</v>
      </c>
      <c r="B21" s="7" t="s">
        <v>95</v>
      </c>
      <c r="C21" s="1" t="s">
        <v>96</v>
      </c>
      <c r="D21" s="7" t="s">
        <v>97</v>
      </c>
      <c r="E21" s="8" t="s">
        <v>98</v>
      </c>
      <c r="F21" s="7" t="s">
        <v>99</v>
      </c>
      <c r="G21" s="7" t="s">
        <v>100</v>
      </c>
      <c r="H21" s="9" t="str">
        <f>HYPERLINK("https://www.digikey.com/product-detail/en/bourns-inc/3306F-1-204/3306F-204-ND/84718","Digikey")</f>
        <v>Digikey</v>
      </c>
      <c r="I21" s="7" t="s">
        <v>101</v>
      </c>
    </row>
    <row r="22">
      <c r="A22" s="1">
        <v>20.0</v>
      </c>
      <c r="B22" s="7" t="s">
        <v>102</v>
      </c>
      <c r="C22" s="1"/>
      <c r="D22" s="7" t="s">
        <v>70</v>
      </c>
      <c r="E22" s="8" t="s">
        <v>103</v>
      </c>
      <c r="F22" s="7" t="s">
        <v>104</v>
      </c>
      <c r="G22" s="7" t="s">
        <v>105</v>
      </c>
      <c r="H22" s="9" t="str">
        <f>HYPERLINK("https://www.digikey.com/product-detail/en/e-switch/EG1218/EG1903-ND/101726","Digikey")</f>
        <v>Digikey</v>
      </c>
      <c r="I22" s="7" t="s">
        <v>106</v>
      </c>
    </row>
    <row r="23">
      <c r="A23" s="1">
        <v>21.0</v>
      </c>
      <c r="B23" s="7" t="s">
        <v>107</v>
      </c>
      <c r="C23" s="1"/>
      <c r="D23" s="7" t="s">
        <v>70</v>
      </c>
      <c r="E23" s="8"/>
      <c r="F23" s="7"/>
      <c r="G23" s="7"/>
      <c r="H23" s="9" t="str">
        <f>HYPERLINK("https://wholesaler.alibaba.com/product-detail/1-5V-1-8V-2-5V_60591555129.html","Alibaba")</f>
        <v>Alibaba</v>
      </c>
      <c r="I23" s="7" t="s">
        <v>108</v>
      </c>
    </row>
    <row r="24">
      <c r="A24" s="1">
        <v>22.0</v>
      </c>
      <c r="B24" s="7" t="s">
        <v>109</v>
      </c>
      <c r="D24" s="7" t="s">
        <v>110</v>
      </c>
      <c r="E24" s="10" t="s">
        <v>111</v>
      </c>
      <c r="F24" s="7" t="s">
        <v>112</v>
      </c>
      <c r="G24" s="1" t="s">
        <v>113</v>
      </c>
      <c r="H24" s="9" t="str">
        <f>HYPERLINK("https://www.digikey.com/product-detail/en/microchip-technology/ATTINY85-20PU/ATTINY85-20PU-ND/735469","Digikey")</f>
        <v>Digikey</v>
      </c>
      <c r="I24" s="7" t="s">
        <v>114</v>
      </c>
    </row>
    <row r="25">
      <c r="A25" s="1">
        <v>23.0</v>
      </c>
      <c r="B25" s="1" t="s">
        <v>115</v>
      </c>
      <c r="D25" s="7" t="s">
        <v>116</v>
      </c>
      <c r="E25" s="8" t="s">
        <v>117</v>
      </c>
      <c r="F25" s="7" t="s">
        <v>118</v>
      </c>
      <c r="G25" s="7" t="s">
        <v>119</v>
      </c>
      <c r="H25" s="9" t="str">
        <f>HYPERLINK("https://www.digikey.com/product-detail/en/texas-instruments/LM324N/296-1391-5-ND/277627","Digikey")</f>
        <v>Digikey</v>
      </c>
      <c r="I25" s="7" t="s">
        <v>120</v>
      </c>
    </row>
    <row r="26">
      <c r="A26" s="1">
        <v>24.0</v>
      </c>
      <c r="B26" s="1" t="s">
        <v>121</v>
      </c>
      <c r="D26" s="7" t="s">
        <v>122</v>
      </c>
      <c r="E26" s="10" t="s">
        <v>123</v>
      </c>
      <c r="F26" s="7" t="s">
        <v>124</v>
      </c>
      <c r="G26" s="7" t="s">
        <v>119</v>
      </c>
      <c r="H26" s="9" t="str">
        <f>HYPERLINK("https://www.digikey.com/product-detail/en/texas-instruments/SN74HC595N/296-1600-5-ND/277246","Digikey")</f>
        <v>Digikey</v>
      </c>
      <c r="I26" s="7" t="s">
        <v>125</v>
      </c>
    </row>
    <row r="27">
      <c r="A27" s="1">
        <v>25.0</v>
      </c>
      <c r="B27" s="1" t="s">
        <v>126</v>
      </c>
      <c r="D27" s="1" t="s">
        <v>110</v>
      </c>
      <c r="E27" s="10" t="s">
        <v>127</v>
      </c>
      <c r="F27" s="7" t="s">
        <v>128</v>
      </c>
      <c r="G27" s="1" t="s">
        <v>129</v>
      </c>
      <c r="H27" s="14" t="str">
        <f>HYPERLINK("https://www.digikey.com/product-detail/en/assmann-wsw-components/A-08-LC-TT/AE9986-ND/821740","Digikey")</f>
        <v>Digikey</v>
      </c>
      <c r="I27" s="1" t="s">
        <v>130</v>
      </c>
    </row>
    <row r="28">
      <c r="A28" s="1">
        <v>26.0</v>
      </c>
      <c r="B28" s="1" t="s">
        <v>131</v>
      </c>
      <c r="D28" s="1" t="s">
        <v>116</v>
      </c>
      <c r="E28" s="10" t="s">
        <v>132</v>
      </c>
      <c r="F28" s="7" t="s">
        <v>133</v>
      </c>
      <c r="G28" s="1" t="s">
        <v>129</v>
      </c>
      <c r="H28" s="14" t="str">
        <f>HYPERLINK("https://www.digikey.com/product-detail/en/assmann-wsw-components/A-14-LC-TT/AE9989-ND/821743","Digikey")</f>
        <v>Digikey</v>
      </c>
      <c r="I28" s="1" t="s">
        <v>130</v>
      </c>
    </row>
    <row r="29">
      <c r="A29" s="1">
        <v>27.0</v>
      </c>
      <c r="B29" s="1" t="s">
        <v>134</v>
      </c>
      <c r="D29" s="1" t="s">
        <v>122</v>
      </c>
      <c r="E29" s="10" t="s">
        <v>135</v>
      </c>
      <c r="F29" s="7" t="s">
        <v>136</v>
      </c>
      <c r="G29" s="1" t="s">
        <v>129</v>
      </c>
      <c r="H29" s="14" t="str">
        <f>HYPERLINK("https://www.digikey.com/product-detail/en/assmann-wsw-components/A-16-LC-TT/AE9992-ND/821746","Digikey")</f>
        <v>Digikey</v>
      </c>
      <c r="I29" s="1" t="s">
        <v>130</v>
      </c>
    </row>
    <row r="30">
      <c r="A30" s="1">
        <v>28.0</v>
      </c>
      <c r="B30" s="1" t="s">
        <v>137</v>
      </c>
      <c r="E30" s="10" t="s">
        <v>138</v>
      </c>
      <c r="F30" s="7" t="s">
        <v>139</v>
      </c>
      <c r="G30" s="1" t="s">
        <v>140</v>
      </c>
      <c r="H30" s="14" t="str">
        <f>HYPERLINK("https://www.grainger.com/product/3M-Urethane-Foam-Double-Sided-15C142","Grainger")</f>
        <v>Grainger</v>
      </c>
      <c r="I30" s="1" t="s">
        <v>141</v>
      </c>
    </row>
    <row r="31">
      <c r="A31" s="1">
        <v>29.0</v>
      </c>
      <c r="B31" s="1" t="s">
        <v>142</v>
      </c>
      <c r="E31" s="10"/>
      <c r="F31" s="7" t="s">
        <v>143</v>
      </c>
      <c r="G31" s="1"/>
      <c r="H31" s="1"/>
      <c r="I31" s="1" t="s">
        <v>144</v>
      </c>
    </row>
    <row r="32">
      <c r="E32" s="3"/>
      <c r="F32" s="15"/>
    </row>
    <row r="33">
      <c r="E33" s="3"/>
      <c r="F33" s="15"/>
    </row>
    <row r="34">
      <c r="E34" s="3"/>
      <c r="F34" s="15"/>
    </row>
    <row r="35">
      <c r="E35" s="3"/>
      <c r="F35" s="15"/>
    </row>
    <row r="36">
      <c r="E36" s="3"/>
      <c r="F36" s="15"/>
    </row>
    <row r="37">
      <c r="E37" s="3"/>
    </row>
    <row r="38">
      <c r="E38" s="3"/>
    </row>
    <row r="39">
      <c r="E39" s="3"/>
    </row>
    <row r="40">
      <c r="E40" s="3"/>
    </row>
    <row r="41">
      <c r="E41" s="3"/>
    </row>
    <row r="42">
      <c r="E42" s="3"/>
    </row>
    <row r="43">
      <c r="E43" s="3"/>
    </row>
    <row r="44">
      <c r="E44" s="3"/>
    </row>
    <row r="45">
      <c r="E45" s="3"/>
    </row>
    <row r="46"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  <row r="1001">
      <c r="E1001" s="3"/>
    </row>
    <row r="1002">
      <c r="E1002" s="3"/>
    </row>
    <row r="1003">
      <c r="E1003" s="3"/>
    </row>
    <row r="1004">
      <c r="E1004" s="3"/>
    </row>
    <row r="1005">
      <c r="E1005" s="3"/>
    </row>
    <row r="1006">
      <c r="E1006" s="3"/>
    </row>
  </sheetData>
  <autoFilter ref="$A$2:$I$31"/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