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dos CitrusBR" sheetId="1" r:id="rId3"/>
    <sheet state="visible" name="Treatt Report - Agosto 2017" sheetId="2" r:id="rId4"/>
  </sheets>
  <definedNames/>
  <calcPr/>
</workbook>
</file>

<file path=xl/sharedStrings.xml><?xml version="1.0" encoding="utf-8"?>
<sst xmlns="http://schemas.openxmlformats.org/spreadsheetml/2006/main" count="22" uniqueCount="22">
  <si>
    <t>Ano/safra</t>
  </si>
  <si>
    <t>Milhões de Caixas de 40,8 kg</t>
  </si>
  <si>
    <t>It was only a few short months ago, when the supply situation was tougher, that fruit box prices were Brazilian Real (R)26-28/box where now they are around R16-18/box. Unless there is a considerable decline in demand from both fresh fruit and oil (which we do not expect), we feel that with Argentina controlling such a large portion of the oil market (54% on average), prices will remain firm, and are likely to increase in the coming months.</t>
  </si>
  <si>
    <t>TERPINEOL - Producers are under pressure because of raw material price increases and due to the high investment costs associated with equipment required to work within the increasingly strict environmental protection rules. This coupled with consistency of world demands is driving prices higher</t>
  </si>
  <si>
    <t xml:space="preserve"> </t>
  </si>
  <si>
    <t>Oscilação Em Relação Safra Anterior</t>
  </si>
  <si>
    <t>Massa de laranja (ton)</t>
  </si>
  <si>
    <t>d-limoneno (ton)</t>
  </si>
  <si>
    <t>2017/18</t>
  </si>
  <si>
    <t>2016/17</t>
  </si>
  <si>
    <t>2015/16</t>
  </si>
  <si>
    <t>2014/15</t>
  </si>
  <si>
    <t>2013/14</t>
  </si>
  <si>
    <t>2012/13</t>
  </si>
  <si>
    <t>n/d</t>
  </si>
  <si>
    <t>CitrusBR explica que a queda nas exportações de suco se deve à redução na oferta de laranja registrada na safra 2016/2017, encerrada em 245,31 milhões de caixas de 40.8kg, volume 18,6% menor que o ano anterior, segundo os dados do Fundo de Defesa da Citricultura (Fundecitrus).</t>
  </si>
  <si>
    <r>
      <t xml:space="preserve">Whereas the average yield of limonene per orange, orange weight, peel, number of seeds, skin and shaft, and juice content are </t>
    </r>
    <r>
      <rPr>
        <b/>
      </rPr>
      <t>1.331±0.763</t>
    </r>
    <r>
      <t>, 221.13±22.24g, 34.94±12.14g, 3.67±2.08g, 89.93±217.65g, and 69.61±20.97g respectivel</t>
    </r>
  </si>
  <si>
    <t>EXTRACTION OF LIMONENE FROM ORANGE PEEL (PDF Download Available). Available from: https://www.researchgate.net/publication/282843770_EXTRACTION_OF_LIMONENE_FROM_ORANGE_PEEL [accessed Nov 21 2017].</t>
  </si>
  <si>
    <t>Orange fruit contains 0,92% limonene.</t>
  </si>
  <si>
    <t>D-limonene (1-methyl-4-(1-methylethanyl cyclohexane) is a monoterpene with a lemon-like odor and is a major constituent in several citrus oils</t>
  </si>
  <si>
    <t>https://www.researchgate.net/publication/272494799_Extraction_of_Orange_Oil_by_Improved_Steam_Distillation_and_its_Characterization_Studies</t>
  </si>
  <si>
    <t>O óleo essencial apresenta 97-98% de limoneno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</si>
</sst>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
    <numFmt numFmtId="165" formatCode="#,##0.0000"/>
    <numFmt numFmtId="166" formatCode="yyyy/mm"/>
  </numFmts>
  <fonts count="8">
    <font>
      <sz val="10.0"/>
      <color rgb="FF000000"/>
      <name val="Arial"/>
    </font>
    <font>
      <sz val="11.0"/>
      <color rgb="FFFFFFFF"/>
      <name val="Calibri"/>
    </font>
    <font/>
    <font>
      <b/>
      <sz val="13.0"/>
      <name val="Sans-serif"/>
    </font>
    <font>
      <sz val="13.0"/>
      <name val="Sans-serif"/>
    </font>
    <font>
      <sz val="11.0"/>
      <color rgb="FF000000"/>
      <name val="Calibri"/>
    </font>
    <font>
      <u/>
      <sz val="11.0"/>
      <color rgb="FF0000FF"/>
      <name val="Calibri"/>
    </font>
    <font>
      <u/>
      <color rgb="FF0000FF"/>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0"/>
    </xf>
    <xf borderId="0" fillId="2" fontId="1" numFmtId="0" xfId="0" applyAlignment="1" applyFont="1">
      <alignment readingOrder="0" shrinkToFit="0" vertical="center" wrapText="1"/>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10" xfId="0" applyAlignment="1" applyFont="1" applyNumberFormat="1">
      <alignment readingOrder="0" shrinkToFit="0" vertical="bottom" wrapText="0"/>
    </xf>
    <xf borderId="0" fillId="0" fontId="2" numFmtId="3" xfId="0" applyFont="1" applyNumberFormat="1"/>
    <xf borderId="0" fillId="0" fontId="5" numFmtId="0" xfId="0" applyAlignment="1" applyFont="1">
      <alignment horizontal="right" readingOrder="0" shrinkToFit="0" vertical="bottom" wrapText="0"/>
    </xf>
    <xf borderId="0" fillId="0" fontId="5" numFmtId="10" xfId="0" applyAlignment="1" applyFont="1" applyNumberFormat="1">
      <alignment horizontal="right" readingOrder="0" shrinkToFit="0" vertical="bottom" wrapText="0"/>
    </xf>
    <xf borderId="0" fillId="0" fontId="5" numFmtId="164" xfId="0" applyAlignment="1" applyFont="1" applyNumberFormat="1">
      <alignment horizontal="left" readingOrder="0" shrinkToFit="0" vertical="bottom" wrapText="0"/>
    </xf>
    <xf borderId="0" fillId="0" fontId="2" numFmtId="165" xfId="0" applyFont="1" applyNumberFormat="1"/>
    <xf borderId="0" fillId="0" fontId="5" numFmtId="166" xfId="0" applyAlignment="1" applyFont="1" applyNumberFormat="1">
      <alignment horizontal="left" readingOrder="0" shrinkToFit="0" vertical="bottom" wrapText="0"/>
    </xf>
    <xf borderId="0" fillId="0" fontId="6" numFmtId="0" xfId="0" applyAlignment="1" applyFont="1">
      <alignment readingOrder="0" shrinkToFit="0" vertical="bottom" wrapText="0"/>
    </xf>
    <xf borderId="0" fillId="0" fontId="2"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researchgate.net/publication/282843770_EXTRACTION_OF_LIMONENE_FROM_ORANGE_PEEL" TargetMode="External"/><Relationship Id="rId2" Type="http://schemas.openxmlformats.org/officeDocument/2006/relationships/hyperlink" Target="https://www.researchgate.net/publication/272494799_Extraction_of_Orange_Oil_by_Improved_Steam_Distillation_and_its_Characterization_Studie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29"/>
    <col customWidth="1" min="2" max="2" width="27.57"/>
    <col customWidth="1" min="3" max="3" width="26.86"/>
    <col customWidth="1" min="4" max="4" width="19.57"/>
    <col customWidth="1" min="5" max="5" width="15.29"/>
    <col customWidth="1" min="6" max="6" width="23.71"/>
  </cols>
  <sheetData>
    <row r="1">
      <c r="A1" s="1" t="s">
        <v>0</v>
      </c>
      <c r="B1" s="2" t="s">
        <v>1</v>
      </c>
      <c r="C1" s="2" t="s">
        <v>5</v>
      </c>
      <c r="D1" s="2" t="s">
        <v>6</v>
      </c>
      <c r="E1" s="2" t="s">
        <v>7</v>
      </c>
    </row>
    <row r="2">
      <c r="A2" s="6" t="s">
        <v>8</v>
      </c>
      <c r="B2" s="7"/>
      <c r="C2" s="7"/>
    </row>
    <row r="3">
      <c r="A3" s="6" t="s">
        <v>9</v>
      </c>
      <c r="B3" s="8">
        <f>245.31</f>
        <v>245.31</v>
      </c>
      <c r="C3" s="9">
        <v>-0.186</v>
      </c>
      <c r="D3" s="10">
        <f t="shared" ref="D3:D19" si="1">(B3*(10^6)*40.8)/1000</f>
        <v>10008648</v>
      </c>
      <c r="E3" s="10">
        <f t="shared" ref="E3:E19" si="2">0.0092*D3</f>
        <v>92079.5616</v>
      </c>
      <c r="F3" s="10"/>
    </row>
    <row r="4">
      <c r="A4" s="6" t="s">
        <v>10</v>
      </c>
      <c r="B4" s="11">
        <v>302.25</v>
      </c>
      <c r="C4" s="12">
        <v>-0.257</v>
      </c>
      <c r="D4" s="10">
        <f t="shared" si="1"/>
        <v>12331800</v>
      </c>
      <c r="E4" s="10">
        <f t="shared" si="2"/>
        <v>113452.56</v>
      </c>
      <c r="F4" s="10"/>
    </row>
    <row r="5">
      <c r="A5" s="6" t="s">
        <v>11</v>
      </c>
      <c r="B5" s="11">
        <v>240.5</v>
      </c>
      <c r="C5" s="12">
        <v>0.147</v>
      </c>
      <c r="D5" s="10">
        <f t="shared" si="1"/>
        <v>9812400</v>
      </c>
      <c r="E5" s="10">
        <f t="shared" si="2"/>
        <v>90274.08</v>
      </c>
      <c r="F5" s="10"/>
    </row>
    <row r="6">
      <c r="A6" s="6" t="s">
        <v>12</v>
      </c>
      <c r="B6" s="11">
        <v>282.0</v>
      </c>
      <c r="C6" s="12">
        <v>-0.07</v>
      </c>
      <c r="D6" s="10">
        <f t="shared" si="1"/>
        <v>11505600</v>
      </c>
      <c r="E6" s="10">
        <f t="shared" si="2"/>
        <v>105851.52</v>
      </c>
      <c r="F6" s="10"/>
    </row>
    <row r="7">
      <c r="A7" s="6" t="s">
        <v>13</v>
      </c>
      <c r="B7" s="11">
        <v>263.54</v>
      </c>
      <c r="C7" s="12">
        <v>0.007</v>
      </c>
      <c r="D7" s="10">
        <f t="shared" si="1"/>
        <v>10752432</v>
      </c>
      <c r="E7" s="10">
        <f t="shared" si="2"/>
        <v>98922.3744</v>
      </c>
      <c r="F7" s="10"/>
    </row>
    <row r="8">
      <c r="A8" s="13">
        <v>40878.0</v>
      </c>
      <c r="B8" s="11">
        <v>265.36</v>
      </c>
      <c r="C8" s="12">
        <v>-0.103</v>
      </c>
      <c r="D8" s="10">
        <f t="shared" si="1"/>
        <v>10826688</v>
      </c>
      <c r="E8" s="10">
        <f t="shared" si="2"/>
        <v>99605.5296</v>
      </c>
      <c r="F8" s="14"/>
    </row>
    <row r="9">
      <c r="A9" s="13">
        <v>40483.0</v>
      </c>
      <c r="B9" s="11">
        <v>240.58</v>
      </c>
      <c r="C9" s="12">
        <v>0.084</v>
      </c>
      <c r="D9" s="10">
        <f t="shared" si="1"/>
        <v>9815664</v>
      </c>
      <c r="E9" s="10">
        <f t="shared" si="2"/>
        <v>90304.1088</v>
      </c>
      <c r="F9" s="10"/>
    </row>
    <row r="10">
      <c r="A10" s="13">
        <v>40087.0</v>
      </c>
      <c r="B10" s="11">
        <v>262.52</v>
      </c>
      <c r="C10" s="12">
        <v>-0.038</v>
      </c>
      <c r="D10" s="10">
        <f t="shared" si="1"/>
        <v>10710816</v>
      </c>
      <c r="E10" s="10">
        <f t="shared" si="2"/>
        <v>98539.5072</v>
      </c>
      <c r="F10" s="10"/>
    </row>
    <row r="11">
      <c r="A11" s="15">
        <v>39692.0</v>
      </c>
      <c r="B11" s="11">
        <v>252.88</v>
      </c>
      <c r="C11" s="12">
        <v>-0.107</v>
      </c>
      <c r="D11" s="10">
        <f t="shared" si="1"/>
        <v>10317504</v>
      </c>
      <c r="E11" s="10">
        <f t="shared" si="2"/>
        <v>94921.0368</v>
      </c>
      <c r="F11" s="10"/>
    </row>
    <row r="12">
      <c r="A12" s="15">
        <v>39295.0</v>
      </c>
      <c r="B12" s="11">
        <v>228.49</v>
      </c>
      <c r="C12" s="12">
        <v>0.018</v>
      </c>
      <c r="D12" s="10">
        <f t="shared" si="1"/>
        <v>9322392</v>
      </c>
      <c r="E12" s="10">
        <f t="shared" si="2"/>
        <v>85766.0064</v>
      </c>
      <c r="F12" s="10"/>
    </row>
    <row r="13">
      <c r="A13" s="15">
        <v>38899.0</v>
      </c>
      <c r="B13" s="11">
        <v>232.69</v>
      </c>
      <c r="C13" s="12">
        <v>-0.028</v>
      </c>
      <c r="D13" s="10">
        <f t="shared" si="1"/>
        <v>9493752</v>
      </c>
      <c r="E13" s="10">
        <f t="shared" si="2"/>
        <v>87342.5184</v>
      </c>
      <c r="F13" s="10"/>
    </row>
    <row r="14">
      <c r="A14" s="15">
        <v>38504.0</v>
      </c>
      <c r="B14" s="11">
        <v>226.42</v>
      </c>
      <c r="C14" s="12">
        <v>0.073</v>
      </c>
      <c r="D14" s="10">
        <f t="shared" si="1"/>
        <v>9237936</v>
      </c>
      <c r="E14" s="10">
        <f t="shared" si="2"/>
        <v>84989.0112</v>
      </c>
      <c r="F14" s="10"/>
    </row>
    <row r="15">
      <c r="A15" s="15">
        <v>38108.0</v>
      </c>
      <c r="B15" s="11">
        <v>244.19</v>
      </c>
      <c r="C15" s="12">
        <v>-0.077</v>
      </c>
      <c r="D15" s="10">
        <f t="shared" si="1"/>
        <v>9962952</v>
      </c>
      <c r="E15" s="10">
        <f t="shared" si="2"/>
        <v>91659.1584</v>
      </c>
      <c r="F15" s="10"/>
    </row>
    <row r="16">
      <c r="A16" s="15">
        <v>37712.0</v>
      </c>
      <c r="B16" s="11">
        <v>226.64</v>
      </c>
      <c r="C16" s="12">
        <v>-0.008</v>
      </c>
      <c r="D16" s="10">
        <f t="shared" si="1"/>
        <v>9246912</v>
      </c>
      <c r="E16" s="10">
        <f t="shared" si="2"/>
        <v>85071.5904</v>
      </c>
      <c r="F16" s="10"/>
    </row>
    <row r="17">
      <c r="A17" s="15">
        <v>37316.0</v>
      </c>
      <c r="B17" s="11">
        <v>224.85</v>
      </c>
      <c r="C17" s="12">
        <v>0.049</v>
      </c>
      <c r="D17" s="10">
        <f t="shared" si="1"/>
        <v>9173880</v>
      </c>
      <c r="E17" s="10">
        <f t="shared" si="2"/>
        <v>84399.696</v>
      </c>
      <c r="F17" s="10"/>
    </row>
    <row r="18">
      <c r="A18" s="15">
        <v>36923.0</v>
      </c>
      <c r="B18" s="11">
        <v>236.52</v>
      </c>
      <c r="C18" s="12">
        <v>0.042</v>
      </c>
      <c r="D18" s="10">
        <f t="shared" si="1"/>
        <v>9650016</v>
      </c>
      <c r="E18" s="10">
        <f t="shared" si="2"/>
        <v>88780.1472</v>
      </c>
      <c r="F18" s="10"/>
    </row>
    <row r="19">
      <c r="A19" s="15">
        <v>36526.0</v>
      </c>
      <c r="B19" s="11">
        <v>246.87</v>
      </c>
      <c r="C19" s="11" t="s">
        <v>14</v>
      </c>
      <c r="D19" s="10">
        <f t="shared" si="1"/>
        <v>10072296</v>
      </c>
      <c r="E19" s="10">
        <f t="shared" si="2"/>
        <v>92665.1232</v>
      </c>
      <c r="F19" s="10"/>
    </row>
    <row r="20">
      <c r="A20" s="7"/>
      <c r="B20" s="7"/>
      <c r="C20" s="7"/>
      <c r="E20" s="10">
        <f>AVERAGE(E3:E19)</f>
        <v>93213.1488</v>
      </c>
    </row>
    <row r="21">
      <c r="A21" s="16" t="str">
        <f>HYPERLINK("http://www.cempeqc.iq.unesp.br/Jose_Eduardo/Blog2013/Aula_10_05/Extra%C3%A7%C3%A3o%20do%20limoneno%20do%20%C3%B3leo%20de%20laranja%20LIC%202009.pdf","Fonte: Extração do limoneno do óleo de laranja LIC 2009.pdf")</f>
        <v>Fonte: Extração do limoneno do óleo de laranja LIC 2009.pdf</v>
      </c>
      <c r="B21" s="7"/>
      <c r="C21" s="7"/>
    </row>
    <row r="22">
      <c r="A22" s="17" t="s">
        <v>15</v>
      </c>
      <c r="B22" s="7"/>
      <c r="C22" s="7"/>
    </row>
    <row r="23">
      <c r="A23" s="8"/>
      <c r="B23" s="7"/>
      <c r="C23" s="7"/>
    </row>
    <row r="24">
      <c r="A24" s="17" t="s">
        <v>16</v>
      </c>
      <c r="B24" s="7"/>
      <c r="C24" s="7"/>
    </row>
    <row r="25">
      <c r="A25" s="18" t="s">
        <v>17</v>
      </c>
      <c r="B25" s="8"/>
      <c r="C25" s="8"/>
    </row>
    <row r="26">
      <c r="A26" s="7"/>
      <c r="B26" s="7"/>
      <c r="C26" s="7"/>
    </row>
    <row r="27">
      <c r="A27" s="17" t="s">
        <v>18</v>
      </c>
    </row>
    <row r="28">
      <c r="A28" s="17" t="s">
        <v>19</v>
      </c>
    </row>
    <row r="29">
      <c r="A29" s="18" t="s">
        <v>20</v>
      </c>
    </row>
    <row r="30">
      <c r="A30" s="17" t="s">
        <v>21</v>
      </c>
    </row>
  </sheetData>
  <hyperlinks>
    <hyperlink r:id="rId1" ref="A25"/>
    <hyperlink r:id="rId2" ref="A2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6.29"/>
  </cols>
  <sheetData>
    <row r="1">
      <c r="A1" s="3" t="s">
        <v>2</v>
      </c>
    </row>
    <row r="3">
      <c r="A3" s="3" t="s">
        <v>3</v>
      </c>
    </row>
    <row r="4">
      <c r="A4" s="4" t="s">
        <v>4</v>
      </c>
    </row>
    <row r="5">
      <c r="A5" s="5"/>
    </row>
    <row r="6">
      <c r="A6" s="5"/>
    </row>
    <row r="7">
      <c r="A7" s="5"/>
    </row>
    <row r="8">
      <c r="A8" s="5"/>
    </row>
    <row r="9">
      <c r="A9" s="5"/>
    </row>
    <row r="10">
      <c r="A10" s="5"/>
    </row>
    <row r="11">
      <c r="A11" s="5"/>
    </row>
  </sheetData>
  <drawing r:id="rId1"/>
</worksheet>
</file>