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defaultThemeVersion="153222"/>
  <mc:AlternateContent xmlns:mc="http://schemas.openxmlformats.org/markup-compatibility/2006">
    <mc:Choice Requires="x15">
      <x15ac:absPath xmlns:x15ac="http://schemas.microsoft.com/office/spreadsheetml/2010/11/ac" url="Y:\Projetos\Bio-Bureau Eng. de Processo\Execução\"/>
    </mc:Choice>
  </mc:AlternateContent>
  <bookViews>
    <workbookView xWindow="0" yWindow="0" windowWidth="28800" windowHeight="11535" tabRatio="879"/>
  </bookViews>
  <sheets>
    <sheet name="Assumptions" sheetId="5" r:id="rId1"/>
    <sheet name="Observations" sheetId="15" r:id="rId2"/>
    <sheet name="Summary - Terpineol" sheetId="3" r:id="rId3"/>
    <sheet name="Summary - Carvone" sheetId="12" r:id="rId4"/>
    <sheet name="Product Value" sheetId="11" r:id="rId5"/>
    <sheet name="Investment References" sheetId="16" r:id="rId6"/>
    <sheet name="Sensitivity Analysis" sheetId="10" r:id="rId7"/>
    <sheet name="PFD - Fermentation" sheetId="4" r:id="rId8"/>
    <sheet name="PFD - Downstream" sheetId="9" r:id="rId9"/>
    <sheet name="Equipment List" sheetId="7" r:id="rId10"/>
  </sheets>
  <externalReferences>
    <externalReference r:id="rId11"/>
    <externalReference r:id="rId12"/>
  </externalReferences>
  <definedNames>
    <definedName name="Base_Annual_Cost_Per_Operator">[1]Base!$P$94</definedName>
    <definedName name="Base_Annual_Cost_Per_Supervisor">[1]Base!$P$96</definedName>
    <definedName name="Base_Depreciation">[1]Base!$P$110</definedName>
    <definedName name="Base_Desired_Capacity">[1]Base!$I$13</definedName>
    <definedName name="Base_GA_Sales_RD">[1]Base!$P$116</definedName>
    <definedName name="Base_Laboratory_Labor">[1]Base!$P$98</definedName>
    <definedName name="Base_Maintenance_Labor">[1]Base!$P$99</definedName>
    <definedName name="Base_Maintenance_Supplies">[1]Base!$P$104</definedName>
    <definedName name="Base_Operating_Supplies">[1]Base!$P$103</definedName>
    <definedName name="Base_Operators_Per_Shift">[1]Base!$P$93</definedName>
    <definedName name="Base_Overhead">[1]Base!$P$108</definedName>
    <definedName name="Base_Shifts">[1]Base!$P$97</definedName>
    <definedName name="Base_Supervisors_Per_Shift">[1]Base!$P$95</definedName>
    <definedName name="Base_Taxes_And_Insurance">[1]Base!$P$109</definedName>
    <definedName name="Cost_Additional_Capital_Cost">'[1]Cost Analysis'!$I$120</definedName>
    <definedName name="Cost_Annual_Cost_Per_Operator">'[1]Cost Analysis'!$P$94</definedName>
    <definedName name="Cost_Annual_Cost_Per_Supervisor">'[1]Cost Analysis'!$P$96</definedName>
    <definedName name="Cost_Depreciation">'[1]Cost Analysis'!$P$110</definedName>
    <definedName name="Cost_Desired_Capacity">'[1]Cost Analysis'!$I$13</definedName>
    <definedName name="Cost_GA_Sales_RD">'[1]Cost Analysis'!$P$116</definedName>
    <definedName name="Cost_Laboratory_Labor">'[1]Cost Analysis'!$P$98</definedName>
    <definedName name="Cost_Maintenance_Labor">'[1]Cost Analysis'!$P$99</definedName>
    <definedName name="Cost_Maintenance_Supplies">'[1]Cost Analysis'!$P$104</definedName>
    <definedName name="Cost_Operating_Supplies">'[1]Cost Analysis'!$P$103</definedName>
    <definedName name="Cost_Operators_Per_Shift">'[1]Cost Analysis'!$P$93</definedName>
    <definedName name="Cost_Overhead">'[1]Cost Analysis'!$P$108</definedName>
    <definedName name="Cost_Shifts">'[1]Cost Analysis'!$P$97</definedName>
    <definedName name="Cost_Supervisors_Per_Shift">'[1]Cost Analysis'!$P$95</definedName>
    <definedName name="Cost_Taxes_And_Insurance">'[1]Cost Analysis'!$P$109</definedName>
    <definedName name="ISIInput">[1]Base!$H$10,[1]Base!$F$33,[1]Base!$F$34,[1]Base!$F$35,[1]Base!$F$36,[1]Base!$F$37,[1]Base!$F$38,[1]Base!$F$39,[1]Base!$I$33,[1]Base!$I$34,[1]Base!$I$35,[1]Base!$I$36,[1]Base!$I$37,[1]Base!$I$38,[1]Base!$I$39,[1]Base!$O$33,[1]Base!$O$34,[1]Base!$O$35,[1]Base!$O$36,[1]Base!$O$37,[1]Base!$O$38,[1]Base!$O$39,[1]Base!$P$33,[1]Base!$P$34,[1]Base!$P$35,[1]Base!$P$36,[1]Base!$P$37,[1]Base!$P$38,[1]Base!$P$39,[1]Base!$F$47,[1]Base!$F$48,[1]Base!$F$49,[1]Base!$F$50,[1]Base!$F$51,[1]Base!$F$52,[1]Base!$F$53,[1]Base!$I$47,[1]Base!$I$48,[1]Base!$I$49,[1]Base!$I$50,[1]Base!$I$51,[1]Base!$I$52,[1]Base!$I$53,[1]Base!$O$47,[1]Base!$O$48,[1]Base!$O$49,[1]Base!$O$50,[1]Base!$O$51,[1]Base!$O$52,[1]Base!$O$53,[1]Base!$P$47,[1]Base!$P$48,[1]Base!$P$49,[1]Base!$P$50,[1]Base!$P$51,[1]Base!$P$52,[1]Base!$P$53,[1]Base!$F$61,[1]Base!$F$62,[1]Base!$F$63,[1]Base!$F$64,[1]Base!$F$65,[1]Base!$F$66,[1]Base!$F$67,[1]Base!$I$61,[1]Base!$I$62,[1]Base!$I$63,[1]Base!$I$64,[1]Base!$I$65,[1]Base!$I$66,[1]Base!$I$67,[1]Base!$O$61,[1]Base!$O$62,[1]Base!$O$63,[1]Base!$O$64,[1]Base!$O$65,[1]Base!$O$66,[1]Base!$O$67,[1]Base!$P$61,[1]Base!$P$62,[1]Base!$P$63,[1]Base!$P$64,[1]Base!$P$65,[1]Base!$P$66,[1]Base!$P$67,[1]Base!$I$85,[1]Base!$I$87,[1]Base!$I$113</definedName>
    <definedName name="UserInput">'[1]Cost Analysis'!$I$13,'[1]Cost Analysis'!$I$15,'[1]Cost Analysis'!$I$17,'[1]Cost Analysis'!$I$19,'[1]Cost Analysis'!$I$33,'[1]Cost Analysis'!$I$34,'[1]Cost Analysis'!$I$35,'[1]Cost Analysis'!$I$36,'[1]Cost Analysis'!$I$37,'[1]Cost Analysis'!$I$38,'[1]Cost Analysis'!$I$39,'[1]Cost Analysis'!$I$47,'[1]Cost Analysis'!$I$48,'[1]Cost Analysis'!$I$49,'[1]Cost Analysis'!$I$50,'[1]Cost Analysis'!$I$51,'[1]Cost Analysis'!$I$52,'[1]Cost Analysis'!$I$53,'[1]Cost Analysis'!$I$61,'[1]Cost Analysis'!$I$62,'[1]Cost Analysis'!$I$63,'[1]Cost Analysis'!$I$64,'[1]Cost Analysis'!$I$65,'[1]Cost Analysis'!$I$66,'[1]Cost Analysis'!$I$67,'[1]Cost Analysis'!$I$85,'[1]Cost Analysis'!$I$87,'[1]Cost Analysis'!$I$89,'[1]Cost Analysis'!$I$91,'[1]Cost Analysis'!$I$93,'[1]Cost Analysis'!$I$95,'[1]Cost Analysis'!$I$97,'[1]Cost Analysis'!$I$113,'[1]Cost Analysis'!$I$120,'[1]Cost Analysis'!$O$157,'[1]Cost Analysis'!$O$159,'[1]Cost Analysis'!$P$93,'[1]Cost Analysis'!$P$94,'[1]Cost Analysis'!$P$95,'[1]Cost Analysis'!$P$96,'[1]Cost Analysis'!$P$97,'[1]Cost Analysis'!$P$98,'[1]Cost Analysis'!$P$99,'[1]Cost Analysis'!$P$103,'[1]Cost Analysis'!$P$104,'[1]Cost Analysis'!$P$108,'[1]Cost Analysis'!$P$109,'[1]Cost Analysis'!$P$110,'[1]Cost Analysis'!$P$116</definedName>
    <definedName name="UserPrice">'[1]Cost Analysis'!$I$33:$I$39,'[1]Cost Analysis'!$I$47:$I$53,'[1]Cost Analysis'!$I$61:$I$67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6" i="12" l="1"/>
  <c r="P26" i="12"/>
  <c r="R25" i="12"/>
  <c r="P25" i="12"/>
  <c r="R24" i="12"/>
  <c r="R28" i="12" s="1"/>
  <c r="T25" i="12" s="1"/>
  <c r="P24" i="12"/>
  <c r="P28" i="12" s="1"/>
  <c r="R16" i="12"/>
  <c r="P16" i="12"/>
  <c r="R15" i="12"/>
  <c r="P15" i="12"/>
  <c r="R14" i="12"/>
  <c r="P14" i="12"/>
  <c r="P18" i="12" s="1"/>
  <c r="K4" i="12"/>
  <c r="R18" i="12" l="1"/>
  <c r="T16" i="12" s="1"/>
  <c r="K5" i="12"/>
  <c r="K6" i="12" s="1"/>
  <c r="K7" i="12" s="1"/>
  <c r="T26" i="12"/>
  <c r="T24" i="12"/>
  <c r="T14" i="12" l="1"/>
  <c r="T15" i="12"/>
  <c r="E6" i="12"/>
  <c r="K4" i="3" l="1"/>
  <c r="P14" i="3" l="1"/>
  <c r="R14" i="3"/>
  <c r="P15" i="3"/>
  <c r="R15" i="3"/>
  <c r="P16" i="3"/>
  <c r="R16" i="3"/>
  <c r="R25" i="3" l="1"/>
  <c r="R24" i="3"/>
  <c r="P25" i="3"/>
  <c r="P26" i="3"/>
  <c r="P24" i="3"/>
  <c r="R26" i="3"/>
  <c r="R28" i="3" l="1"/>
  <c r="T26" i="3" s="1"/>
  <c r="P28" i="3"/>
  <c r="T24" i="3" l="1"/>
  <c r="T25" i="3"/>
  <c r="P18" i="3" l="1"/>
  <c r="K5" i="3" s="1"/>
  <c r="R18" i="3"/>
  <c r="E6" i="3" l="1"/>
  <c r="K6" i="3"/>
  <c r="K7" i="3" s="1"/>
  <c r="T15" i="3"/>
  <c r="T14" i="3"/>
  <c r="T16" i="3"/>
</calcChain>
</file>

<file path=xl/sharedStrings.xml><?xml version="1.0" encoding="utf-8"?>
<sst xmlns="http://schemas.openxmlformats.org/spreadsheetml/2006/main" count="506" uniqueCount="318">
  <si>
    <t>Desired Capacity</t>
  </si>
  <si>
    <t>Working hours per year</t>
  </si>
  <si>
    <t>CAPEX</t>
  </si>
  <si>
    <t>million USD</t>
  </si>
  <si>
    <t>OPEX</t>
  </si>
  <si>
    <t>million USD/yr</t>
  </si>
  <si>
    <t>Material</t>
  </si>
  <si>
    <t>Price</t>
  </si>
  <si>
    <t>Technical Coefficients</t>
  </si>
  <si>
    <t>Quantity</t>
  </si>
  <si>
    <t>kg/h</t>
  </si>
  <si>
    <t>USD/ton</t>
  </si>
  <si>
    <t>ton/h</t>
  </si>
  <si>
    <t>Utilities</t>
  </si>
  <si>
    <t>Electricity</t>
  </si>
  <si>
    <t>USD/kWh</t>
  </si>
  <si>
    <t>kW</t>
  </si>
  <si>
    <t>Product Cost</t>
  </si>
  <si>
    <t>Raw Materials</t>
  </si>
  <si>
    <t>Cost per year</t>
  </si>
  <si>
    <t>Percent</t>
  </si>
  <si>
    <t>(million USD)</t>
  </si>
  <si>
    <t>(USD)</t>
  </si>
  <si>
    <t>(%)</t>
  </si>
  <si>
    <t>Total</t>
  </si>
  <si>
    <t>million USD / year</t>
  </si>
  <si>
    <t>Total Variables Costs</t>
  </si>
  <si>
    <t>ton/year</t>
  </si>
  <si>
    <t>h/year</t>
  </si>
  <si>
    <t>Steam</t>
  </si>
  <si>
    <t>ton/ton Terpineol</t>
  </si>
  <si>
    <t>kg/ton Terpineol</t>
  </si>
  <si>
    <t>Limonene</t>
  </si>
  <si>
    <t>Nutrients</t>
  </si>
  <si>
    <t>n-Hexadecane</t>
  </si>
  <si>
    <t>Cooling Water</t>
  </si>
  <si>
    <t>kWh/ton Terpineol</t>
  </si>
  <si>
    <t>USD/kg Terpineol</t>
  </si>
  <si>
    <t>TAG</t>
  </si>
  <si>
    <t>EQUIPMENT</t>
  </si>
  <si>
    <t>QUANT.</t>
  </si>
  <si>
    <t>SIZE</t>
  </si>
  <si>
    <t>MATERIAL</t>
  </si>
  <si>
    <t>OBSERVATION</t>
  </si>
  <si>
    <t>REACTORS</t>
  </si>
  <si>
    <t>COLUMNS</t>
  </si>
  <si>
    <t>PUMPS</t>
  </si>
  <si>
    <t>HEAT EXCHANGERS</t>
  </si>
  <si>
    <t>VESSELS</t>
  </si>
  <si>
    <t>SPECIAL EQUIPMENT</t>
  </si>
  <si>
    <t>COMPRESSORS</t>
  </si>
  <si>
    <t>STORAGE</t>
  </si>
  <si>
    <t>UTILITIES</t>
  </si>
  <si>
    <t>Total Fixed Costs &amp; Gen. Expenses</t>
  </si>
  <si>
    <t>100% Conversion, 93% Yield</t>
  </si>
  <si>
    <t>85% Conversion, 100% Yield</t>
  </si>
  <si>
    <t>100% Conversion, 100% Yield</t>
  </si>
  <si>
    <t>Market Price</t>
  </si>
  <si>
    <t>USD/kg Carvone</t>
  </si>
  <si>
    <t>ton/ton Carvone</t>
  </si>
  <si>
    <t>kg/ton Carvone</t>
  </si>
  <si>
    <t>kWh/ton Carvone</t>
  </si>
  <si>
    <t>Terpineol Cost Estimate</t>
  </si>
  <si>
    <t>Carvone Cost Estimate</t>
  </si>
  <si>
    <t>Base Case (85% Conversion, 93% Yield)</t>
  </si>
  <si>
    <t>Product Value Estimate (USD/ton Terpineol)</t>
  </si>
  <si>
    <t>Cost/ton of Terp.</t>
  </si>
  <si>
    <t>Cost/ton of Carv.</t>
  </si>
  <si>
    <t>Assumptions - Biobureau</t>
  </si>
  <si>
    <t>Biphasic fermentation utilizing n-hexadecane as solvent</t>
  </si>
  <si>
    <t>Solvent volume equal to aqueous phase volume</t>
  </si>
  <si>
    <t>Conversion and yield based on Bicas et al (2010) (85% conversion and 1.05 g terpineol/g limonene)</t>
  </si>
  <si>
    <t>Limonene concentration on organic phase: 180 g/L</t>
  </si>
  <si>
    <t>Fermentation time: 72h</t>
  </si>
  <si>
    <t>Cell growth time: 24h</t>
  </si>
  <si>
    <t>Carvone production designed with the same performance parameteres considered for terpineol production</t>
  </si>
  <si>
    <t>Assumptions - ISI Biossintéticos</t>
  </si>
  <si>
    <t>Limonene addition after microorganism growth.</t>
  </si>
  <si>
    <t>Fermentation time cycle: 140h</t>
  </si>
  <si>
    <t>Inoculum loading: 1h</t>
  </si>
  <si>
    <t>Culture medium loading: 10h</t>
  </si>
  <si>
    <t>Fermentation: 96h</t>
  </si>
  <si>
    <t>Broth unloading: 10h</t>
  </si>
  <si>
    <t>Clean in place: 19h</t>
  </si>
  <si>
    <t>Sterilization in place: 4h</t>
  </si>
  <si>
    <t>Pre-inoculum total cycle: 30h</t>
  </si>
  <si>
    <t>Medium loading: 1h</t>
  </si>
  <si>
    <t>Cell growth: 24h</t>
  </si>
  <si>
    <t>Broth unloading: 1h</t>
  </si>
  <si>
    <t>Clean in place: 3h</t>
  </si>
  <si>
    <t>Sterilization in place: 1h</t>
  </si>
  <si>
    <t>Cost basis: EUA (1st Quarter 2016)</t>
  </si>
  <si>
    <t>Unscheduled equipment: 10% of CAPEX</t>
  </si>
  <si>
    <t>Contingency: 30% do CAPEX</t>
  </si>
  <si>
    <t>Fixed costs calculated according to specific cost engineering literature (Turton, 2012)</t>
  </si>
  <si>
    <t>1st Seed Fermenter</t>
  </si>
  <si>
    <t>SS304</t>
  </si>
  <si>
    <r>
      <t>0,155 m</t>
    </r>
    <r>
      <rPr>
        <vertAlign val="superscript"/>
        <sz val="11"/>
        <color theme="1"/>
        <rFont val="Calibri"/>
        <family val="2"/>
        <scheme val="minor"/>
      </rPr>
      <t>3</t>
    </r>
  </si>
  <si>
    <t>Main Fermenter</t>
  </si>
  <si>
    <r>
      <t>155 m</t>
    </r>
    <r>
      <rPr>
        <vertAlign val="superscript"/>
        <sz val="11"/>
        <color theme="1"/>
        <rFont val="Calibri"/>
        <family val="2"/>
        <scheme val="minor"/>
      </rPr>
      <t>3</t>
    </r>
  </si>
  <si>
    <t>R103 A-C</t>
  </si>
  <si>
    <r>
      <t>1,55 m</t>
    </r>
    <r>
      <rPr>
        <vertAlign val="superscript"/>
        <sz val="11"/>
        <color theme="1"/>
        <rFont val="Calibri"/>
        <family val="2"/>
        <scheme val="minor"/>
      </rPr>
      <t>3</t>
    </r>
  </si>
  <si>
    <t>2nd Seed Fermenter</t>
  </si>
  <si>
    <t>2nd Seed to Main Fermenter Pump</t>
  </si>
  <si>
    <t>2nd Seed to Main Fermenter Spare Pump</t>
  </si>
  <si>
    <t>P-101 B,B</t>
  </si>
  <si>
    <t>P-101 A,B</t>
  </si>
  <si>
    <t>R101 A-N</t>
  </si>
  <si>
    <t>R102 A-C</t>
  </si>
  <si>
    <t>Culture Medium Pump</t>
  </si>
  <si>
    <t>P-102 A,B</t>
  </si>
  <si>
    <t>1,92 L/s</t>
  </si>
  <si>
    <t>0,43 L/s</t>
  </si>
  <si>
    <t>CS</t>
  </si>
  <si>
    <t>P-102 B,B</t>
  </si>
  <si>
    <t>Culture Medium Spare Pump</t>
  </si>
  <si>
    <t>P-103 A,B</t>
  </si>
  <si>
    <t>Organic Phase Pump</t>
  </si>
  <si>
    <t>P-103 B,B</t>
  </si>
  <si>
    <t>Organic Phase Spare Pump</t>
  </si>
  <si>
    <t>P-104 A,B</t>
  </si>
  <si>
    <t>Centrifuge Pump</t>
  </si>
  <si>
    <t>3,93 L/s</t>
  </si>
  <si>
    <t>P-104 B,B</t>
  </si>
  <si>
    <t>Centrifuge Spare Pump</t>
  </si>
  <si>
    <t>P-105 A,B</t>
  </si>
  <si>
    <t>P-106 A,B</t>
  </si>
  <si>
    <t>Decanter Pump</t>
  </si>
  <si>
    <t>P-105 B,B</t>
  </si>
  <si>
    <t>Decanter Spare Pump</t>
  </si>
  <si>
    <t>Surge Tank Pump</t>
  </si>
  <si>
    <t>P-106 B,B</t>
  </si>
  <si>
    <t>Surge Tank Spare Pump</t>
  </si>
  <si>
    <t>Water Treatment Pump</t>
  </si>
  <si>
    <t xml:space="preserve">P-107 A,B </t>
  </si>
  <si>
    <t>P-107 B,B</t>
  </si>
  <si>
    <t>Water Treatment Spare Pump</t>
  </si>
  <si>
    <t>P-108 A,B</t>
  </si>
  <si>
    <t>1st to 2nd Seed Fermenter Pump</t>
  </si>
  <si>
    <t>0,043 L/s</t>
  </si>
  <si>
    <t>P-108 B,B</t>
  </si>
  <si>
    <t>1st to 2nd Seed Fermenter Spare Pump</t>
  </si>
  <si>
    <t>P-201 A,B</t>
  </si>
  <si>
    <t>1st Integration Heat Exchanger Pump</t>
  </si>
  <si>
    <t>P-201 B,B</t>
  </si>
  <si>
    <t>1st Integration Heat Exchanger Spare Pump</t>
  </si>
  <si>
    <t>P-202 A,B</t>
  </si>
  <si>
    <t>1st Column Reflux Pump</t>
  </si>
  <si>
    <t>P-202 B,B</t>
  </si>
  <si>
    <t>1st Column Reflux Reflux Pump</t>
  </si>
  <si>
    <t>P-203 A,B</t>
  </si>
  <si>
    <t>1st Column Reboiler Pump</t>
  </si>
  <si>
    <t>1,78 L/s</t>
  </si>
  <si>
    <t>1,20 L/s</t>
  </si>
  <si>
    <t>P-203 B,B</t>
  </si>
  <si>
    <t>1st Column Reboiler Spare Pump</t>
  </si>
  <si>
    <t>P-204 A,B</t>
  </si>
  <si>
    <t>Hexadecane Pump</t>
  </si>
  <si>
    <t>P-204 B,B</t>
  </si>
  <si>
    <t>Hexadecane Spare Pump</t>
  </si>
  <si>
    <t xml:space="preserve">P-205 </t>
  </si>
  <si>
    <t>1st Column Vacuum Pump</t>
  </si>
  <si>
    <t>26 L/s</t>
  </si>
  <si>
    <t>P-206 A,B</t>
  </si>
  <si>
    <t>2nd Column Reflux Pump</t>
  </si>
  <si>
    <t>0,21 L/s</t>
  </si>
  <si>
    <t>P-206 B,B</t>
  </si>
  <si>
    <t>2nd Column Reflux Spare Pump</t>
  </si>
  <si>
    <t>P-207 A,B</t>
  </si>
  <si>
    <t>2nd Column Reboiler Pump</t>
  </si>
  <si>
    <t>0,41 L/s</t>
  </si>
  <si>
    <t>P-207 B,B</t>
  </si>
  <si>
    <t>2nd Column Reboiler Spare Pump</t>
  </si>
  <si>
    <t>P-208</t>
  </si>
  <si>
    <t>2nd Column Vacuum Pump</t>
  </si>
  <si>
    <t>15,28 L/s</t>
  </si>
  <si>
    <t>Product Pump</t>
  </si>
  <si>
    <t>P-209 A,B</t>
  </si>
  <si>
    <t>Limonene Pump</t>
  </si>
  <si>
    <t>0,07 L/s</t>
  </si>
  <si>
    <t>P-209 B,B</t>
  </si>
  <si>
    <t>Product Spare Pump</t>
  </si>
  <si>
    <t>Limonene Spare Pump</t>
  </si>
  <si>
    <t>C-201</t>
  </si>
  <si>
    <t>1st Distillation Column</t>
  </si>
  <si>
    <t>Diameter : 1,52 m
Height: 23,3 m</t>
  </si>
  <si>
    <t>Tray: A285C
Shell: A516</t>
  </si>
  <si>
    <t>C-202</t>
  </si>
  <si>
    <t>2nd Distillation Column</t>
  </si>
  <si>
    <t>Diameter : 0,46 m
Height: 27,5 m</t>
  </si>
  <si>
    <t>E-201</t>
  </si>
  <si>
    <t>E-101</t>
  </si>
  <si>
    <t>Shell: A285C
Tube: A214</t>
  </si>
  <si>
    <r>
      <t>Area: 79,1 m</t>
    </r>
    <r>
      <rPr>
        <vertAlign val="superscript"/>
        <sz val="11"/>
        <color theme="1"/>
        <rFont val="Calibri"/>
        <family val="2"/>
        <scheme val="minor"/>
      </rPr>
      <t>2</t>
    </r>
  </si>
  <si>
    <t>E-102</t>
  </si>
  <si>
    <t>1st Culture Medium Sterilization Heat Exchanger</t>
  </si>
  <si>
    <t>2nd Culture Medium Sterilization Heat Exchanger</t>
  </si>
  <si>
    <r>
      <t>Area: 0,42 m</t>
    </r>
    <r>
      <rPr>
        <vertAlign val="superscript"/>
        <sz val="11"/>
        <color theme="1"/>
        <rFont val="Calibri"/>
        <family val="2"/>
        <scheme val="minor"/>
      </rPr>
      <t>2</t>
    </r>
  </si>
  <si>
    <t>E-103</t>
  </si>
  <si>
    <t>3rd Culture Medium Sterilization Heat Exchanger</t>
  </si>
  <si>
    <r>
      <t>Area: 5,76 m</t>
    </r>
    <r>
      <rPr>
        <vertAlign val="superscript"/>
        <sz val="11"/>
        <color theme="1"/>
        <rFont val="Calibri"/>
        <family val="2"/>
        <scheme val="minor"/>
      </rPr>
      <t>2</t>
    </r>
  </si>
  <si>
    <t>E-104</t>
  </si>
  <si>
    <t>E-105</t>
  </si>
  <si>
    <t>E-106</t>
  </si>
  <si>
    <t>1st Organic Phase Sterilization Heat Exchanger</t>
  </si>
  <si>
    <t>2nd Organic Phase Sterilization Heat Exchanger</t>
  </si>
  <si>
    <t>3rd Organic Phase Sterilization Heat Exchanger</t>
  </si>
  <si>
    <r>
      <t>Area: 31,86 m</t>
    </r>
    <r>
      <rPr>
        <vertAlign val="superscript"/>
        <sz val="11"/>
        <color theme="1"/>
        <rFont val="Calibri"/>
        <family val="2"/>
        <scheme val="minor"/>
      </rPr>
      <t>2</t>
    </r>
  </si>
  <si>
    <r>
      <t>Area: 0,40 m</t>
    </r>
    <r>
      <rPr>
        <vertAlign val="superscript"/>
        <sz val="11"/>
        <color theme="1"/>
        <rFont val="Calibri"/>
        <family val="2"/>
        <scheme val="minor"/>
      </rPr>
      <t>2</t>
    </r>
  </si>
  <si>
    <r>
      <t>Area: 4,93 m</t>
    </r>
    <r>
      <rPr>
        <vertAlign val="superscript"/>
        <sz val="11"/>
        <color theme="1"/>
        <rFont val="Calibri"/>
        <family val="2"/>
        <scheme val="minor"/>
      </rPr>
      <t>2</t>
    </r>
  </si>
  <si>
    <t>1st Integration Heat Exchanger</t>
  </si>
  <si>
    <r>
      <t>Area: 23,9 m</t>
    </r>
    <r>
      <rPr>
        <vertAlign val="superscript"/>
        <sz val="11"/>
        <color theme="1"/>
        <rFont val="Calibri"/>
        <family val="2"/>
        <scheme val="minor"/>
      </rPr>
      <t>2</t>
    </r>
  </si>
  <si>
    <t>E-202</t>
  </si>
  <si>
    <t>1st Column Reboiler</t>
  </si>
  <si>
    <r>
      <t>Area: 35,6 m</t>
    </r>
    <r>
      <rPr>
        <vertAlign val="superscript"/>
        <sz val="11"/>
        <color theme="1"/>
        <rFont val="Calibri"/>
        <family val="2"/>
        <scheme val="minor"/>
      </rPr>
      <t>2</t>
    </r>
  </si>
  <si>
    <t>E-203</t>
  </si>
  <si>
    <t>1st Column Condenser</t>
  </si>
  <si>
    <r>
      <t>Area: 4,94 m</t>
    </r>
    <r>
      <rPr>
        <vertAlign val="superscript"/>
        <sz val="11"/>
        <color theme="1"/>
        <rFont val="Calibri"/>
        <family val="2"/>
        <scheme val="minor"/>
      </rPr>
      <t>2</t>
    </r>
  </si>
  <si>
    <t>E-204</t>
  </si>
  <si>
    <t>2nd Integration Heat Exchanger</t>
  </si>
  <si>
    <r>
      <t>Area: 2,92 m</t>
    </r>
    <r>
      <rPr>
        <vertAlign val="superscript"/>
        <sz val="11"/>
        <color theme="1"/>
        <rFont val="Calibri"/>
        <family val="2"/>
        <scheme val="minor"/>
      </rPr>
      <t>2</t>
    </r>
  </si>
  <si>
    <t>E-205</t>
  </si>
  <si>
    <t>E-206</t>
  </si>
  <si>
    <t>2nd Column Reboiler</t>
  </si>
  <si>
    <t>2nd Column Condenser</t>
  </si>
  <si>
    <r>
      <t>Area: 1,22 m</t>
    </r>
    <r>
      <rPr>
        <vertAlign val="superscript"/>
        <sz val="11"/>
        <color theme="1"/>
        <rFont val="Calibri"/>
        <family val="2"/>
        <scheme val="minor"/>
      </rPr>
      <t>2</t>
    </r>
  </si>
  <si>
    <r>
      <t>Area: 0,99 m</t>
    </r>
    <r>
      <rPr>
        <vertAlign val="superscript"/>
        <sz val="11"/>
        <color theme="1"/>
        <rFont val="Calibri"/>
        <family val="2"/>
        <scheme val="minor"/>
      </rPr>
      <t>2</t>
    </r>
  </si>
  <si>
    <t>E-207</t>
  </si>
  <si>
    <t>Hexadecane Heat Exchanger</t>
  </si>
  <si>
    <r>
      <t>Area: 3,66 m</t>
    </r>
    <r>
      <rPr>
        <vertAlign val="superscript"/>
        <sz val="11"/>
        <color theme="1"/>
        <rFont val="Calibri"/>
        <family val="2"/>
        <scheme val="minor"/>
      </rPr>
      <t>2</t>
    </r>
  </si>
  <si>
    <t>E-208</t>
  </si>
  <si>
    <t>Product Heat Exchanger</t>
  </si>
  <si>
    <r>
      <t>Area: 2,44 m</t>
    </r>
    <r>
      <rPr>
        <vertAlign val="superscript"/>
        <sz val="11"/>
        <color theme="1"/>
        <rFont val="Calibri"/>
        <family val="2"/>
        <scheme val="minor"/>
      </rPr>
      <t>2</t>
    </r>
  </si>
  <si>
    <r>
      <t>Area: 0,31m</t>
    </r>
    <r>
      <rPr>
        <vertAlign val="superscript"/>
        <sz val="11"/>
        <color theme="1"/>
        <rFont val="Calibri"/>
        <family val="2"/>
        <scheme val="minor"/>
      </rPr>
      <t>2</t>
    </r>
  </si>
  <si>
    <t>E-209</t>
  </si>
  <si>
    <t>Limonene Heat Exchanger</t>
  </si>
  <si>
    <t>V-101</t>
  </si>
  <si>
    <t>Surge Tank</t>
  </si>
  <si>
    <t>V-102</t>
  </si>
  <si>
    <t>Decanter</t>
  </si>
  <si>
    <t>V-201</t>
  </si>
  <si>
    <t>1st Column Vessel</t>
  </si>
  <si>
    <t>2nd Column Vessel</t>
  </si>
  <si>
    <t>S-101</t>
  </si>
  <si>
    <t>V-202</t>
  </si>
  <si>
    <t>Centrifuge</t>
  </si>
  <si>
    <t>Diameter: 1,099 m</t>
  </si>
  <si>
    <t>Air Compressor</t>
  </si>
  <si>
    <r>
      <t>43,06 m</t>
    </r>
    <r>
      <rPr>
        <vertAlign val="superscript"/>
        <sz val="11"/>
        <color theme="1"/>
        <rFont val="Calibri"/>
        <family val="2"/>
        <scheme val="minor"/>
      </rPr>
      <t>3</t>
    </r>
  </si>
  <si>
    <t>K-101</t>
  </si>
  <si>
    <t>Limonene Storage Tank</t>
  </si>
  <si>
    <r>
      <t>3,41 m</t>
    </r>
    <r>
      <rPr>
        <vertAlign val="superscript"/>
        <sz val="11"/>
        <color theme="1"/>
        <rFont val="Calibri"/>
        <family val="2"/>
        <scheme val="minor"/>
      </rPr>
      <t>3</t>
    </r>
  </si>
  <si>
    <r>
      <t>465 m</t>
    </r>
    <r>
      <rPr>
        <vertAlign val="superscript"/>
        <sz val="11"/>
        <color theme="1"/>
        <rFont val="Calibri"/>
        <family val="2"/>
        <scheme val="minor"/>
      </rPr>
      <t>3</t>
    </r>
  </si>
  <si>
    <r>
      <t>2,72 m</t>
    </r>
    <r>
      <rPr>
        <vertAlign val="superscript"/>
        <sz val="11"/>
        <color theme="1"/>
        <rFont val="Calibri"/>
        <family val="2"/>
        <scheme val="minor"/>
      </rPr>
      <t>3</t>
    </r>
  </si>
  <si>
    <r>
      <t>5500 m</t>
    </r>
    <r>
      <rPr>
        <vertAlign val="superscript"/>
        <sz val="11"/>
        <color theme="1"/>
        <rFont val="Calibri"/>
        <family val="2"/>
        <scheme val="minor"/>
      </rPr>
      <t>3</t>
    </r>
  </si>
  <si>
    <t>Hexadecane Storage Tank</t>
  </si>
  <si>
    <r>
      <t>981 m</t>
    </r>
    <r>
      <rPr>
        <vertAlign val="superscript"/>
        <sz val="11"/>
        <color theme="1"/>
        <rFont val="Calibri"/>
        <family val="2"/>
        <scheme val="minor"/>
      </rPr>
      <t>3</t>
    </r>
  </si>
  <si>
    <t>Product Storage Tank</t>
  </si>
  <si>
    <r>
      <t>474 m</t>
    </r>
    <r>
      <rPr>
        <vertAlign val="superscript"/>
        <sz val="11"/>
        <color theme="1"/>
        <rFont val="Calibri"/>
        <family val="2"/>
        <scheme val="minor"/>
      </rPr>
      <t>3</t>
    </r>
  </si>
  <si>
    <t>Culture Medium Storage Tank</t>
  </si>
  <si>
    <r>
      <t>1320 m</t>
    </r>
    <r>
      <rPr>
        <vertAlign val="superscript"/>
        <sz val="11"/>
        <color theme="1"/>
        <rFont val="Calibri"/>
        <family val="2"/>
        <scheme val="minor"/>
      </rPr>
      <t>3</t>
    </r>
  </si>
  <si>
    <t>Sized to store hexadene for 7 days.</t>
  </si>
  <si>
    <t>Sized to store product for 15 days.</t>
  </si>
  <si>
    <t>Sized to store culture medium for 7 days.</t>
  </si>
  <si>
    <t>Wastewater Treatment</t>
  </si>
  <si>
    <t>6089 kg/h</t>
  </si>
  <si>
    <t>T-001</t>
  </si>
  <si>
    <t>T-002</t>
  </si>
  <si>
    <t>T-003</t>
  </si>
  <si>
    <t>T-004</t>
  </si>
  <si>
    <t>U-001</t>
  </si>
  <si>
    <t>Sized to store 3750 ton of limonene.</t>
  </si>
  <si>
    <t>P-210 A,B</t>
  </si>
  <si>
    <t>P-210 B,B</t>
  </si>
  <si>
    <t>Sized to be 3 times bigger than Main Fermenter.</t>
  </si>
  <si>
    <t>Condenser Operating Pressure: 0,1 bara</t>
  </si>
  <si>
    <t>Return over investment: 15% on 20 years</t>
  </si>
  <si>
    <t>Additional capital cost: 5% of CAPEX</t>
  </si>
  <si>
    <t>Considered market prices:</t>
  </si>
  <si>
    <t>Carvone: 12.50 USD/kg (Reference: Import data from dec/2016 - Receita Federal)</t>
  </si>
  <si>
    <t>Terpineol: 5.58 USD/kg (Reference: Import data from dec/2016 - Receita Federal)</t>
  </si>
  <si>
    <t>Base Case (6,100 USD/t)</t>
  </si>
  <si>
    <t>8,500 USD/t</t>
  </si>
  <si>
    <t>4,000 USD/t</t>
  </si>
  <si>
    <t>2,900 USD/t</t>
  </si>
  <si>
    <t>Product</t>
  </si>
  <si>
    <t>Company</t>
  </si>
  <si>
    <t>Investment</t>
  </si>
  <si>
    <t>Fermentation Volume</t>
  </si>
  <si>
    <t>Reference</t>
  </si>
  <si>
    <t>Main problems and suggestions</t>
  </si>
  <si>
    <t>Butanediol</t>
  </si>
  <si>
    <t>Mater-Biotech</t>
  </si>
  <si>
    <t>EUR 100 MM</t>
  </si>
  <si>
    <t>Capacity</t>
  </si>
  <si>
    <t>30 kta</t>
  </si>
  <si>
    <t>N/A</t>
  </si>
  <si>
    <t>Link</t>
  </si>
  <si>
    <t>Citric acid</t>
  </si>
  <si>
    <t>N/A (Economic evaluation study)</t>
  </si>
  <si>
    <t>Year</t>
  </si>
  <si>
    <t>USD 43.6 MM</t>
  </si>
  <si>
    <t>18 kta</t>
  </si>
  <si>
    <t>7 fermenters of 350 m³</t>
  </si>
  <si>
    <t>Succinic acid</t>
  </si>
  <si>
    <t>Bioamber</t>
  </si>
  <si>
    <t>USD 142 MM</t>
  </si>
  <si>
    <t>Ethanol</t>
  </si>
  <si>
    <t>Granbio</t>
  </si>
  <si>
    <t>USD 190 MM</t>
  </si>
  <si>
    <t>Inlet and consumption of 7500 t/year of limonene</t>
  </si>
  <si>
    <t>80 MM Liter/year</t>
  </si>
  <si>
    <t>Raízen</t>
  </si>
  <si>
    <t>USD 100 MM</t>
  </si>
  <si>
    <t>40 MM Liter/year</t>
  </si>
  <si>
    <t>Fermentation plants</t>
  </si>
  <si>
    <t>USD/kg</t>
  </si>
  <si>
    <r>
      <t xml:space="preserve">In the process sizing, the terpineol product value surpassed the market price by 57%, causing it to be economically unfeasible. 70% of the product value are represented by the variable costs, from which 95% comes from the cost of limonene as raw material. Aiming at reducing these costs to make the process feasible, the following strategies are suggested:
</t>
    </r>
    <r>
      <rPr>
        <b/>
        <sz val="11"/>
        <color theme="1"/>
        <rFont val="Calibri"/>
        <family val="2"/>
        <scheme val="minor"/>
      </rPr>
      <t>- Productivity optimization</t>
    </r>
    <r>
      <rPr>
        <sz val="11"/>
        <color theme="1"/>
        <rFont val="Calibri"/>
        <family val="2"/>
        <scheme val="minor"/>
      </rPr>
      <t xml:space="preserve">: the productivity improvement represents an opportunity to lower the fermentation time (currently considered 72h) and therefore reducing the fermenters' volume.
</t>
    </r>
    <r>
      <rPr>
        <b/>
        <sz val="11"/>
        <color theme="1"/>
        <rFont val="Calibri"/>
        <family val="2"/>
        <scheme val="minor"/>
      </rPr>
      <t>- Alternative fermentation technologies</t>
    </r>
    <r>
      <rPr>
        <sz val="11"/>
        <color theme="1"/>
        <rFont val="Calibri"/>
        <family val="2"/>
        <scheme val="minor"/>
      </rPr>
      <t xml:space="preserve">: Since the fermentation is considered to occur at the interface of the two phases (aqueous and organic), alternative fermentation techniques can be developed to reduce the requirement of equal solvent and water volumes, therefore reducing the needed fermenter volume in half. Membranes modules inside the fermenter or polymeric beads, for example, have the potential to be used as interfaces between the microorganism culture and the organic substrate. 
</t>
    </r>
    <r>
      <rPr>
        <b/>
        <sz val="11"/>
        <color theme="1"/>
        <rFont val="Calibri"/>
        <family val="2"/>
        <scheme val="minor"/>
      </rPr>
      <t>- Producing carvone along with terpineol</t>
    </r>
    <r>
      <rPr>
        <sz val="11"/>
        <color theme="1"/>
        <rFont val="Calibri"/>
        <family val="2"/>
        <scheme val="minor"/>
      </rPr>
      <t xml:space="preserve">: carvone has a higher aggregated value compared to terpineol and, with the assumption that is possible to produce carvone with the same performance parameters considered for terpineol, the production unit can manufacture both chemicals in order to turn terpineol production economically feasible. It is estimated that the production of 3600 t/year of carvone (considering its price at USD 12.5/kg) along with 4300 t/year of terpineol, representing a total limonene consumption of 7500 t/year, the terpineol product value becomes USD 5.58/kg. The carvone sell is considered as credit, which is deducted from the variable costs.
The Figure below represents the variable costs broken down. Costs are in MM USD/y.
The next figure represents the terpineol product value considering the carvone credit. Units are USD/t of terpineol.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</si>
</sst>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8" formatCode="&quot;R$&quot;#,##0.00;[Red]\-&quot;R$&quot;#,##0.00"/>
    <numFmt numFmtId="43" formatCode="_-* #,##0.00_-;\-* #,##0.00_-;_-* &quot;-&quot;??_-;_-@_-"/>
    <numFmt numFmtId="164" formatCode="0.0000"/>
    <numFmt numFmtId="165" formatCode="_-* #,##0.00000_-;\-* #,##0.00000_-;_-* &quot;-&quot;??_-;_-@_-"/>
    <numFmt numFmtId="166" formatCode="_-* #,##0.00000_-;\-* #,##0.00000_-;_-* &quot;-&quot;?????_-;_-@_-"/>
    <numFmt numFmtId="167" formatCode="_-* #,##0_-;\-* #,##0_-;_-* &quot;-&quot;?????_-;_-@_-"/>
    <numFmt numFmtId="168" formatCode="0.0"/>
    <numFmt numFmtId="169" formatCode="&quot;R$&quot;#,##0.000;[Red]\-&quot;R$&quot;#,##0.000"/>
    <numFmt numFmtId="170" formatCode="_-* #,##0_-;\-* #,##0_-;_-* &quot;-&quot;??_-;_-@_-"/>
    <numFmt numFmtId="171" formatCode="_-* #,##0.0_-;\-* #,##0.0_-;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2"/>
      <color theme="1"/>
      <name val="Calibri"/>
      <family val="2"/>
      <scheme val="minor"/>
    </font>
    <font>
      <sz val="12"/>
      <name val="Calibri"/>
      <family val="2"/>
      <scheme val="minor"/>
    </font>
    <font>
      <vertAlign val="superscript"/>
      <sz val="11"/>
      <color theme="1"/>
      <name val="Calibri"/>
      <family val="2"/>
      <scheme val="minor"/>
    </font>
    <font>
      <sz val="11"/>
      <color theme="0"/>
      <name val="Calibri"/>
      <family val="2"/>
      <scheme val="minor"/>
    </font>
    <font>
      <u/>
      <sz val="11"/>
      <color theme="10"/>
      <name val="Calibri"/>
      <family val="2"/>
      <scheme val="minor"/>
    </font>
  </fonts>
  <fills count="8">
    <fill>
      <patternFill patternType="none"/>
    </fill>
    <fill>
      <patternFill patternType="gray125"/>
    </fill>
    <fill>
      <patternFill patternType="solid">
        <fgColor rgb="FF5688D2"/>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theme="4" tint="0.39994506668294322"/>
        <bgColor indexed="64"/>
      </patternFill>
    </fill>
    <fill>
      <patternFill patternType="solid">
        <fgColor theme="4"/>
        <bgColor indexed="64"/>
      </patternFill>
    </fill>
  </fills>
  <borders count="5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double">
        <color indexed="64"/>
      </right>
      <top/>
      <bottom/>
      <diagonal/>
    </border>
    <border>
      <left style="double">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double">
        <color indexed="64"/>
      </right>
      <top style="double">
        <color indexed="64"/>
      </top>
      <bottom/>
      <diagonal/>
    </border>
    <border>
      <left/>
      <right/>
      <top style="double">
        <color indexed="64"/>
      </top>
      <bottom style="thin">
        <color indexed="64"/>
      </bottom>
      <diagonal/>
    </border>
    <border>
      <left/>
      <right/>
      <top style="double">
        <color indexed="64"/>
      </top>
      <bottom/>
      <diagonal/>
    </border>
    <border>
      <left style="double">
        <color auto="1"/>
      </left>
      <right/>
      <top style="double">
        <color auto="1"/>
      </top>
      <bottom/>
      <diagonal/>
    </border>
    <border>
      <left style="double">
        <color auto="1"/>
      </left>
      <right/>
      <top style="double">
        <color auto="1"/>
      </top>
      <bottom style="thin">
        <color indexed="64"/>
      </bottom>
      <diagonal/>
    </border>
    <border>
      <left/>
      <right style="double">
        <color indexed="64"/>
      </right>
      <top style="double">
        <color auto="1"/>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double">
        <color indexed="64"/>
      </right>
      <top style="thin">
        <color indexed="64"/>
      </top>
      <bottom/>
      <diagonal/>
    </border>
  </borders>
  <cellStyleXfs count="5">
    <xf numFmtId="0" fontId="0" fillId="0" borderId="0"/>
    <xf numFmtId="43" fontId="1" fillId="0" borderId="0" applyFont="0" applyFill="0" applyBorder="0" applyAlignment="0" applyProtection="0"/>
    <xf numFmtId="4" fontId="4" fillId="3" borderId="0" applyProtection="0">
      <alignment horizontal="left" vertical="center" wrapText="1"/>
    </xf>
    <xf numFmtId="3" fontId="5" fillId="6" borderId="10" applyProtection="0">
      <alignment horizontal="right" vertical="center" wrapText="1"/>
    </xf>
    <xf numFmtId="0" fontId="8" fillId="0" borderId="0" applyNumberFormat="0" applyFill="0" applyBorder="0" applyAlignment="0" applyProtection="0"/>
  </cellStyleXfs>
  <cellXfs count="152">
    <xf numFmtId="0" fontId="0" fillId="0" borderId="0" xfId="0"/>
    <xf numFmtId="43" fontId="0" fillId="0" borderId="0" xfId="1" applyFont="1"/>
    <xf numFmtId="0" fontId="0" fillId="2" borderId="7" xfId="0" applyFill="1" applyBorder="1" applyProtection="1"/>
    <xf numFmtId="0" fontId="0" fillId="2" borderId="0" xfId="0" applyFill="1" applyBorder="1" applyProtection="1"/>
    <xf numFmtId="0" fontId="3" fillId="2" borderId="0" xfId="0" applyFont="1" applyFill="1" applyBorder="1" applyProtection="1"/>
    <xf numFmtId="0" fontId="0" fillId="2" borderId="8" xfId="0" applyFill="1" applyBorder="1" applyProtection="1"/>
    <xf numFmtId="0" fontId="0" fillId="3" borderId="0" xfId="0" applyFill="1" applyBorder="1" applyProtection="1"/>
    <xf numFmtId="0" fontId="0" fillId="3" borderId="5" xfId="0" applyFill="1" applyBorder="1" applyProtection="1"/>
    <xf numFmtId="0" fontId="0" fillId="3" borderId="0" xfId="0" applyFill="1" applyProtection="1"/>
    <xf numFmtId="0" fontId="0" fillId="3" borderId="2" xfId="0" applyFill="1" applyBorder="1" applyProtection="1"/>
    <xf numFmtId="4" fontId="0" fillId="4" borderId="9" xfId="0" applyNumberFormat="1" applyFill="1" applyBorder="1" applyProtection="1">
      <protection locked="0"/>
    </xf>
    <xf numFmtId="4" fontId="0" fillId="3" borderId="9" xfId="0" applyNumberFormat="1" applyFill="1" applyBorder="1" applyProtection="1"/>
    <xf numFmtId="0" fontId="0" fillId="3" borderId="0" xfId="0" applyFill="1" applyBorder="1" applyAlignment="1" applyProtection="1">
      <alignment horizontal="left"/>
    </xf>
    <xf numFmtId="4" fontId="0" fillId="5" borderId="9" xfId="0" applyNumberFormat="1" applyFill="1" applyBorder="1" applyProtection="1"/>
    <xf numFmtId="2" fontId="0" fillId="4" borderId="10" xfId="1" applyNumberFormat="1" applyFont="1" applyFill="1" applyBorder="1" applyProtection="1">
      <protection locked="0"/>
    </xf>
    <xf numFmtId="4" fontId="0" fillId="4" borderId="10" xfId="0" applyNumberFormat="1" applyFill="1" applyBorder="1" applyProtection="1">
      <protection locked="0"/>
    </xf>
    <xf numFmtId="0" fontId="0" fillId="3" borderId="10" xfId="0" applyFill="1" applyBorder="1" applyProtection="1"/>
    <xf numFmtId="0" fontId="0" fillId="3" borderId="3" xfId="0" applyFill="1" applyBorder="1" applyProtection="1"/>
    <xf numFmtId="164" fontId="0" fillId="3" borderId="0" xfId="0" applyNumberFormat="1" applyFill="1" applyBorder="1" applyProtection="1"/>
    <xf numFmtId="0" fontId="0" fillId="3" borderId="2" xfId="0" applyFill="1" applyBorder="1" applyAlignment="1" applyProtection="1">
      <alignment horizontal="left" vertical="center"/>
    </xf>
    <xf numFmtId="0" fontId="0" fillId="3" borderId="5" xfId="0" applyFill="1" applyBorder="1" applyAlignment="1" applyProtection="1">
      <alignment horizontal="left" vertical="center"/>
    </xf>
    <xf numFmtId="0" fontId="0" fillId="3" borderId="11" xfId="0" applyFill="1" applyBorder="1" applyAlignment="1" applyProtection="1">
      <alignment horizontal="left"/>
    </xf>
    <xf numFmtId="0" fontId="0" fillId="3" borderId="12" xfId="0" applyFill="1" applyBorder="1" applyAlignment="1" applyProtection="1">
      <alignment horizontal="left"/>
    </xf>
    <xf numFmtId="43" fontId="0" fillId="0" borderId="0" xfId="0" applyNumberFormat="1"/>
    <xf numFmtId="165" fontId="0" fillId="0" borderId="0" xfId="0" applyNumberFormat="1"/>
    <xf numFmtId="166" fontId="0" fillId="0" borderId="0" xfId="0" applyNumberFormat="1"/>
    <xf numFmtId="167" fontId="0" fillId="0" borderId="0" xfId="0" applyNumberFormat="1"/>
    <xf numFmtId="0" fontId="2" fillId="0" borderId="0" xfId="0" applyFont="1"/>
    <xf numFmtId="0" fontId="3" fillId="2" borderId="0" xfId="0" applyFont="1" applyFill="1" applyAlignment="1" applyProtection="1">
      <alignment vertical="center"/>
      <protection hidden="1"/>
    </xf>
    <xf numFmtId="0" fontId="3" fillId="2" borderId="0" xfId="0" applyFont="1" applyFill="1" applyAlignment="1">
      <alignment vertical="center"/>
    </xf>
    <xf numFmtId="0" fontId="0" fillId="0" borderId="0" xfId="0" applyAlignment="1">
      <alignment vertical="center"/>
    </xf>
    <xf numFmtId="2" fontId="0" fillId="0" borderId="0" xfId="0" applyNumberFormat="1" applyAlignment="1">
      <alignment horizontal="right" vertical="center"/>
    </xf>
    <xf numFmtId="0" fontId="0" fillId="0" borderId="0" xfId="0" applyAlignment="1">
      <alignment vertical="center" wrapText="1"/>
    </xf>
    <xf numFmtId="2" fontId="0" fillId="0" borderId="0" xfId="0" applyNumberFormat="1" applyAlignment="1">
      <alignment horizontal="right" vertical="center" wrapText="1"/>
    </xf>
    <xf numFmtId="168" fontId="0" fillId="0" borderId="0" xfId="0" applyNumberFormat="1" applyAlignment="1">
      <alignment horizontal="right" vertical="center"/>
    </xf>
    <xf numFmtId="0" fontId="0" fillId="0" borderId="0" xfId="0" quotePrefix="1" applyAlignment="1">
      <alignment vertical="center"/>
    </xf>
    <xf numFmtId="0" fontId="0" fillId="2" borderId="30" xfId="0" applyFill="1" applyBorder="1" applyProtection="1"/>
    <xf numFmtId="0" fontId="0" fillId="2" borderId="31" xfId="0" applyFill="1" applyBorder="1" applyProtection="1"/>
    <xf numFmtId="0" fontId="0" fillId="2" borderId="32" xfId="0" applyFill="1" applyBorder="1" applyProtection="1"/>
    <xf numFmtId="0" fontId="0" fillId="0" borderId="30" xfId="0" applyBorder="1"/>
    <xf numFmtId="0" fontId="3" fillId="2" borderId="30" xfId="0" applyFont="1" applyFill="1" applyBorder="1" applyProtection="1"/>
    <xf numFmtId="8" fontId="0" fillId="0" borderId="0" xfId="0" applyNumberFormat="1"/>
    <xf numFmtId="169" fontId="0" fillId="0" borderId="0" xfId="0" applyNumberFormat="1"/>
    <xf numFmtId="0" fontId="0" fillId="3" borderId="11" xfId="0" applyFill="1" applyBorder="1" applyAlignment="1" applyProtection="1">
      <alignment horizontal="left"/>
    </xf>
    <xf numFmtId="0" fontId="0" fillId="3" borderId="12" xfId="0" applyFill="1" applyBorder="1" applyAlignment="1" applyProtection="1">
      <alignment horizontal="left"/>
    </xf>
    <xf numFmtId="0" fontId="0" fillId="3" borderId="2" xfId="0" applyFill="1" applyBorder="1" applyAlignment="1" applyProtection="1">
      <alignment horizontal="left" vertical="center"/>
    </xf>
    <xf numFmtId="0" fontId="0" fillId="3" borderId="5" xfId="0" applyFill="1" applyBorder="1" applyAlignment="1" applyProtection="1">
      <alignment horizontal="left" vertical="center"/>
    </xf>
    <xf numFmtId="3" fontId="0" fillId="5" borderId="17" xfId="0" applyNumberFormat="1" applyFill="1" applyBorder="1" applyAlignment="1">
      <alignment horizontal="center" vertical="center"/>
    </xf>
    <xf numFmtId="3" fontId="0" fillId="0" borderId="33" xfId="0" applyNumberFormat="1" applyBorder="1" applyAlignment="1">
      <alignment horizontal="center" vertical="center"/>
    </xf>
    <xf numFmtId="3" fontId="0" fillId="5" borderId="33" xfId="0" applyNumberFormat="1" applyFill="1" applyBorder="1" applyAlignment="1">
      <alignment horizontal="center" vertical="center"/>
    </xf>
    <xf numFmtId="3" fontId="0" fillId="0" borderId="34" xfId="0" applyNumberFormat="1" applyBorder="1" applyAlignment="1">
      <alignment horizontal="center" vertical="center"/>
    </xf>
    <xf numFmtId="4" fontId="0" fillId="5" borderId="10" xfId="0" applyNumberFormat="1" applyFill="1" applyBorder="1" applyAlignment="1" applyProtection="1">
      <alignment horizontal="right"/>
    </xf>
    <xf numFmtId="4" fontId="0" fillId="5" borderId="10" xfId="0" applyNumberFormat="1" applyFill="1" applyBorder="1" applyProtection="1"/>
    <xf numFmtId="0" fontId="0" fillId="0" borderId="0" xfId="0" applyAlignment="1">
      <alignment horizontal="right" vertical="center"/>
    </xf>
    <xf numFmtId="0" fontId="0" fillId="0" borderId="0" xfId="0" applyAlignment="1">
      <alignment horizontal="right"/>
    </xf>
    <xf numFmtId="0" fontId="3" fillId="2" borderId="0" xfId="0" applyFont="1" applyFill="1" applyAlignment="1">
      <alignment horizontal="center" vertical="center"/>
    </xf>
    <xf numFmtId="0" fontId="2" fillId="3" borderId="13" xfId="0" applyFont="1" applyFill="1" applyBorder="1"/>
    <xf numFmtId="0" fontId="0" fillId="3" borderId="14" xfId="0" applyFill="1" applyBorder="1"/>
    <xf numFmtId="170" fontId="0" fillId="3" borderId="14" xfId="1" applyNumberFormat="1" applyFont="1" applyFill="1" applyBorder="1"/>
    <xf numFmtId="0" fontId="0" fillId="3" borderId="15" xfId="0" applyFill="1" applyBorder="1"/>
    <xf numFmtId="171" fontId="0" fillId="3" borderId="14" xfId="1" applyNumberFormat="1" applyFont="1" applyFill="1" applyBorder="1"/>
    <xf numFmtId="0" fontId="0" fillId="3" borderId="17" xfId="0" applyFill="1" applyBorder="1"/>
    <xf numFmtId="0" fontId="2" fillId="3" borderId="18" xfId="0" applyFont="1" applyFill="1" applyBorder="1"/>
    <xf numFmtId="0" fontId="0" fillId="3" borderId="0" xfId="0" applyFill="1" applyBorder="1"/>
    <xf numFmtId="0" fontId="0" fillId="3" borderId="3" xfId="0" applyFill="1" applyBorder="1"/>
    <xf numFmtId="0" fontId="0" fillId="3" borderId="5" xfId="0" applyFill="1" applyBorder="1"/>
    <xf numFmtId="0" fontId="0" fillId="3" borderId="19" xfId="0" applyFill="1" applyBorder="1"/>
    <xf numFmtId="0" fontId="0" fillId="3" borderId="2" xfId="0" applyFill="1" applyBorder="1"/>
    <xf numFmtId="0" fontId="0" fillId="3" borderId="20" xfId="0" applyFill="1" applyBorder="1"/>
    <xf numFmtId="0" fontId="2" fillId="3" borderId="21" xfId="0" applyFont="1" applyFill="1" applyBorder="1"/>
    <xf numFmtId="0" fontId="0" fillId="3" borderId="6" xfId="0" applyFill="1" applyBorder="1"/>
    <xf numFmtId="0" fontId="2" fillId="3" borderId="24" xfId="0" applyFont="1" applyFill="1" applyBorder="1"/>
    <xf numFmtId="0" fontId="0" fillId="3" borderId="23" xfId="0" applyFill="1" applyBorder="1"/>
    <xf numFmtId="2" fontId="0" fillId="3" borderId="23" xfId="0" applyNumberFormat="1" applyFill="1" applyBorder="1"/>
    <xf numFmtId="0" fontId="0" fillId="3" borderId="25" xfId="0" applyFill="1" applyBorder="1"/>
    <xf numFmtId="0" fontId="0" fillId="3" borderId="26" xfId="0" applyFill="1" applyBorder="1"/>
    <xf numFmtId="168" fontId="0" fillId="5" borderId="10" xfId="0" applyNumberFormat="1" applyFill="1" applyBorder="1"/>
    <xf numFmtId="43" fontId="0" fillId="5" borderId="10" xfId="1" applyNumberFormat="1" applyFont="1" applyFill="1" applyBorder="1"/>
    <xf numFmtId="43" fontId="0" fillId="5" borderId="36" xfId="0" applyNumberFormat="1" applyFill="1" applyBorder="1"/>
    <xf numFmtId="0" fontId="0" fillId="0" borderId="0" xfId="0" applyBorder="1"/>
    <xf numFmtId="0" fontId="0" fillId="0" borderId="8" xfId="0" applyBorder="1"/>
    <xf numFmtId="0" fontId="0" fillId="0" borderId="7" xfId="0" applyBorder="1"/>
    <xf numFmtId="0" fontId="0" fillId="0" borderId="7" xfId="0" applyFont="1" applyBorder="1"/>
    <xf numFmtId="0" fontId="0" fillId="0" borderId="31" xfId="0" applyBorder="1"/>
    <xf numFmtId="0" fontId="0" fillId="0" borderId="32" xfId="0" applyBorder="1"/>
    <xf numFmtId="0" fontId="3" fillId="2" borderId="42" xfId="0" applyFont="1" applyFill="1" applyBorder="1"/>
    <xf numFmtId="0" fontId="7" fillId="2" borderId="39" xfId="0" applyFont="1" applyFill="1" applyBorder="1"/>
    <xf numFmtId="0" fontId="7" fillId="2" borderId="43" xfId="0" applyFont="1" applyFill="1" applyBorder="1"/>
    <xf numFmtId="0" fontId="3" fillId="2" borderId="44" xfId="0" applyFont="1" applyFill="1" applyBorder="1"/>
    <xf numFmtId="0" fontId="7" fillId="2" borderId="37" xfId="0" applyFont="1" applyFill="1" applyBorder="1"/>
    <xf numFmtId="0" fontId="7" fillId="2" borderId="45" xfId="0" applyFont="1" applyFill="1" applyBorder="1"/>
    <xf numFmtId="0" fontId="0" fillId="0" borderId="0" xfId="0" applyBorder="1" applyAlignment="1">
      <alignmen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0" xfId="0" applyBorder="1" applyAlignment="1">
      <alignment horizontal="left" vertical="top" wrapText="1"/>
    </xf>
    <xf numFmtId="0" fontId="0" fillId="0" borderId="7" xfId="0" applyBorder="1" applyAlignment="1">
      <alignment horizontal="left" vertical="top" wrapText="1"/>
    </xf>
    <xf numFmtId="0" fontId="0" fillId="0" borderId="31" xfId="0" applyBorder="1" applyAlignment="1">
      <alignment horizontal="left" vertical="top" wrapText="1"/>
    </xf>
    <xf numFmtId="0" fontId="0" fillId="0" borderId="30" xfId="0" applyBorder="1" applyAlignment="1">
      <alignment horizontal="left" vertical="top" wrapText="1"/>
    </xf>
    <xf numFmtId="0" fontId="0" fillId="0" borderId="32" xfId="0" applyBorder="1" applyAlignment="1">
      <alignment horizontal="left" vertical="top" wrapText="1"/>
    </xf>
    <xf numFmtId="4" fontId="0" fillId="5" borderId="11" xfId="0" applyNumberFormat="1" applyFill="1" applyBorder="1" applyAlignment="1" applyProtection="1">
      <alignment horizontal="right"/>
    </xf>
    <xf numFmtId="4" fontId="0" fillId="5" borderId="12" xfId="0" applyNumberFormat="1" applyFill="1" applyBorder="1" applyAlignment="1" applyProtection="1">
      <alignment horizontal="right"/>
    </xf>
    <xf numFmtId="0" fontId="3" fillId="2" borderId="27" xfId="0" applyFont="1" applyFill="1" applyBorder="1" applyAlignment="1">
      <alignment horizontal="center"/>
    </xf>
    <xf numFmtId="0" fontId="3" fillId="2" borderId="28" xfId="0" applyFont="1" applyFill="1" applyBorder="1" applyAlignment="1">
      <alignment horizontal="center"/>
    </xf>
    <xf numFmtId="0" fontId="3" fillId="2" borderId="29" xfId="0" applyFont="1" applyFill="1" applyBorder="1" applyAlignment="1">
      <alignment horizontal="center"/>
    </xf>
    <xf numFmtId="0" fontId="2" fillId="3" borderId="16"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4" xfId="0" applyFont="1" applyFill="1" applyBorder="1" applyAlignment="1">
      <alignment horizontal="left" vertical="center" wrapText="1"/>
    </xf>
    <xf numFmtId="0" fontId="2" fillId="3" borderId="5" xfId="0" applyFont="1" applyFill="1" applyBorder="1" applyAlignment="1">
      <alignment horizontal="left" vertical="center" wrapText="1"/>
    </xf>
    <xf numFmtId="0" fontId="2" fillId="3" borderId="1" xfId="0" applyFont="1" applyFill="1" applyBorder="1" applyAlignment="1">
      <alignment horizontal="left" vertical="center"/>
    </xf>
    <xf numFmtId="0" fontId="2" fillId="3" borderId="2" xfId="0" applyFont="1" applyFill="1" applyBorder="1" applyAlignment="1">
      <alignment horizontal="left" vertical="center"/>
    </xf>
    <xf numFmtId="0" fontId="2" fillId="3" borderId="4" xfId="0" applyFont="1" applyFill="1" applyBorder="1" applyAlignment="1">
      <alignment horizontal="left" vertical="center"/>
    </xf>
    <xf numFmtId="0" fontId="2" fillId="3" borderId="5" xfId="0" applyFont="1" applyFill="1" applyBorder="1" applyAlignment="1">
      <alignment horizontal="left" vertical="center"/>
    </xf>
    <xf numFmtId="0" fontId="0" fillId="3" borderId="2" xfId="0" applyFill="1" applyBorder="1" applyAlignment="1" applyProtection="1">
      <alignment horizontal="left" vertical="center"/>
    </xf>
    <xf numFmtId="0" fontId="0" fillId="3" borderId="5" xfId="0" applyFill="1" applyBorder="1" applyAlignment="1" applyProtection="1">
      <alignment horizontal="left" vertical="center"/>
    </xf>
    <xf numFmtId="4" fontId="0" fillId="5" borderId="10" xfId="0" applyNumberFormat="1" applyFill="1" applyBorder="1" applyAlignment="1" applyProtection="1">
      <alignment horizontal="right"/>
    </xf>
    <xf numFmtId="0" fontId="0" fillId="3" borderId="11" xfId="0" applyFill="1" applyBorder="1" applyAlignment="1" applyProtection="1">
      <alignment horizontal="left"/>
    </xf>
    <xf numFmtId="0" fontId="0" fillId="3" borderId="12" xfId="0" applyFill="1" applyBorder="1" applyAlignment="1" applyProtection="1">
      <alignment horizontal="left"/>
    </xf>
    <xf numFmtId="0" fontId="0" fillId="3" borderId="10" xfId="0" applyFill="1" applyBorder="1" applyAlignment="1" applyProtection="1">
      <alignment horizontal="left"/>
    </xf>
    <xf numFmtId="0" fontId="2" fillId="7" borderId="27" xfId="0" applyFont="1" applyFill="1" applyBorder="1" applyAlignment="1">
      <alignment horizontal="center" vertical="center"/>
    </xf>
    <xf numFmtId="0" fontId="2" fillId="7" borderId="28" xfId="0" applyFont="1" applyFill="1" applyBorder="1" applyAlignment="1">
      <alignment horizontal="center" vertical="center"/>
    </xf>
    <xf numFmtId="0" fontId="2" fillId="7" borderId="29"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0" borderId="18" xfId="0" applyFont="1" applyBorder="1" applyAlignment="1">
      <alignment horizontal="center" vertical="center"/>
    </xf>
    <xf numFmtId="0" fontId="2" fillId="0" borderId="0" xfId="0" applyFont="1" applyBorder="1" applyAlignment="1">
      <alignment horizontal="center" vertical="center"/>
    </xf>
    <xf numFmtId="0" fontId="2" fillId="0" borderId="3" xfId="0" applyFont="1" applyBorder="1" applyAlignment="1">
      <alignment horizontal="center" vertical="center"/>
    </xf>
    <xf numFmtId="0" fontId="2" fillId="5" borderId="18" xfId="0" applyFont="1" applyFill="1" applyBorder="1" applyAlignment="1">
      <alignment horizontal="center" vertical="center"/>
    </xf>
    <xf numFmtId="0" fontId="2" fillId="5" borderId="0" xfId="0" applyFont="1" applyFill="1" applyBorder="1" applyAlignment="1">
      <alignment horizontal="center" vertical="center"/>
    </xf>
    <xf numFmtId="0" fontId="2" fillId="5" borderId="3" xfId="0" applyFont="1" applyFill="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35" xfId="0" applyFont="1" applyBorder="1" applyAlignment="1">
      <alignment horizontal="center" vertical="center"/>
    </xf>
    <xf numFmtId="0" fontId="0" fillId="0" borderId="0" xfId="0" applyAlignment="1">
      <alignment horizontal="center" vertical="center" wrapText="1"/>
    </xf>
    <xf numFmtId="0" fontId="8" fillId="0" borderId="0" xfId="4" applyBorder="1" applyAlignment="1">
      <alignment vertical="top" wrapText="1"/>
    </xf>
    <xf numFmtId="0" fontId="3" fillId="2" borderId="41" xfId="0" applyFont="1" applyFill="1" applyBorder="1" applyAlignment="1">
      <alignment horizontal="center"/>
    </xf>
    <xf numFmtId="0" fontId="3" fillId="2" borderId="40" xfId="0" applyFont="1" applyFill="1" applyBorder="1" applyAlignment="1">
      <alignment horizontal="center"/>
    </xf>
    <xf numFmtId="0" fontId="3" fillId="2" borderId="38" xfId="0" applyFont="1" applyFill="1" applyBorder="1" applyAlignment="1">
      <alignment horizontal="center"/>
    </xf>
    <xf numFmtId="0" fontId="7" fillId="2" borderId="46" xfId="0" applyFont="1" applyFill="1" applyBorder="1" applyAlignment="1">
      <alignment vertical="top" wrapText="1"/>
    </xf>
    <xf numFmtId="0" fontId="7" fillId="2" borderId="5" xfId="0" applyFont="1" applyFill="1" applyBorder="1" applyAlignment="1">
      <alignment vertical="top" wrapText="1"/>
    </xf>
    <xf numFmtId="0" fontId="7" fillId="2" borderId="47" xfId="0" applyFont="1" applyFill="1" applyBorder="1" applyAlignment="1">
      <alignment vertical="top" wrapText="1"/>
    </xf>
    <xf numFmtId="0" fontId="0" fillId="0" borderId="48" xfId="0" applyBorder="1" applyAlignment="1">
      <alignment vertical="top" wrapText="1"/>
    </xf>
    <xf numFmtId="0" fontId="0" fillId="0" borderId="10" xfId="0" applyBorder="1" applyAlignment="1">
      <alignment vertical="top" wrapText="1"/>
    </xf>
    <xf numFmtId="0" fontId="0" fillId="0" borderId="10" xfId="0" applyBorder="1" applyAlignment="1">
      <alignment horizontal="left" vertical="top" wrapText="1"/>
    </xf>
    <xf numFmtId="0" fontId="8" fillId="0" borderId="49" xfId="4" applyBorder="1" applyAlignment="1">
      <alignment vertical="top" wrapText="1"/>
    </xf>
    <xf numFmtId="0" fontId="0" fillId="0" borderId="50" xfId="0" applyBorder="1" applyAlignment="1">
      <alignment vertical="top" wrapText="1"/>
    </xf>
    <xf numFmtId="0" fontId="0" fillId="0" borderId="51" xfId="0" applyBorder="1" applyAlignment="1">
      <alignment vertical="top" wrapText="1"/>
    </xf>
    <xf numFmtId="0" fontId="0" fillId="0" borderId="51" xfId="0" applyBorder="1" applyAlignment="1">
      <alignment horizontal="left" vertical="top" wrapText="1"/>
    </xf>
    <xf numFmtId="0" fontId="8" fillId="0" borderId="52" xfId="4" applyBorder="1" applyAlignment="1">
      <alignment vertical="top" wrapText="1"/>
    </xf>
    <xf numFmtId="0" fontId="0" fillId="0" borderId="53" xfId="0" applyBorder="1" applyAlignment="1">
      <alignment horizontal="left" vertical="top" wrapText="1"/>
    </xf>
    <xf numFmtId="0" fontId="0" fillId="0" borderId="2" xfId="0" applyBorder="1" applyAlignment="1">
      <alignment horizontal="left" vertical="top" wrapText="1"/>
    </xf>
    <xf numFmtId="0" fontId="0" fillId="0" borderId="54" xfId="0" applyBorder="1" applyAlignment="1">
      <alignment horizontal="left" vertical="top" wrapText="1"/>
    </xf>
  </cellXfs>
  <cellStyles count="5">
    <cellStyle name="Hiperlink" xfId="4" builtinId="8"/>
    <cellStyle name="Normal" xfId="0" builtinId="0"/>
    <cellStyle name="Output" xfId="3"/>
    <cellStyle name="Texto Normal" xfId="2"/>
    <cellStyle name="Vírgula" xfId="1" builtinId="3"/>
  </cellStyles>
  <dxfs count="219">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
      <fill>
        <patternFill>
          <bgColor theme="0"/>
        </patternFill>
      </fill>
    </dxf>
    <dxf>
      <fill>
        <patternFill>
          <bgColor theme="4" tint="0.39994506668294322"/>
        </patternFill>
      </fill>
    </dxf>
    <dxf>
      <font>
        <b/>
        <i val="0"/>
        <color theme="0"/>
      </font>
      <fill>
        <patternFill>
          <bgColor rgb="FF5688D2"/>
        </patternFill>
      </fill>
    </dxf>
  </dxfs>
  <tableStyles count="0" defaultTableStyle="TableStyleMedium2" defaultPivotStyle="PivotStyleLight16"/>
  <colors>
    <mruColors>
      <color rgb="FF5688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xdr:col>
      <xdr:colOff>11204</xdr:colOff>
      <xdr:row>26</xdr:row>
      <xdr:rowOff>67235</xdr:rowOff>
    </xdr:from>
    <xdr:to>
      <xdr:col>9</xdr:col>
      <xdr:colOff>347777</xdr:colOff>
      <xdr:row>40</xdr:row>
      <xdr:rowOff>143673</xdr:rowOff>
    </xdr:to>
    <xdr:pic>
      <xdr:nvPicPr>
        <xdr:cNvPr id="6" name="Imagem 5"/>
        <xdr:cNvPicPr>
          <a:picLocks noChangeAspect="1"/>
        </xdr:cNvPicPr>
      </xdr:nvPicPr>
      <xdr:blipFill>
        <a:blip xmlns:r="http://schemas.openxmlformats.org/officeDocument/2006/relationships" r:embed="rId1"/>
        <a:stretch>
          <a:fillRect/>
        </a:stretch>
      </xdr:blipFill>
      <xdr:spPr>
        <a:xfrm>
          <a:off x="717175" y="4941794"/>
          <a:ext cx="4572396" cy="2743438"/>
        </a:xfrm>
        <a:prstGeom prst="rect">
          <a:avLst/>
        </a:prstGeom>
      </xdr:spPr>
    </xdr:pic>
    <xdr:clientData/>
  </xdr:twoCellAnchor>
  <xdr:twoCellAnchor editAs="oneCell">
    <xdr:from>
      <xdr:col>1</xdr:col>
      <xdr:colOff>201706</xdr:colOff>
      <xdr:row>45</xdr:row>
      <xdr:rowOff>89646</xdr:rowOff>
    </xdr:from>
    <xdr:to>
      <xdr:col>11</xdr:col>
      <xdr:colOff>94645</xdr:colOff>
      <xdr:row>64</xdr:row>
      <xdr:rowOff>128063</xdr:rowOff>
    </xdr:to>
    <xdr:pic>
      <xdr:nvPicPr>
        <xdr:cNvPr id="7" name="Imagem 6"/>
        <xdr:cNvPicPr>
          <a:picLocks noChangeAspect="1"/>
        </xdr:cNvPicPr>
      </xdr:nvPicPr>
      <xdr:blipFill>
        <a:blip xmlns:r="http://schemas.openxmlformats.org/officeDocument/2006/relationships" r:embed="rId2"/>
        <a:stretch>
          <a:fillRect/>
        </a:stretch>
      </xdr:blipFill>
      <xdr:spPr>
        <a:xfrm>
          <a:off x="302559" y="8583705"/>
          <a:ext cx="5944115" cy="36579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0</xdr:colOff>
      <xdr:row>21</xdr:row>
      <xdr:rowOff>147755</xdr:rowOff>
    </xdr:to>
    <xdr:pic>
      <xdr:nvPicPr>
        <xdr:cNvPr id="2" name="Imagem 1"/>
        <xdr:cNvPicPr>
          <a:picLocks noChangeAspect="1"/>
        </xdr:cNvPicPr>
      </xdr:nvPicPr>
      <xdr:blipFill>
        <a:blip xmlns:r="http://schemas.openxmlformats.org/officeDocument/2006/relationships" r:embed="rId1"/>
        <a:stretch>
          <a:fillRect/>
        </a:stretch>
      </xdr:blipFill>
      <xdr:spPr>
        <a:xfrm>
          <a:off x="0" y="0"/>
          <a:ext cx="6752167" cy="4148255"/>
        </a:xfrm>
        <a:prstGeom prst="rect">
          <a:avLst/>
        </a:prstGeom>
      </xdr:spPr>
    </xdr:pic>
    <xdr:clientData/>
  </xdr:twoCellAnchor>
  <xdr:twoCellAnchor editAs="oneCell">
    <xdr:from>
      <xdr:col>11</xdr:col>
      <xdr:colOff>0</xdr:colOff>
      <xdr:row>0</xdr:row>
      <xdr:rowOff>0</xdr:rowOff>
    </xdr:from>
    <xdr:to>
      <xdr:col>20</xdr:col>
      <xdr:colOff>457437</xdr:colOff>
      <xdr:row>21</xdr:row>
      <xdr:rowOff>146700</xdr:rowOff>
    </xdr:to>
    <xdr:pic>
      <xdr:nvPicPr>
        <xdr:cNvPr id="5" name="Imagem 4"/>
        <xdr:cNvPicPr>
          <a:picLocks noChangeAspect="1"/>
        </xdr:cNvPicPr>
      </xdr:nvPicPr>
      <xdr:blipFill>
        <a:blip xmlns:r="http://schemas.openxmlformats.org/officeDocument/2006/relationships" r:embed="rId2"/>
        <a:stretch>
          <a:fillRect/>
        </a:stretch>
      </xdr:blipFill>
      <xdr:spPr>
        <a:xfrm>
          <a:off x="6752167" y="0"/>
          <a:ext cx="5981937" cy="4147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19134</xdr:colOff>
      <xdr:row>20</xdr:row>
      <xdr:rowOff>0</xdr:rowOff>
    </xdr:to>
    <xdr:pic>
      <xdr:nvPicPr>
        <xdr:cNvPr id="10" name="Imagem 9"/>
        <xdr:cNvPicPr>
          <a:picLocks noChangeAspect="1"/>
        </xdr:cNvPicPr>
      </xdr:nvPicPr>
      <xdr:blipFill>
        <a:blip xmlns:r="http://schemas.openxmlformats.org/officeDocument/2006/relationships" r:embed="rId1"/>
        <a:stretch>
          <a:fillRect/>
        </a:stretch>
      </xdr:blipFill>
      <xdr:spPr>
        <a:xfrm>
          <a:off x="0" y="0"/>
          <a:ext cx="6882237" cy="4235223"/>
        </a:xfrm>
        <a:prstGeom prst="rect">
          <a:avLst/>
        </a:prstGeom>
      </xdr:spPr>
    </xdr:pic>
    <xdr:clientData/>
  </xdr:twoCellAnchor>
  <xdr:twoCellAnchor editAs="oneCell">
    <xdr:from>
      <xdr:col>0</xdr:col>
      <xdr:colOff>0</xdr:colOff>
      <xdr:row>21</xdr:row>
      <xdr:rowOff>0</xdr:rowOff>
    </xdr:from>
    <xdr:to>
      <xdr:col>10</xdr:col>
      <xdr:colOff>0</xdr:colOff>
      <xdr:row>43</xdr:row>
      <xdr:rowOff>57727</xdr:rowOff>
    </xdr:to>
    <xdr:pic>
      <xdr:nvPicPr>
        <xdr:cNvPr id="11" name="Imagem 10"/>
        <xdr:cNvPicPr>
          <a:picLocks noChangeAspect="1"/>
        </xdr:cNvPicPr>
      </xdr:nvPicPr>
      <xdr:blipFill>
        <a:blip xmlns:r="http://schemas.openxmlformats.org/officeDocument/2006/relationships" r:embed="rId2"/>
        <a:stretch>
          <a:fillRect/>
        </a:stretch>
      </xdr:blipFill>
      <xdr:spPr>
        <a:xfrm>
          <a:off x="0" y="4439330"/>
          <a:ext cx="6863103" cy="421641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17</xdr:col>
      <xdr:colOff>321468</xdr:colOff>
      <xdr:row>43</xdr:row>
      <xdr:rowOff>130970</xdr:rowOff>
    </xdr:from>
    <xdr:to>
      <xdr:col>20</xdr:col>
      <xdr:colOff>214312</xdr:colOff>
      <xdr:row>44</xdr:row>
      <xdr:rowOff>130970</xdr:rowOff>
    </xdr:to>
    <xdr:pic>
      <xdr:nvPicPr>
        <xdr:cNvPr id="4" name="Imagem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44187" y="8322470"/>
          <a:ext cx="1714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15</xdr:col>
      <xdr:colOff>0</xdr:colOff>
      <xdr:row>33</xdr:row>
      <xdr:rowOff>38565</xdr:rowOff>
    </xdr:to>
    <xdr:pic>
      <xdr:nvPicPr>
        <xdr:cNvPr id="2" name="Imagem 1"/>
        <xdr:cNvPicPr>
          <a:picLocks noChangeAspect="1"/>
        </xdr:cNvPicPr>
      </xdr:nvPicPr>
      <xdr:blipFill>
        <a:blip xmlns:r="http://schemas.openxmlformats.org/officeDocument/2006/relationships" r:embed="rId2"/>
        <a:stretch>
          <a:fillRect/>
        </a:stretch>
      </xdr:blipFill>
      <xdr:spPr>
        <a:xfrm>
          <a:off x="0" y="0"/>
          <a:ext cx="9092045" cy="632506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17</xdr:col>
      <xdr:colOff>321468</xdr:colOff>
      <xdr:row>43</xdr:row>
      <xdr:rowOff>130970</xdr:rowOff>
    </xdr:from>
    <xdr:to>
      <xdr:col>20</xdr:col>
      <xdr:colOff>214312</xdr:colOff>
      <xdr:row>44</xdr:row>
      <xdr:rowOff>130970</xdr:rowOff>
    </xdr:to>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84668" y="8322470"/>
          <a:ext cx="1721644"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0</xdr:colOff>
      <xdr:row>0</xdr:row>
      <xdr:rowOff>0</xdr:rowOff>
    </xdr:from>
    <xdr:ext cx="9144000" cy="6350000"/>
    <xdr:pic>
      <xdr:nvPicPr>
        <xdr:cNvPr id="3" name="Imagem 2"/>
        <xdr:cNvPicPr>
          <a:picLocks noChangeAspect="1"/>
        </xdr:cNvPicPr>
      </xdr:nvPicPr>
      <xdr:blipFill>
        <a:blip xmlns:r="http://schemas.openxmlformats.org/officeDocument/2006/relationships" r:embed="rId2"/>
        <a:stretch>
          <a:fillRect/>
        </a:stretch>
      </xdr:blipFill>
      <xdr:spPr>
        <a:xfrm>
          <a:off x="0" y="0"/>
          <a:ext cx="9144000" cy="63500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lanilha%20PV%20Terpineol%20-%20Base%20Cas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duct%20Valu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
      <sheetName val="Help"/>
      <sheetName val="Cost Analysis"/>
      <sheetName val="Equipment List"/>
      <sheetName val="Mass Balance"/>
      <sheetName val="Base"/>
      <sheetName val="Premissas de Projeto"/>
    </sheetNames>
    <sheetDataSet>
      <sheetData sheetId="0"/>
      <sheetData sheetId="1"/>
      <sheetData sheetId="2">
        <row r="13">
          <cell r="I13">
            <v>7.875</v>
          </cell>
        </row>
        <row r="15">
          <cell r="I15">
            <v>8000</v>
          </cell>
        </row>
        <row r="17">
          <cell r="I17">
            <v>0.15</v>
          </cell>
        </row>
        <row r="19">
          <cell r="I19">
            <v>20</v>
          </cell>
        </row>
        <row r="33">
          <cell r="I33">
            <v>6100</v>
          </cell>
        </row>
        <row r="34">
          <cell r="I34">
            <v>0.71899999999999997</v>
          </cell>
        </row>
        <row r="35">
          <cell r="I35">
            <v>2900</v>
          </cell>
        </row>
        <row r="36">
          <cell r="I36"/>
        </row>
        <row r="37">
          <cell r="I37"/>
        </row>
        <row r="38">
          <cell r="I38"/>
        </row>
        <row r="39">
          <cell r="I39"/>
        </row>
        <row r="47">
          <cell r="I47">
            <v>0.04</v>
          </cell>
        </row>
        <row r="48">
          <cell r="I48">
            <v>35</v>
          </cell>
        </row>
        <row r="49">
          <cell r="I49">
            <v>7.0000000000000007E-2</v>
          </cell>
        </row>
        <row r="50">
          <cell r="I50"/>
        </row>
        <row r="51">
          <cell r="I51"/>
        </row>
        <row r="52">
          <cell r="I52"/>
        </row>
        <row r="53">
          <cell r="I53"/>
        </row>
        <row r="61">
          <cell r="I61"/>
        </row>
        <row r="62">
          <cell r="I62"/>
        </row>
        <row r="63">
          <cell r="I63"/>
        </row>
        <row r="64">
          <cell r="I64"/>
        </row>
        <row r="65">
          <cell r="I65"/>
        </row>
        <row r="66">
          <cell r="I66"/>
        </row>
        <row r="67">
          <cell r="I67"/>
        </row>
        <row r="85">
          <cell r="I85">
            <v>7.875</v>
          </cell>
        </row>
        <row r="87">
          <cell r="I87">
            <v>51.4</v>
          </cell>
        </row>
        <row r="89">
          <cell r="I89">
            <v>1</v>
          </cell>
        </row>
        <row r="91">
          <cell r="I91">
            <v>1</v>
          </cell>
        </row>
        <row r="93">
          <cell r="I93">
            <v>0.6</v>
          </cell>
          <cell r="P93">
            <v>2</v>
          </cell>
        </row>
        <row r="94">
          <cell r="P94">
            <v>44314.81</v>
          </cell>
        </row>
        <row r="95">
          <cell r="I95">
            <v>0.8</v>
          </cell>
          <cell r="P95">
            <v>1</v>
          </cell>
        </row>
        <row r="96">
          <cell r="P96">
            <v>53178.46</v>
          </cell>
        </row>
        <row r="97">
          <cell r="I97">
            <v>1</v>
          </cell>
          <cell r="P97">
            <v>5</v>
          </cell>
        </row>
        <row r="98">
          <cell r="P98">
            <v>0.2</v>
          </cell>
        </row>
        <row r="99">
          <cell r="P99">
            <v>0.02</v>
          </cell>
        </row>
        <row r="103">
          <cell r="P103">
            <v>0.1</v>
          </cell>
        </row>
        <row r="104">
          <cell r="P104">
            <v>0.02</v>
          </cell>
        </row>
        <row r="108">
          <cell r="P108">
            <v>0.6</v>
          </cell>
        </row>
        <row r="109">
          <cell r="P109">
            <v>0.02</v>
          </cell>
        </row>
        <row r="110">
          <cell r="P110">
            <v>0.1</v>
          </cell>
        </row>
        <row r="113">
          <cell r="I113">
            <v>1</v>
          </cell>
        </row>
        <row r="116">
          <cell r="P116">
            <v>0.02</v>
          </cell>
        </row>
        <row r="120">
          <cell r="I120">
            <v>0.05</v>
          </cell>
        </row>
        <row r="157">
          <cell r="O157">
            <v>0.2</v>
          </cell>
        </row>
        <row r="159">
          <cell r="O159">
            <v>0.3</v>
          </cell>
        </row>
      </sheetData>
      <sheetData sheetId="3"/>
      <sheetData sheetId="4"/>
      <sheetData sheetId="5">
        <row r="10">
          <cell r="H10" t="str">
            <v>Terpineol</v>
          </cell>
        </row>
        <row r="13">
          <cell r="I13">
            <v>7.875</v>
          </cell>
        </row>
        <row r="33">
          <cell r="F33" t="str">
            <v>Limonene</v>
          </cell>
          <cell r="I33">
            <v>2445.0273047375194</v>
          </cell>
          <cell r="O33">
            <v>0.9375</v>
          </cell>
          <cell r="P33" t="str">
            <v>ton/h</v>
          </cell>
        </row>
        <row r="34">
          <cell r="F34" t="str">
            <v>Nutrients</v>
          </cell>
          <cell r="I34">
            <v>0.71899999999999997</v>
          </cell>
          <cell r="O34">
            <v>52.11</v>
          </cell>
          <cell r="P34" t="str">
            <v>kg/h</v>
          </cell>
        </row>
        <row r="35">
          <cell r="F35" t="str">
            <v>n-Hexadecane</v>
          </cell>
          <cell r="I35">
            <v>2.9</v>
          </cell>
          <cell r="O35">
            <v>0.36</v>
          </cell>
          <cell r="P35" t="str">
            <v>kg/h</v>
          </cell>
        </row>
        <row r="36">
          <cell r="F36"/>
          <cell r="I36"/>
          <cell r="O36"/>
          <cell r="P36"/>
        </row>
        <row r="37">
          <cell r="F37"/>
          <cell r="I37"/>
          <cell r="O37"/>
          <cell r="P37"/>
        </row>
        <row r="38">
          <cell r="F38"/>
          <cell r="I38"/>
          <cell r="O38"/>
          <cell r="P38"/>
        </row>
        <row r="39">
          <cell r="F39"/>
          <cell r="I39"/>
          <cell r="O39"/>
          <cell r="P39"/>
        </row>
        <row r="47">
          <cell r="F47" t="str">
            <v>Cooling water</v>
          </cell>
          <cell r="I47">
            <v>0.04</v>
          </cell>
          <cell r="O47">
            <v>64.763000000000005</v>
          </cell>
          <cell r="P47" t="str">
            <v>ton/h</v>
          </cell>
        </row>
        <row r="48">
          <cell r="F48" t="str">
            <v>Steam</v>
          </cell>
          <cell r="I48">
            <v>35</v>
          </cell>
          <cell r="O48">
            <v>1.2597400000000001</v>
          </cell>
          <cell r="P48" t="str">
            <v>ton/h</v>
          </cell>
        </row>
        <row r="49">
          <cell r="F49" t="str">
            <v>Electricity</v>
          </cell>
          <cell r="I49">
            <v>7.0000000000000007E-2</v>
          </cell>
          <cell r="O49">
            <v>2960</v>
          </cell>
          <cell r="P49" t="str">
            <v>kW</v>
          </cell>
        </row>
        <row r="50">
          <cell r="F50"/>
          <cell r="I50"/>
          <cell r="O50"/>
          <cell r="P50"/>
        </row>
        <row r="51">
          <cell r="F51"/>
          <cell r="I51"/>
          <cell r="O51"/>
          <cell r="P51"/>
        </row>
        <row r="52">
          <cell r="F52"/>
          <cell r="I52"/>
          <cell r="O52"/>
          <cell r="P52"/>
        </row>
        <row r="53">
          <cell r="F53"/>
          <cell r="I53"/>
          <cell r="O53"/>
          <cell r="P53"/>
        </row>
        <row r="61">
          <cell r="F61"/>
          <cell r="I61"/>
          <cell r="O61"/>
          <cell r="P61"/>
        </row>
        <row r="62">
          <cell r="F62"/>
          <cell r="I62"/>
          <cell r="O62"/>
          <cell r="P62"/>
        </row>
        <row r="63">
          <cell r="F63"/>
          <cell r="I63"/>
          <cell r="O63"/>
          <cell r="P63"/>
        </row>
        <row r="64">
          <cell r="F64"/>
          <cell r="I64"/>
          <cell r="O64"/>
          <cell r="P64"/>
        </row>
        <row r="65">
          <cell r="F65"/>
          <cell r="I65"/>
          <cell r="O65"/>
          <cell r="P65"/>
        </row>
        <row r="66">
          <cell r="F66"/>
          <cell r="I66"/>
          <cell r="O66"/>
          <cell r="P66"/>
        </row>
        <row r="67">
          <cell r="F67"/>
          <cell r="I67"/>
          <cell r="O67"/>
          <cell r="P67"/>
        </row>
        <row r="85">
          <cell r="I85">
            <v>7.875</v>
          </cell>
        </row>
        <row r="87">
          <cell r="I87">
            <v>53.16</v>
          </cell>
        </row>
        <row r="93">
          <cell r="P93">
            <v>2</v>
          </cell>
        </row>
        <row r="94">
          <cell r="P94">
            <v>44314.81</v>
          </cell>
        </row>
        <row r="95">
          <cell r="P95">
            <v>1</v>
          </cell>
        </row>
        <row r="96">
          <cell r="P96">
            <v>53178.46</v>
          </cell>
        </row>
        <row r="97">
          <cell r="P97">
            <v>5</v>
          </cell>
        </row>
        <row r="98">
          <cell r="P98">
            <v>0.2</v>
          </cell>
        </row>
        <row r="99">
          <cell r="P99">
            <v>0.02</v>
          </cell>
        </row>
        <row r="103">
          <cell r="P103">
            <v>0.1</v>
          </cell>
        </row>
        <row r="104">
          <cell r="P104">
            <v>0.02</v>
          </cell>
        </row>
        <row r="108">
          <cell r="P108">
            <v>0.6</v>
          </cell>
        </row>
        <row r="109">
          <cell r="P109">
            <v>0.02</v>
          </cell>
        </row>
        <row r="110">
          <cell r="P110">
            <v>0.1</v>
          </cell>
        </row>
        <row r="113">
          <cell r="I113">
            <v>1</v>
          </cell>
        </row>
        <row r="116">
          <cell r="P116">
            <v>0.02</v>
          </cell>
        </row>
      </sheetData>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s>
    <sheetDataSet>
      <sheetData sheetId="0">
        <row r="1">
          <cell r="C1" t="str">
            <v>Terpineol</v>
          </cell>
          <cell r="G1" t="str">
            <v>Market Price - Terpineol</v>
          </cell>
          <cell r="L1" t="str">
            <v>Carvone</v>
          </cell>
        </row>
        <row r="2">
          <cell r="A2" t="str">
            <v>Variable Costs</v>
          </cell>
          <cell r="C2">
            <v>6106.5574704761902</v>
          </cell>
          <cell r="F2">
            <v>5580</v>
          </cell>
          <cell r="G2">
            <v>5580</v>
          </cell>
          <cell r="H2">
            <v>5580</v>
          </cell>
          <cell r="L2">
            <v>6099.6087974603179</v>
          </cell>
        </row>
        <row r="3">
          <cell r="A3" t="str">
            <v>Credits</v>
          </cell>
          <cell r="G3" t="str">
            <v>Market Price - l-Carvone</v>
          </cell>
        </row>
        <row r="4">
          <cell r="A4" t="str">
            <v>Fixed Costs</v>
          </cell>
          <cell r="C4">
            <v>1496.3085105980954</v>
          </cell>
          <cell r="F4">
            <v>12500</v>
          </cell>
          <cell r="G4">
            <v>12500</v>
          </cell>
          <cell r="H4">
            <v>12500</v>
          </cell>
          <cell r="L4">
            <v>1496.1695371377775</v>
          </cell>
        </row>
        <row r="5">
          <cell r="A5" t="str">
            <v>Return on Investment</v>
          </cell>
          <cell r="C5">
            <v>1132.1762869420384</v>
          </cell>
          <cell r="L5">
            <v>1132.1762869420384</v>
          </cell>
        </row>
      </sheetData>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bio-amber.com/bioamber/en/icis_special_supplement" TargetMode="External"/><Relationship Id="rId2" Type="http://schemas.openxmlformats.org/officeDocument/2006/relationships/hyperlink" Target="http://www.intelligen.com/downloads/BioProcessDesignAndEconomics_March_2015.pdf" TargetMode="External"/><Relationship Id="rId1" Type="http://schemas.openxmlformats.org/officeDocument/2006/relationships/hyperlink" Target="http://news.bio-based.eu/opening-of-the-worlds-first-industrial-scale-plant-for-the-production-of-butanediol-via-fermentation-of-renewable-raw-materials/" TargetMode="External"/><Relationship Id="rId6" Type="http://schemas.openxmlformats.org/officeDocument/2006/relationships/printerSettings" Target="../printerSettings/printerSettings5.bin"/><Relationship Id="rId5" Type="http://schemas.openxmlformats.org/officeDocument/2006/relationships/hyperlink" Target="http://www.etipbioenergy.eu/value-chains/conversion-technologies/advanced-technologies/sugar-to-alcohols/commercial-cellulosic-ethanol-plants-in-brazil" TargetMode="External"/><Relationship Id="rId4" Type="http://schemas.openxmlformats.org/officeDocument/2006/relationships/hyperlink" Target="http://www.etipbioenergy.eu/value-chains/conversion-technologies/advanced-technologies/sugar-to-alcohols/commercial-cellulosic-ethanol-plants-in-brazi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
    <tabColor theme="4" tint="0.39997558519241921"/>
  </sheetPr>
  <dimension ref="B1:L37"/>
  <sheetViews>
    <sheetView showGridLines="0" tabSelected="1" workbookViewId="0"/>
  </sheetViews>
  <sheetFormatPr defaultRowHeight="15" x14ac:dyDescent="0.25"/>
  <cols>
    <col min="1" max="1" width="1.42578125" customWidth="1"/>
  </cols>
  <sheetData>
    <row r="1" spans="2:12" ht="7.5" customHeight="1" thickBot="1" x14ac:dyDescent="0.3"/>
    <row r="2" spans="2:12" ht="15.75" thickTop="1" x14ac:dyDescent="0.25">
      <c r="B2" s="85" t="s">
        <v>68</v>
      </c>
      <c r="C2" s="86"/>
      <c r="D2" s="86"/>
      <c r="E2" s="86"/>
      <c r="F2" s="86"/>
      <c r="G2" s="86"/>
      <c r="H2" s="86"/>
      <c r="I2" s="86"/>
      <c r="J2" s="86"/>
      <c r="K2" s="86"/>
      <c r="L2" s="87"/>
    </row>
    <row r="3" spans="2:12" x14ac:dyDescent="0.25">
      <c r="B3" s="80" t="s">
        <v>310</v>
      </c>
      <c r="C3" s="79"/>
      <c r="D3" s="79"/>
      <c r="E3" s="79"/>
      <c r="F3" s="79"/>
      <c r="G3" s="79"/>
      <c r="H3" s="79"/>
      <c r="I3" s="79"/>
      <c r="J3" s="79"/>
      <c r="K3" s="79"/>
      <c r="L3" s="81"/>
    </row>
    <row r="4" spans="2:12" x14ac:dyDescent="0.25">
      <c r="B4" s="80" t="s">
        <v>69</v>
      </c>
      <c r="C4" s="79"/>
      <c r="D4" s="79"/>
      <c r="E4" s="79"/>
      <c r="F4" s="79"/>
      <c r="G4" s="79"/>
      <c r="H4" s="79"/>
      <c r="I4" s="79"/>
      <c r="J4" s="79"/>
      <c r="K4" s="79"/>
      <c r="L4" s="81"/>
    </row>
    <row r="5" spans="2:12" x14ac:dyDescent="0.25">
      <c r="B5" s="80" t="s">
        <v>70</v>
      </c>
      <c r="C5" s="79"/>
      <c r="D5" s="79"/>
      <c r="E5" s="79"/>
      <c r="F5" s="79"/>
      <c r="G5" s="79"/>
      <c r="H5" s="79"/>
      <c r="I5" s="79"/>
      <c r="J5" s="79"/>
      <c r="K5" s="79"/>
      <c r="L5" s="81"/>
    </row>
    <row r="6" spans="2:12" x14ac:dyDescent="0.25">
      <c r="B6" s="80" t="s">
        <v>71</v>
      </c>
      <c r="C6" s="79"/>
      <c r="D6" s="79"/>
      <c r="E6" s="79"/>
      <c r="F6" s="79"/>
      <c r="G6" s="79"/>
      <c r="H6" s="79"/>
      <c r="I6" s="79"/>
      <c r="J6" s="79"/>
      <c r="K6" s="79"/>
      <c r="L6" s="81"/>
    </row>
    <row r="7" spans="2:12" x14ac:dyDescent="0.25">
      <c r="B7" s="80" t="s">
        <v>72</v>
      </c>
      <c r="C7" s="79"/>
      <c r="D7" s="79"/>
      <c r="E7" s="79"/>
      <c r="F7" s="79"/>
      <c r="G7" s="79"/>
      <c r="H7" s="79"/>
      <c r="I7" s="79"/>
      <c r="J7" s="79"/>
      <c r="K7" s="79"/>
      <c r="L7" s="81"/>
    </row>
    <row r="8" spans="2:12" x14ac:dyDescent="0.25">
      <c r="B8" s="80" t="s">
        <v>73</v>
      </c>
      <c r="C8" s="79"/>
      <c r="D8" s="79"/>
      <c r="E8" s="79"/>
      <c r="F8" s="79"/>
      <c r="G8" s="79"/>
      <c r="H8" s="79"/>
      <c r="I8" s="79"/>
      <c r="J8" s="79"/>
      <c r="K8" s="79"/>
      <c r="L8" s="81"/>
    </row>
    <row r="9" spans="2:12" x14ac:dyDescent="0.25">
      <c r="B9" s="80" t="s">
        <v>74</v>
      </c>
      <c r="C9" s="79"/>
      <c r="D9" s="79"/>
      <c r="E9" s="79"/>
      <c r="F9" s="79"/>
      <c r="G9" s="79"/>
      <c r="H9" s="79"/>
      <c r="I9" s="79"/>
      <c r="J9" s="79"/>
      <c r="K9" s="79"/>
      <c r="L9" s="81"/>
    </row>
    <row r="10" spans="2:12" x14ac:dyDescent="0.25">
      <c r="B10" s="80" t="s">
        <v>75</v>
      </c>
      <c r="C10" s="79"/>
      <c r="D10" s="79"/>
      <c r="E10" s="79"/>
      <c r="F10" s="79"/>
      <c r="G10" s="79"/>
      <c r="H10" s="79"/>
      <c r="I10" s="79"/>
      <c r="J10" s="79"/>
      <c r="K10" s="79"/>
      <c r="L10" s="81"/>
    </row>
    <row r="11" spans="2:12" x14ac:dyDescent="0.25">
      <c r="B11" s="80"/>
      <c r="C11" s="79"/>
      <c r="D11" s="79"/>
      <c r="E11" s="79"/>
      <c r="F11" s="79"/>
      <c r="G11" s="79"/>
      <c r="H11" s="79"/>
      <c r="I11" s="79"/>
      <c r="J11" s="79"/>
      <c r="K11" s="79"/>
      <c r="L11" s="81"/>
    </row>
    <row r="12" spans="2:12" x14ac:dyDescent="0.25">
      <c r="B12" s="88" t="s">
        <v>76</v>
      </c>
      <c r="C12" s="89"/>
      <c r="D12" s="89"/>
      <c r="E12" s="89"/>
      <c r="F12" s="89"/>
      <c r="G12" s="89"/>
      <c r="H12" s="89"/>
      <c r="I12" s="89"/>
      <c r="J12" s="89"/>
      <c r="K12" s="89"/>
      <c r="L12" s="90"/>
    </row>
    <row r="13" spans="2:12" x14ac:dyDescent="0.25">
      <c r="B13" s="80" t="s">
        <v>77</v>
      </c>
      <c r="C13" s="79"/>
      <c r="D13" s="79"/>
      <c r="E13" s="79"/>
      <c r="F13" s="79"/>
      <c r="G13" s="79"/>
      <c r="H13" s="79"/>
      <c r="I13" s="79"/>
      <c r="J13" s="79"/>
      <c r="K13" s="79"/>
      <c r="L13" s="82"/>
    </row>
    <row r="14" spans="2:12" x14ac:dyDescent="0.25">
      <c r="B14" s="80" t="s">
        <v>78</v>
      </c>
      <c r="C14" s="79"/>
      <c r="D14" s="79"/>
      <c r="E14" s="79"/>
      <c r="F14" s="79"/>
      <c r="G14" s="79"/>
      <c r="H14" s="79"/>
      <c r="I14" s="79"/>
      <c r="J14" s="79"/>
      <c r="K14" s="79"/>
      <c r="L14" s="81"/>
    </row>
    <row r="15" spans="2:12" x14ac:dyDescent="0.25">
      <c r="B15" s="80"/>
      <c r="C15" s="79" t="s">
        <v>79</v>
      </c>
      <c r="D15" s="79"/>
      <c r="E15" s="79"/>
      <c r="F15" s="79"/>
      <c r="G15" s="79"/>
      <c r="H15" s="79"/>
      <c r="I15" s="79"/>
      <c r="J15" s="79"/>
      <c r="K15" s="79"/>
      <c r="L15" s="81"/>
    </row>
    <row r="16" spans="2:12" x14ac:dyDescent="0.25">
      <c r="B16" s="80"/>
      <c r="C16" s="79" t="s">
        <v>80</v>
      </c>
      <c r="D16" s="79"/>
      <c r="E16" s="79"/>
      <c r="F16" s="79"/>
      <c r="G16" s="79"/>
      <c r="H16" s="79"/>
      <c r="I16" s="79"/>
      <c r="J16" s="79"/>
      <c r="K16" s="79"/>
      <c r="L16" s="81"/>
    </row>
    <row r="17" spans="2:12" x14ac:dyDescent="0.25">
      <c r="B17" s="80"/>
      <c r="C17" s="79" t="s">
        <v>81</v>
      </c>
      <c r="D17" s="79"/>
      <c r="E17" s="79"/>
      <c r="F17" s="79"/>
      <c r="G17" s="79"/>
      <c r="H17" s="79"/>
      <c r="I17" s="79"/>
      <c r="J17" s="79"/>
      <c r="K17" s="79"/>
      <c r="L17" s="81"/>
    </row>
    <row r="18" spans="2:12" x14ac:dyDescent="0.25">
      <c r="B18" s="80"/>
      <c r="C18" s="79" t="s">
        <v>82</v>
      </c>
      <c r="D18" s="79"/>
      <c r="E18" s="79"/>
      <c r="F18" s="79"/>
      <c r="G18" s="79"/>
      <c r="H18" s="79"/>
      <c r="I18" s="79"/>
      <c r="J18" s="79"/>
      <c r="K18" s="79"/>
      <c r="L18" s="81"/>
    </row>
    <row r="19" spans="2:12" x14ac:dyDescent="0.25">
      <c r="B19" s="80"/>
      <c r="C19" s="79" t="s">
        <v>83</v>
      </c>
      <c r="D19" s="79"/>
      <c r="E19" s="79"/>
      <c r="F19" s="79"/>
      <c r="G19" s="79"/>
      <c r="H19" s="79"/>
      <c r="I19" s="79"/>
      <c r="J19" s="79"/>
      <c r="K19" s="79"/>
      <c r="L19" s="81"/>
    </row>
    <row r="20" spans="2:12" x14ac:dyDescent="0.25">
      <c r="B20" s="80"/>
      <c r="C20" s="79" t="s">
        <v>84</v>
      </c>
      <c r="D20" s="79"/>
      <c r="E20" s="79"/>
      <c r="F20" s="79"/>
      <c r="G20" s="79"/>
      <c r="H20" s="79"/>
      <c r="I20" s="79"/>
      <c r="J20" s="79"/>
      <c r="K20" s="79"/>
      <c r="L20" s="81"/>
    </row>
    <row r="21" spans="2:12" x14ac:dyDescent="0.25">
      <c r="B21" s="80" t="s">
        <v>85</v>
      </c>
      <c r="C21" s="79"/>
      <c r="D21" s="79"/>
      <c r="E21" s="79"/>
      <c r="F21" s="79"/>
      <c r="G21" s="79"/>
      <c r="H21" s="79"/>
      <c r="I21" s="79"/>
      <c r="J21" s="79"/>
      <c r="K21" s="79"/>
      <c r="L21" s="81"/>
    </row>
    <row r="22" spans="2:12" x14ac:dyDescent="0.25">
      <c r="B22" s="80"/>
      <c r="C22" s="79" t="s">
        <v>86</v>
      </c>
      <c r="D22" s="79"/>
      <c r="E22" s="79"/>
      <c r="F22" s="79"/>
      <c r="G22" s="79"/>
      <c r="H22" s="79"/>
      <c r="I22" s="79"/>
      <c r="J22" s="79"/>
      <c r="K22" s="79"/>
      <c r="L22" s="81"/>
    </row>
    <row r="23" spans="2:12" x14ac:dyDescent="0.25">
      <c r="B23" s="80"/>
      <c r="C23" s="79" t="s">
        <v>87</v>
      </c>
      <c r="D23" s="79"/>
      <c r="E23" s="79"/>
      <c r="F23" s="79"/>
      <c r="G23" s="79"/>
      <c r="H23" s="79"/>
      <c r="I23" s="79"/>
      <c r="J23" s="79"/>
      <c r="K23" s="79"/>
      <c r="L23" s="81"/>
    </row>
    <row r="24" spans="2:12" x14ac:dyDescent="0.25">
      <c r="B24" s="80"/>
      <c r="C24" s="79" t="s">
        <v>88</v>
      </c>
      <c r="D24" s="79"/>
      <c r="E24" s="79"/>
      <c r="F24" s="79"/>
      <c r="G24" s="79"/>
      <c r="H24" s="79"/>
      <c r="I24" s="79"/>
      <c r="J24" s="79"/>
      <c r="K24" s="79"/>
      <c r="L24" s="81"/>
    </row>
    <row r="25" spans="2:12" x14ac:dyDescent="0.25">
      <c r="B25" s="80"/>
      <c r="C25" s="79" t="s">
        <v>89</v>
      </c>
      <c r="D25" s="79"/>
      <c r="E25" s="79"/>
      <c r="F25" s="79"/>
      <c r="G25" s="79"/>
      <c r="H25" s="79"/>
      <c r="I25" s="79"/>
      <c r="J25" s="79"/>
      <c r="K25" s="79"/>
      <c r="L25" s="81"/>
    </row>
    <row r="26" spans="2:12" x14ac:dyDescent="0.25">
      <c r="B26" s="80"/>
      <c r="C26" s="79" t="s">
        <v>90</v>
      </c>
      <c r="D26" s="79"/>
      <c r="E26" s="79"/>
      <c r="F26" s="79"/>
      <c r="G26" s="79"/>
      <c r="H26" s="79"/>
      <c r="I26" s="79"/>
      <c r="J26" s="79"/>
      <c r="K26" s="79"/>
      <c r="L26" s="81"/>
    </row>
    <row r="27" spans="2:12" x14ac:dyDescent="0.25">
      <c r="B27" s="80" t="s">
        <v>278</v>
      </c>
      <c r="C27" s="79"/>
      <c r="D27" s="79"/>
      <c r="E27" s="79"/>
      <c r="F27" s="79"/>
      <c r="G27" s="79"/>
      <c r="H27" s="79"/>
      <c r="I27" s="79"/>
      <c r="J27" s="79"/>
      <c r="K27" s="79"/>
      <c r="L27" s="81"/>
    </row>
    <row r="28" spans="2:12" x14ac:dyDescent="0.25">
      <c r="B28" s="80"/>
      <c r="C28" s="79" t="s">
        <v>280</v>
      </c>
      <c r="D28" s="79"/>
      <c r="E28" s="79"/>
      <c r="F28" s="79"/>
      <c r="G28" s="79"/>
      <c r="H28" s="79"/>
      <c r="I28" s="79"/>
      <c r="J28" s="79"/>
      <c r="K28" s="79"/>
      <c r="L28" s="81"/>
    </row>
    <row r="29" spans="2:12" x14ac:dyDescent="0.25">
      <c r="B29" s="80"/>
      <c r="C29" s="79" t="s">
        <v>279</v>
      </c>
      <c r="D29" s="79"/>
      <c r="E29" s="79"/>
      <c r="F29" s="79"/>
      <c r="G29" s="79"/>
      <c r="H29" s="79"/>
      <c r="I29" s="79"/>
      <c r="J29" s="79"/>
      <c r="K29" s="79"/>
      <c r="L29" s="81"/>
    </row>
    <row r="30" spans="2:12" x14ac:dyDescent="0.25">
      <c r="B30" s="80" t="s">
        <v>91</v>
      </c>
      <c r="C30" s="79"/>
      <c r="D30" s="79"/>
      <c r="E30" s="79"/>
      <c r="F30" s="79"/>
      <c r="G30" s="79"/>
      <c r="H30" s="79"/>
      <c r="I30" s="79"/>
      <c r="J30" s="79"/>
      <c r="K30" s="79"/>
      <c r="L30" s="81"/>
    </row>
    <row r="31" spans="2:12" x14ac:dyDescent="0.25">
      <c r="B31" s="80" t="s">
        <v>92</v>
      </c>
      <c r="C31" s="79"/>
      <c r="D31" s="79"/>
      <c r="E31" s="79"/>
      <c r="F31" s="79"/>
      <c r="G31" s="79"/>
      <c r="H31" s="79"/>
      <c r="I31" s="79"/>
      <c r="J31" s="79"/>
      <c r="K31" s="79"/>
      <c r="L31" s="81"/>
    </row>
    <row r="32" spans="2:12" x14ac:dyDescent="0.25">
      <c r="B32" s="80" t="s">
        <v>93</v>
      </c>
      <c r="C32" s="79"/>
      <c r="D32" s="79"/>
      <c r="E32" s="79"/>
      <c r="F32" s="79"/>
      <c r="G32" s="79"/>
      <c r="H32" s="79"/>
      <c r="I32" s="79"/>
      <c r="J32" s="79"/>
      <c r="K32" s="79"/>
      <c r="L32" s="81"/>
    </row>
    <row r="33" spans="2:12" x14ac:dyDescent="0.25">
      <c r="B33" s="80" t="s">
        <v>277</v>
      </c>
      <c r="C33" s="79"/>
      <c r="D33" s="79"/>
      <c r="E33" s="79"/>
      <c r="F33" s="79"/>
      <c r="G33" s="79"/>
      <c r="H33" s="79"/>
      <c r="I33" s="79"/>
      <c r="J33" s="79"/>
      <c r="K33" s="79"/>
      <c r="L33" s="81"/>
    </row>
    <row r="34" spans="2:12" x14ac:dyDescent="0.25">
      <c r="B34" s="80" t="s">
        <v>276</v>
      </c>
      <c r="C34" s="79"/>
      <c r="D34" s="79"/>
      <c r="E34" s="79"/>
      <c r="F34" s="79"/>
      <c r="G34" s="79"/>
      <c r="H34" s="79"/>
      <c r="I34" s="79"/>
      <c r="J34" s="79"/>
      <c r="K34" s="79"/>
      <c r="L34" s="81"/>
    </row>
    <row r="35" spans="2:12" ht="15.75" thickBot="1" x14ac:dyDescent="0.3">
      <c r="B35" s="83" t="s">
        <v>94</v>
      </c>
      <c r="C35" s="39"/>
      <c r="D35" s="39"/>
      <c r="E35" s="39"/>
      <c r="F35" s="39"/>
      <c r="G35" s="39"/>
      <c r="H35" s="39"/>
      <c r="I35" s="39"/>
      <c r="J35" s="39"/>
      <c r="K35" s="39"/>
      <c r="L35" s="84"/>
    </row>
    <row r="36" spans="2:12" ht="15.75" thickTop="1" x14ac:dyDescent="0.25"/>
    <row r="37" spans="2:12" x14ac:dyDescent="0.25">
      <c r="B37" s="27"/>
    </row>
  </sheetData>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EqLst">
    <tabColor theme="3"/>
  </sheetPr>
  <dimension ref="A1:U75"/>
  <sheetViews>
    <sheetView showGridLines="0" workbookViewId="0"/>
  </sheetViews>
  <sheetFormatPr defaultRowHeight="15" x14ac:dyDescent="0.25"/>
  <cols>
    <col min="1" max="1" width="19.5703125" bestFit="1" customWidth="1"/>
    <col min="2" max="2" width="9.140625" customWidth="1"/>
    <col min="5" max="5" width="17" customWidth="1"/>
    <col min="6" max="6" width="9.28515625" customWidth="1"/>
    <col min="7" max="7" width="18.85546875" customWidth="1"/>
    <col min="8" max="8" width="9.140625" customWidth="1"/>
    <col min="9" max="9" width="13.28515625" customWidth="1"/>
  </cols>
  <sheetData>
    <row r="1" spans="1:13" x14ac:dyDescent="0.25">
      <c r="A1" s="28" t="s">
        <v>38</v>
      </c>
      <c r="B1" s="29" t="s">
        <v>39</v>
      </c>
      <c r="C1" s="29"/>
      <c r="D1" s="29"/>
      <c r="E1" s="29"/>
      <c r="F1" s="29" t="s">
        <v>40</v>
      </c>
      <c r="G1" s="55" t="s">
        <v>41</v>
      </c>
      <c r="H1" s="29"/>
      <c r="I1" s="29" t="s">
        <v>42</v>
      </c>
      <c r="J1" s="29"/>
      <c r="K1" s="29" t="s">
        <v>43</v>
      </c>
      <c r="L1" s="29"/>
      <c r="M1" s="29"/>
    </row>
    <row r="2" spans="1:13" x14ac:dyDescent="0.25">
      <c r="A2" s="30" t="s">
        <v>44</v>
      </c>
      <c r="B2" s="30"/>
      <c r="C2" s="30"/>
      <c r="D2" s="30"/>
      <c r="E2" s="30"/>
      <c r="F2" s="30"/>
      <c r="G2" s="31"/>
      <c r="H2" s="30"/>
      <c r="I2" s="30"/>
      <c r="J2" s="30"/>
      <c r="K2" s="30"/>
      <c r="L2" s="30"/>
      <c r="M2" s="30"/>
    </row>
    <row r="3" spans="1:13" ht="17.25" x14ac:dyDescent="0.25">
      <c r="A3" s="30" t="s">
        <v>107</v>
      </c>
      <c r="B3" s="30" t="s">
        <v>98</v>
      </c>
      <c r="C3" s="30"/>
      <c r="D3" s="30"/>
      <c r="E3" s="30"/>
      <c r="F3" s="30">
        <v>14</v>
      </c>
      <c r="G3" s="31" t="s">
        <v>99</v>
      </c>
      <c r="H3" s="30"/>
      <c r="I3" s="32" t="s">
        <v>96</v>
      </c>
      <c r="J3" s="32"/>
      <c r="K3" s="30"/>
      <c r="L3" s="30"/>
      <c r="M3" s="30"/>
    </row>
    <row r="4" spans="1:13" ht="17.25" x14ac:dyDescent="0.25">
      <c r="A4" s="30" t="s">
        <v>108</v>
      </c>
      <c r="B4" s="30" t="s">
        <v>102</v>
      </c>
      <c r="C4" s="30"/>
      <c r="D4" s="30"/>
      <c r="E4" s="30"/>
      <c r="F4" s="30">
        <v>3</v>
      </c>
      <c r="G4" s="31" t="s">
        <v>101</v>
      </c>
      <c r="H4" s="30"/>
      <c r="I4" s="32" t="s">
        <v>96</v>
      </c>
      <c r="J4" s="32"/>
      <c r="K4" s="30"/>
      <c r="L4" s="30"/>
      <c r="M4" s="30"/>
    </row>
    <row r="5" spans="1:13" ht="17.25" x14ac:dyDescent="0.25">
      <c r="A5" s="30" t="s">
        <v>100</v>
      </c>
      <c r="B5" s="30" t="s">
        <v>95</v>
      </c>
      <c r="C5" s="30"/>
      <c r="D5" s="30"/>
      <c r="E5" s="30"/>
      <c r="F5" s="30">
        <v>3</v>
      </c>
      <c r="G5" s="31" t="s">
        <v>97</v>
      </c>
      <c r="H5" s="30"/>
      <c r="I5" s="32" t="s">
        <v>96</v>
      </c>
      <c r="J5" s="32"/>
      <c r="K5" s="30"/>
      <c r="L5" s="30"/>
      <c r="M5" s="30"/>
    </row>
    <row r="6" spans="1:13" x14ac:dyDescent="0.25">
      <c r="A6" s="30" t="s">
        <v>45</v>
      </c>
      <c r="B6" s="30"/>
      <c r="C6" s="30"/>
      <c r="D6" s="30"/>
      <c r="E6" s="30"/>
      <c r="F6" s="30"/>
      <c r="G6" s="31"/>
      <c r="H6" s="30"/>
      <c r="I6" s="32"/>
      <c r="J6" s="32"/>
      <c r="K6" s="30"/>
      <c r="L6" s="30"/>
      <c r="M6" s="30"/>
    </row>
    <row r="7" spans="1:13" ht="34.5" customHeight="1" x14ac:dyDescent="0.25">
      <c r="A7" s="30" t="s">
        <v>183</v>
      </c>
      <c r="B7" s="30" t="s">
        <v>184</v>
      </c>
      <c r="C7" s="30"/>
      <c r="D7" s="30"/>
      <c r="E7" s="30"/>
      <c r="F7" s="30">
        <v>1</v>
      </c>
      <c r="G7" s="33" t="s">
        <v>185</v>
      </c>
      <c r="H7" s="30"/>
      <c r="I7" s="32" t="s">
        <v>186</v>
      </c>
      <c r="J7" s="32"/>
      <c r="K7" s="30" t="s">
        <v>275</v>
      </c>
      <c r="L7" s="30"/>
      <c r="M7" s="30"/>
    </row>
    <row r="8" spans="1:13" ht="34.5" customHeight="1" x14ac:dyDescent="0.25">
      <c r="A8" s="30" t="s">
        <v>187</v>
      </c>
      <c r="B8" s="30" t="s">
        <v>188</v>
      </c>
      <c r="C8" s="30"/>
      <c r="D8" s="30"/>
      <c r="E8" s="30"/>
      <c r="F8" s="30">
        <v>1</v>
      </c>
      <c r="G8" s="33" t="s">
        <v>189</v>
      </c>
      <c r="H8" s="30"/>
      <c r="I8" s="32" t="s">
        <v>186</v>
      </c>
      <c r="J8" s="32"/>
      <c r="K8" s="30" t="s">
        <v>275</v>
      </c>
      <c r="L8" s="30"/>
      <c r="M8" s="30"/>
    </row>
    <row r="9" spans="1:13" x14ac:dyDescent="0.25">
      <c r="A9" s="30" t="s">
        <v>46</v>
      </c>
      <c r="B9" s="30"/>
      <c r="C9" s="30"/>
      <c r="D9" s="30"/>
      <c r="E9" s="30"/>
      <c r="F9" s="30"/>
      <c r="G9" s="34"/>
      <c r="H9" s="30"/>
      <c r="I9" s="32"/>
      <c r="J9" s="32"/>
      <c r="K9" s="30"/>
      <c r="L9" s="30"/>
      <c r="M9" s="30"/>
    </row>
    <row r="10" spans="1:13" x14ac:dyDescent="0.25">
      <c r="A10" s="30" t="s">
        <v>106</v>
      </c>
      <c r="B10" s="30" t="s">
        <v>103</v>
      </c>
      <c r="C10" s="30"/>
      <c r="D10" s="30"/>
      <c r="E10" s="30"/>
      <c r="F10" s="30">
        <v>1</v>
      </c>
      <c r="G10" s="34" t="s">
        <v>112</v>
      </c>
      <c r="H10" s="30"/>
      <c r="I10" s="32" t="s">
        <v>96</v>
      </c>
      <c r="J10" s="32"/>
      <c r="K10" s="30"/>
      <c r="L10" s="30"/>
      <c r="M10" s="30"/>
    </row>
    <row r="11" spans="1:13" x14ac:dyDescent="0.25">
      <c r="A11" s="30" t="s">
        <v>105</v>
      </c>
      <c r="B11" s="30" t="s">
        <v>104</v>
      </c>
      <c r="C11" s="30"/>
      <c r="D11" s="30"/>
      <c r="E11" s="30"/>
      <c r="F11" s="30">
        <v>1</v>
      </c>
      <c r="G11" s="34" t="s">
        <v>112</v>
      </c>
      <c r="H11" s="30"/>
      <c r="I11" s="32" t="s">
        <v>96</v>
      </c>
      <c r="J11" s="32"/>
      <c r="K11" s="30"/>
      <c r="L11" s="30"/>
      <c r="M11" s="30"/>
    </row>
    <row r="12" spans="1:13" x14ac:dyDescent="0.25">
      <c r="A12" s="30" t="s">
        <v>110</v>
      </c>
      <c r="B12" s="30" t="s">
        <v>109</v>
      </c>
      <c r="C12" s="30"/>
      <c r="D12" s="30"/>
      <c r="E12" s="30"/>
      <c r="F12" s="30">
        <v>1</v>
      </c>
      <c r="G12" s="34" t="s">
        <v>111</v>
      </c>
      <c r="H12" s="30"/>
      <c r="I12" s="32" t="s">
        <v>96</v>
      </c>
      <c r="J12" s="32"/>
      <c r="K12" s="30"/>
      <c r="L12" s="30"/>
      <c r="M12" s="30"/>
    </row>
    <row r="13" spans="1:13" x14ac:dyDescent="0.25">
      <c r="A13" s="30" t="s">
        <v>114</v>
      </c>
      <c r="B13" s="30" t="s">
        <v>115</v>
      </c>
      <c r="C13" s="30"/>
      <c r="D13" s="30"/>
      <c r="E13" s="30"/>
      <c r="F13" s="30">
        <v>1</v>
      </c>
      <c r="G13" s="34" t="s">
        <v>111</v>
      </c>
      <c r="H13" s="30"/>
      <c r="I13" s="32" t="s">
        <v>96</v>
      </c>
      <c r="J13" s="32"/>
      <c r="K13" s="30"/>
      <c r="L13" s="30"/>
      <c r="M13" s="30"/>
    </row>
    <row r="14" spans="1:13" x14ac:dyDescent="0.25">
      <c r="A14" s="30" t="s">
        <v>116</v>
      </c>
      <c r="B14" s="30" t="s">
        <v>117</v>
      </c>
      <c r="C14" s="30"/>
      <c r="D14" s="30"/>
      <c r="E14" s="30"/>
      <c r="F14" s="30">
        <v>1</v>
      </c>
      <c r="G14" s="34" t="s">
        <v>111</v>
      </c>
      <c r="H14" s="30"/>
      <c r="I14" s="32" t="s">
        <v>113</v>
      </c>
      <c r="J14" s="32"/>
      <c r="K14" s="30"/>
      <c r="L14" s="30"/>
      <c r="M14" s="30"/>
    </row>
    <row r="15" spans="1:13" x14ac:dyDescent="0.25">
      <c r="A15" s="30" t="s">
        <v>118</v>
      </c>
      <c r="B15" s="30" t="s">
        <v>119</v>
      </c>
      <c r="C15" s="30"/>
      <c r="D15" s="30"/>
      <c r="E15" s="30"/>
      <c r="F15" s="30">
        <v>1</v>
      </c>
      <c r="G15" s="34" t="s">
        <v>111</v>
      </c>
      <c r="H15" s="30"/>
      <c r="I15" s="32" t="s">
        <v>113</v>
      </c>
      <c r="J15" s="32"/>
      <c r="K15" s="30"/>
      <c r="L15" s="30"/>
      <c r="M15" s="30"/>
    </row>
    <row r="16" spans="1:13" x14ac:dyDescent="0.25">
      <c r="A16" s="30" t="s">
        <v>120</v>
      </c>
      <c r="B16" s="30" t="s">
        <v>121</v>
      </c>
      <c r="C16" s="30"/>
      <c r="D16" s="30"/>
      <c r="E16" s="30"/>
      <c r="F16" s="30">
        <v>1</v>
      </c>
      <c r="G16" s="31" t="s">
        <v>122</v>
      </c>
      <c r="H16" s="30"/>
      <c r="I16" s="32" t="s">
        <v>96</v>
      </c>
      <c r="J16" s="32"/>
      <c r="K16" s="30"/>
      <c r="L16" s="30"/>
      <c r="M16" s="30"/>
    </row>
    <row r="17" spans="1:13" x14ac:dyDescent="0.25">
      <c r="A17" s="30" t="s">
        <v>123</v>
      </c>
      <c r="B17" s="30" t="s">
        <v>124</v>
      </c>
      <c r="C17" s="30"/>
      <c r="D17" s="30"/>
      <c r="E17" s="30"/>
      <c r="F17" s="30">
        <v>1</v>
      </c>
      <c r="G17" s="31" t="s">
        <v>122</v>
      </c>
      <c r="H17" s="30"/>
      <c r="I17" s="32" t="s">
        <v>96</v>
      </c>
      <c r="J17" s="32"/>
      <c r="K17" s="30"/>
      <c r="L17" s="30"/>
      <c r="M17" s="30"/>
    </row>
    <row r="18" spans="1:13" x14ac:dyDescent="0.25">
      <c r="A18" s="30" t="s">
        <v>125</v>
      </c>
      <c r="B18" s="30" t="s">
        <v>127</v>
      </c>
      <c r="C18" s="30"/>
      <c r="D18" s="30"/>
      <c r="E18" s="30"/>
      <c r="F18" s="30">
        <v>1</v>
      </c>
      <c r="G18" s="34" t="s">
        <v>122</v>
      </c>
      <c r="H18" s="30"/>
      <c r="I18" s="32" t="s">
        <v>96</v>
      </c>
      <c r="J18" s="32"/>
      <c r="K18" s="30"/>
      <c r="L18" s="30"/>
      <c r="M18" s="30"/>
    </row>
    <row r="19" spans="1:13" x14ac:dyDescent="0.25">
      <c r="A19" s="30" t="s">
        <v>128</v>
      </c>
      <c r="B19" s="30" t="s">
        <v>129</v>
      </c>
      <c r="C19" s="30"/>
      <c r="D19" s="30"/>
      <c r="E19" s="30"/>
      <c r="F19" s="30">
        <v>1</v>
      </c>
      <c r="G19" s="34" t="s">
        <v>122</v>
      </c>
      <c r="H19" s="30"/>
      <c r="I19" s="32" t="s">
        <v>96</v>
      </c>
      <c r="J19" s="32"/>
      <c r="K19" s="30"/>
      <c r="L19" s="30"/>
      <c r="M19" s="30"/>
    </row>
    <row r="20" spans="1:13" x14ac:dyDescent="0.25">
      <c r="A20" s="30" t="s">
        <v>126</v>
      </c>
      <c r="B20" s="30" t="s">
        <v>130</v>
      </c>
      <c r="C20" s="30"/>
      <c r="D20" s="30"/>
      <c r="E20" s="30"/>
      <c r="F20" s="30">
        <v>1</v>
      </c>
      <c r="G20" s="33" t="s">
        <v>111</v>
      </c>
      <c r="H20" s="32"/>
      <c r="I20" s="32" t="s">
        <v>113</v>
      </c>
      <c r="J20" s="32"/>
      <c r="K20" s="30"/>
      <c r="L20" s="30"/>
      <c r="M20" s="30"/>
    </row>
    <row r="21" spans="1:13" x14ac:dyDescent="0.25">
      <c r="A21" s="30" t="s">
        <v>131</v>
      </c>
      <c r="B21" s="30" t="s">
        <v>132</v>
      </c>
      <c r="C21" s="30"/>
      <c r="D21" s="30"/>
      <c r="E21" s="30"/>
      <c r="F21" s="30">
        <v>1</v>
      </c>
      <c r="G21" s="33" t="s">
        <v>111</v>
      </c>
      <c r="H21" s="32"/>
      <c r="I21" s="32" t="s">
        <v>113</v>
      </c>
      <c r="J21" s="32"/>
      <c r="K21" s="30"/>
      <c r="L21" s="30"/>
      <c r="M21" s="30"/>
    </row>
    <row r="22" spans="1:13" x14ac:dyDescent="0.25">
      <c r="A22" s="30" t="s">
        <v>134</v>
      </c>
      <c r="B22" s="30" t="s">
        <v>133</v>
      </c>
      <c r="C22" s="30"/>
      <c r="D22" s="30"/>
      <c r="E22" s="30"/>
      <c r="F22" s="30">
        <v>1</v>
      </c>
      <c r="G22" s="33" t="s">
        <v>111</v>
      </c>
      <c r="H22" s="32"/>
      <c r="I22" s="32" t="s">
        <v>96</v>
      </c>
      <c r="J22" s="32"/>
      <c r="K22" s="30"/>
      <c r="L22" s="30"/>
      <c r="M22" s="30"/>
    </row>
    <row r="23" spans="1:13" x14ac:dyDescent="0.25">
      <c r="A23" s="30" t="s">
        <v>135</v>
      </c>
      <c r="B23" s="30" t="s">
        <v>136</v>
      </c>
      <c r="C23" s="30"/>
      <c r="D23" s="30"/>
      <c r="E23" s="30"/>
      <c r="F23" s="30">
        <v>1</v>
      </c>
      <c r="G23" s="33" t="s">
        <v>111</v>
      </c>
      <c r="H23" s="32"/>
      <c r="I23" s="32" t="s">
        <v>96</v>
      </c>
      <c r="J23" s="32"/>
      <c r="K23" s="30"/>
      <c r="L23" s="30"/>
      <c r="M23" s="30"/>
    </row>
    <row r="24" spans="1:13" x14ac:dyDescent="0.25">
      <c r="A24" s="30" t="s">
        <v>137</v>
      </c>
      <c r="B24" s="30" t="s">
        <v>138</v>
      </c>
      <c r="C24" s="30"/>
      <c r="D24" s="30"/>
      <c r="E24" s="30"/>
      <c r="F24" s="30">
        <v>1</v>
      </c>
      <c r="G24" s="33" t="s">
        <v>139</v>
      </c>
      <c r="H24" s="32"/>
      <c r="I24" s="32" t="s">
        <v>113</v>
      </c>
      <c r="J24" s="32"/>
      <c r="K24" s="30"/>
      <c r="L24" s="30"/>
      <c r="M24" s="30"/>
    </row>
    <row r="25" spans="1:13" x14ac:dyDescent="0.25">
      <c r="A25" s="30" t="s">
        <v>140</v>
      </c>
      <c r="B25" s="30" t="s">
        <v>141</v>
      </c>
      <c r="C25" s="30"/>
      <c r="D25" s="30"/>
      <c r="E25" s="30"/>
      <c r="F25" s="30">
        <v>1</v>
      </c>
      <c r="G25" s="33" t="s">
        <v>139</v>
      </c>
      <c r="H25" s="32"/>
      <c r="I25" s="32" t="s">
        <v>113</v>
      </c>
      <c r="J25" s="32"/>
      <c r="K25" s="30"/>
      <c r="L25" s="30"/>
      <c r="M25" s="30"/>
    </row>
    <row r="26" spans="1:13" x14ac:dyDescent="0.25">
      <c r="A26" s="30" t="s">
        <v>142</v>
      </c>
      <c r="B26" s="30" t="s">
        <v>143</v>
      </c>
      <c r="C26" s="30"/>
      <c r="D26" s="30"/>
      <c r="E26" s="30"/>
      <c r="F26" s="30">
        <v>1</v>
      </c>
      <c r="G26" s="33" t="s">
        <v>111</v>
      </c>
      <c r="H26" s="32"/>
      <c r="I26" s="32" t="s">
        <v>113</v>
      </c>
      <c r="J26" s="32"/>
      <c r="K26" s="30"/>
      <c r="L26" s="30"/>
      <c r="M26" s="30"/>
    </row>
    <row r="27" spans="1:13" x14ac:dyDescent="0.25">
      <c r="A27" s="30" t="s">
        <v>144</v>
      </c>
      <c r="B27" s="30" t="s">
        <v>145</v>
      </c>
      <c r="C27" s="30"/>
      <c r="D27" s="30"/>
      <c r="E27" s="30"/>
      <c r="F27" s="30">
        <v>1</v>
      </c>
      <c r="G27" s="33" t="s">
        <v>111</v>
      </c>
      <c r="H27" s="32"/>
      <c r="I27" s="32" t="s">
        <v>113</v>
      </c>
      <c r="J27" s="32"/>
      <c r="K27" s="30"/>
      <c r="L27" s="30"/>
      <c r="M27" s="30"/>
    </row>
    <row r="28" spans="1:13" x14ac:dyDescent="0.25">
      <c r="A28" s="30" t="s">
        <v>146</v>
      </c>
      <c r="B28" s="30" t="s">
        <v>147</v>
      </c>
      <c r="C28" s="30"/>
      <c r="D28" s="30"/>
      <c r="E28" s="30"/>
      <c r="F28" s="30">
        <v>1</v>
      </c>
      <c r="G28" s="33" t="s">
        <v>153</v>
      </c>
      <c r="H28" s="32"/>
      <c r="I28" s="32" t="s">
        <v>113</v>
      </c>
      <c r="J28" s="32"/>
      <c r="K28" s="30"/>
      <c r="L28" s="30"/>
      <c r="M28" s="30"/>
    </row>
    <row r="29" spans="1:13" x14ac:dyDescent="0.25">
      <c r="A29" s="30" t="s">
        <v>148</v>
      </c>
      <c r="B29" s="30" t="s">
        <v>149</v>
      </c>
      <c r="C29" s="30"/>
      <c r="D29" s="30"/>
      <c r="E29" s="30"/>
      <c r="F29" s="30">
        <v>1</v>
      </c>
      <c r="G29" s="33" t="s">
        <v>153</v>
      </c>
      <c r="H29" s="32"/>
      <c r="I29" s="32" t="s">
        <v>113</v>
      </c>
      <c r="J29" s="32"/>
      <c r="K29" s="30"/>
      <c r="L29" s="30"/>
      <c r="M29" s="30"/>
    </row>
    <row r="30" spans="1:13" x14ac:dyDescent="0.25">
      <c r="A30" s="30" t="s">
        <v>150</v>
      </c>
      <c r="B30" s="30" t="s">
        <v>151</v>
      </c>
      <c r="C30" s="30"/>
      <c r="D30" s="30"/>
      <c r="E30" s="30"/>
      <c r="F30" s="30">
        <v>1</v>
      </c>
      <c r="G30" s="33" t="s">
        <v>152</v>
      </c>
      <c r="H30" s="32"/>
      <c r="I30" s="32" t="s">
        <v>113</v>
      </c>
      <c r="J30" s="32"/>
      <c r="K30" s="30"/>
      <c r="L30" s="30"/>
      <c r="M30" s="30"/>
    </row>
    <row r="31" spans="1:13" x14ac:dyDescent="0.25">
      <c r="A31" s="30" t="s">
        <v>154</v>
      </c>
      <c r="B31" s="30" t="s">
        <v>155</v>
      </c>
      <c r="C31" s="30"/>
      <c r="D31" s="30"/>
      <c r="E31" s="30"/>
      <c r="F31" s="30">
        <v>1</v>
      </c>
      <c r="G31" s="33" t="s">
        <v>152</v>
      </c>
      <c r="H31" s="32"/>
      <c r="I31" s="32" t="s">
        <v>113</v>
      </c>
      <c r="J31" s="32"/>
      <c r="K31" s="30"/>
      <c r="L31" s="30"/>
      <c r="M31" s="30"/>
    </row>
    <row r="32" spans="1:13" x14ac:dyDescent="0.25">
      <c r="A32" s="30" t="s">
        <v>156</v>
      </c>
      <c r="B32" s="30" t="s">
        <v>157</v>
      </c>
      <c r="C32" s="30"/>
      <c r="D32" s="30"/>
      <c r="E32" s="30"/>
      <c r="F32" s="30">
        <v>1</v>
      </c>
      <c r="G32" s="33" t="s">
        <v>152</v>
      </c>
      <c r="H32" s="32"/>
      <c r="I32" s="32" t="s">
        <v>113</v>
      </c>
      <c r="J32" s="32"/>
      <c r="K32" s="30"/>
      <c r="L32" s="30"/>
      <c r="M32" s="30"/>
    </row>
    <row r="33" spans="1:21" x14ac:dyDescent="0.25">
      <c r="A33" s="30" t="s">
        <v>158</v>
      </c>
      <c r="B33" s="30" t="s">
        <v>159</v>
      </c>
      <c r="C33" s="30"/>
      <c r="D33" s="30"/>
      <c r="E33" s="30"/>
      <c r="F33" s="30">
        <v>1</v>
      </c>
      <c r="G33" s="31" t="s">
        <v>152</v>
      </c>
      <c r="H33" s="30"/>
      <c r="I33" s="32" t="s">
        <v>113</v>
      </c>
      <c r="J33" s="32"/>
      <c r="K33" s="30"/>
      <c r="L33" s="30"/>
      <c r="M33" s="30"/>
    </row>
    <row r="34" spans="1:21" x14ac:dyDescent="0.25">
      <c r="A34" s="30" t="s">
        <v>160</v>
      </c>
      <c r="B34" s="30" t="s">
        <v>161</v>
      </c>
      <c r="C34" s="30"/>
      <c r="D34" s="30"/>
      <c r="E34" s="30"/>
      <c r="F34" s="30">
        <v>1</v>
      </c>
      <c r="G34" s="33" t="s">
        <v>162</v>
      </c>
      <c r="H34" s="32"/>
      <c r="I34" s="32" t="s">
        <v>113</v>
      </c>
      <c r="J34" s="32"/>
      <c r="K34" s="30"/>
      <c r="L34" s="30"/>
      <c r="M34" s="30"/>
    </row>
    <row r="35" spans="1:21" x14ac:dyDescent="0.25">
      <c r="A35" s="30" t="s">
        <v>163</v>
      </c>
      <c r="B35" s="30" t="s">
        <v>164</v>
      </c>
      <c r="C35" s="30"/>
      <c r="D35" s="30"/>
      <c r="E35" s="30"/>
      <c r="F35" s="30">
        <v>1</v>
      </c>
      <c r="G35" s="33" t="s">
        <v>165</v>
      </c>
      <c r="H35" s="32"/>
      <c r="I35" s="32" t="s">
        <v>113</v>
      </c>
      <c r="J35" s="32"/>
      <c r="K35" s="30"/>
      <c r="L35" s="30"/>
      <c r="M35" s="30"/>
    </row>
    <row r="36" spans="1:21" x14ac:dyDescent="0.25">
      <c r="A36" s="30" t="s">
        <v>166</v>
      </c>
      <c r="B36" s="30" t="s">
        <v>167</v>
      </c>
      <c r="C36" s="30"/>
      <c r="D36" s="30"/>
      <c r="E36" s="30"/>
      <c r="F36" s="30">
        <v>1</v>
      </c>
      <c r="G36" s="33" t="s">
        <v>165</v>
      </c>
      <c r="H36" s="32"/>
      <c r="I36" s="32" t="s">
        <v>113</v>
      </c>
      <c r="J36" s="32"/>
      <c r="K36" s="30"/>
      <c r="L36" s="30"/>
      <c r="M36" s="30"/>
    </row>
    <row r="37" spans="1:21" x14ac:dyDescent="0.25">
      <c r="A37" s="30" t="s">
        <v>168</v>
      </c>
      <c r="B37" s="30" t="s">
        <v>169</v>
      </c>
      <c r="C37" s="30"/>
      <c r="D37" s="30"/>
      <c r="E37" s="30"/>
      <c r="F37" s="30">
        <v>1</v>
      </c>
      <c r="G37" s="53" t="s">
        <v>170</v>
      </c>
      <c r="H37" s="30"/>
      <c r="I37" s="30" t="s">
        <v>113</v>
      </c>
      <c r="J37" s="30"/>
      <c r="K37" s="30"/>
      <c r="L37" s="30"/>
      <c r="M37" s="30"/>
      <c r="N37" s="30"/>
      <c r="O37" s="30"/>
      <c r="P37" s="30"/>
      <c r="Q37" s="30"/>
      <c r="R37" s="30"/>
      <c r="S37" s="30"/>
      <c r="T37" s="30"/>
      <c r="U37" s="30"/>
    </row>
    <row r="38" spans="1:21" x14ac:dyDescent="0.25">
      <c r="A38" s="30" t="s">
        <v>171</v>
      </c>
      <c r="B38" s="30" t="s">
        <v>172</v>
      </c>
      <c r="C38" s="30"/>
      <c r="D38" s="30"/>
      <c r="E38" s="30"/>
      <c r="F38" s="30">
        <v>1</v>
      </c>
      <c r="G38" s="53" t="s">
        <v>170</v>
      </c>
      <c r="H38" s="30"/>
      <c r="I38" s="30" t="s">
        <v>113</v>
      </c>
      <c r="J38" s="30"/>
    </row>
    <row r="39" spans="1:21" x14ac:dyDescent="0.25">
      <c r="A39" s="30" t="s">
        <v>173</v>
      </c>
      <c r="B39" s="30" t="s">
        <v>174</v>
      </c>
      <c r="C39" s="30"/>
      <c r="D39" s="30"/>
      <c r="E39" s="30"/>
      <c r="F39" s="30">
        <v>1</v>
      </c>
      <c r="G39" s="53" t="s">
        <v>175</v>
      </c>
      <c r="H39" s="30"/>
      <c r="I39" s="30" t="s">
        <v>113</v>
      </c>
      <c r="J39" s="30"/>
      <c r="K39" s="30"/>
      <c r="L39" s="30"/>
      <c r="M39" s="30"/>
      <c r="N39" s="30"/>
      <c r="O39" s="30"/>
      <c r="P39" s="30"/>
      <c r="Q39" s="30"/>
      <c r="R39" s="30"/>
      <c r="S39" s="30"/>
      <c r="T39" s="30"/>
      <c r="U39" s="30"/>
    </row>
    <row r="40" spans="1:21" x14ac:dyDescent="0.25">
      <c r="A40" s="30" t="s">
        <v>177</v>
      </c>
      <c r="B40" s="30" t="s">
        <v>176</v>
      </c>
      <c r="C40" s="30"/>
      <c r="D40" s="30"/>
      <c r="E40" s="30"/>
      <c r="F40" s="30">
        <v>1</v>
      </c>
      <c r="G40" s="53" t="s">
        <v>170</v>
      </c>
      <c r="H40" s="30"/>
      <c r="I40" s="30" t="s">
        <v>113</v>
      </c>
      <c r="J40" s="30"/>
    </row>
    <row r="41" spans="1:21" x14ac:dyDescent="0.25">
      <c r="A41" s="30" t="s">
        <v>180</v>
      </c>
      <c r="B41" s="30" t="s">
        <v>181</v>
      </c>
      <c r="C41" s="30"/>
      <c r="D41" s="30"/>
      <c r="E41" s="30"/>
      <c r="F41" s="30">
        <v>1</v>
      </c>
      <c r="G41" s="53" t="s">
        <v>170</v>
      </c>
      <c r="H41" s="30"/>
      <c r="I41" s="30" t="s">
        <v>113</v>
      </c>
      <c r="J41" s="30"/>
      <c r="K41" s="30"/>
      <c r="L41" s="30"/>
      <c r="M41" s="30"/>
      <c r="N41" s="30"/>
      <c r="O41" s="30"/>
      <c r="P41" s="30"/>
      <c r="Q41" s="30"/>
      <c r="R41" s="30"/>
      <c r="S41" s="30"/>
      <c r="T41" s="30"/>
      <c r="U41" s="30"/>
    </row>
    <row r="42" spans="1:21" x14ac:dyDescent="0.25">
      <c r="A42" s="30" t="s">
        <v>272</v>
      </c>
      <c r="B42" s="30" t="s">
        <v>178</v>
      </c>
      <c r="C42" s="30"/>
      <c r="D42" s="30"/>
      <c r="E42" s="30"/>
      <c r="F42" s="30">
        <v>1</v>
      </c>
      <c r="G42" s="53" t="s">
        <v>179</v>
      </c>
      <c r="H42" s="30"/>
      <c r="I42" s="30" t="s">
        <v>113</v>
      </c>
      <c r="J42" s="30"/>
    </row>
    <row r="43" spans="1:21" x14ac:dyDescent="0.25">
      <c r="A43" s="30" t="s">
        <v>273</v>
      </c>
      <c r="B43" s="30" t="s">
        <v>182</v>
      </c>
      <c r="C43" s="30"/>
      <c r="D43" s="30"/>
      <c r="E43" s="30"/>
      <c r="F43" s="30">
        <v>1</v>
      </c>
      <c r="G43" s="53" t="s">
        <v>179</v>
      </c>
      <c r="H43" s="30"/>
      <c r="I43" s="30" t="s">
        <v>113</v>
      </c>
      <c r="J43" s="30"/>
      <c r="K43" s="30"/>
      <c r="L43" s="30"/>
      <c r="M43" s="30"/>
      <c r="N43" s="30"/>
      <c r="O43" s="30"/>
      <c r="P43" s="30"/>
      <c r="Q43" s="30"/>
      <c r="R43" s="30"/>
      <c r="S43" s="30"/>
      <c r="T43" s="30"/>
      <c r="U43" s="30"/>
    </row>
    <row r="44" spans="1:21" x14ac:dyDescent="0.25">
      <c r="A44" s="30" t="s">
        <v>47</v>
      </c>
      <c r="B44" s="30"/>
      <c r="C44" s="30"/>
      <c r="D44" s="30"/>
      <c r="E44" s="30"/>
      <c r="F44" s="30"/>
      <c r="G44" s="31"/>
      <c r="H44" s="30"/>
      <c r="I44" s="32"/>
      <c r="J44" s="32"/>
      <c r="K44" s="30"/>
      <c r="L44" s="30"/>
      <c r="M44" s="30"/>
    </row>
    <row r="45" spans="1:21" ht="34.5" customHeight="1" x14ac:dyDescent="0.25">
      <c r="A45" s="30" t="s">
        <v>191</v>
      </c>
      <c r="B45" s="30" t="s">
        <v>195</v>
      </c>
      <c r="C45" s="30"/>
      <c r="D45" s="30"/>
      <c r="E45" s="30"/>
      <c r="F45" s="30">
        <v>1</v>
      </c>
      <c r="G45" s="33" t="s">
        <v>193</v>
      </c>
      <c r="H45" s="30"/>
      <c r="I45" s="32" t="s">
        <v>192</v>
      </c>
      <c r="J45" s="32"/>
      <c r="K45" s="30"/>
      <c r="L45" s="30"/>
      <c r="M45" s="30"/>
    </row>
    <row r="46" spans="1:21" ht="30" x14ac:dyDescent="0.25">
      <c r="A46" s="30" t="s">
        <v>194</v>
      </c>
      <c r="B46" s="30" t="s">
        <v>196</v>
      </c>
      <c r="C46" s="30"/>
      <c r="D46" s="30"/>
      <c r="E46" s="30"/>
      <c r="F46" s="30">
        <v>1</v>
      </c>
      <c r="G46" s="33" t="s">
        <v>197</v>
      </c>
      <c r="H46" s="30"/>
      <c r="I46" s="32" t="s">
        <v>192</v>
      </c>
      <c r="J46" s="32"/>
      <c r="K46" s="30"/>
      <c r="L46" s="30"/>
      <c r="M46" s="30"/>
    </row>
    <row r="47" spans="1:21" ht="30" x14ac:dyDescent="0.25">
      <c r="A47" s="30" t="s">
        <v>198</v>
      </c>
      <c r="B47" s="30" t="s">
        <v>199</v>
      </c>
      <c r="C47" s="30"/>
      <c r="D47" s="30"/>
      <c r="E47" s="30"/>
      <c r="F47" s="30">
        <v>1</v>
      </c>
      <c r="G47" s="33" t="s">
        <v>200</v>
      </c>
      <c r="H47" s="30"/>
      <c r="I47" s="32" t="s">
        <v>192</v>
      </c>
      <c r="J47" s="32"/>
      <c r="K47" s="30"/>
      <c r="L47" s="30"/>
      <c r="M47" s="30"/>
    </row>
    <row r="48" spans="1:21" ht="30" x14ac:dyDescent="0.25">
      <c r="A48" s="30" t="s">
        <v>201</v>
      </c>
      <c r="B48" s="30" t="s">
        <v>204</v>
      </c>
      <c r="C48" s="30"/>
      <c r="D48" s="30"/>
      <c r="E48" s="30"/>
      <c r="F48" s="30">
        <v>1</v>
      </c>
      <c r="G48" s="33" t="s">
        <v>207</v>
      </c>
      <c r="H48" s="30"/>
      <c r="I48" s="32" t="s">
        <v>192</v>
      </c>
      <c r="J48" s="32"/>
      <c r="K48" s="30"/>
      <c r="L48" s="30"/>
      <c r="M48" s="30"/>
    </row>
    <row r="49" spans="1:15" ht="30" x14ac:dyDescent="0.25">
      <c r="A49" s="30" t="s">
        <v>202</v>
      </c>
      <c r="B49" s="30" t="s">
        <v>205</v>
      </c>
      <c r="C49" s="30"/>
      <c r="D49" s="30"/>
      <c r="E49" s="30"/>
      <c r="F49" s="30">
        <v>1</v>
      </c>
      <c r="G49" s="33" t="s">
        <v>208</v>
      </c>
      <c r="H49" s="30"/>
      <c r="I49" s="32" t="s">
        <v>192</v>
      </c>
      <c r="J49" s="32"/>
      <c r="K49" s="30"/>
      <c r="L49" s="30"/>
      <c r="M49" s="30"/>
    </row>
    <row r="50" spans="1:15" ht="30" x14ac:dyDescent="0.25">
      <c r="A50" s="30" t="s">
        <v>203</v>
      </c>
      <c r="B50" s="30" t="s">
        <v>206</v>
      </c>
      <c r="C50" s="30"/>
      <c r="D50" s="30"/>
      <c r="E50" s="30"/>
      <c r="F50" s="30">
        <v>1</v>
      </c>
      <c r="G50" s="33" t="s">
        <v>209</v>
      </c>
      <c r="H50" s="30"/>
      <c r="I50" s="32" t="s">
        <v>192</v>
      </c>
      <c r="J50" s="32"/>
      <c r="K50" s="30"/>
      <c r="L50" s="30"/>
      <c r="M50" s="30"/>
    </row>
    <row r="51" spans="1:15" ht="30" x14ac:dyDescent="0.25">
      <c r="A51" s="30" t="s">
        <v>190</v>
      </c>
      <c r="B51" s="30" t="s">
        <v>210</v>
      </c>
      <c r="C51" s="30"/>
      <c r="D51" s="30"/>
      <c r="E51" s="30"/>
      <c r="F51" s="30">
        <v>1</v>
      </c>
      <c r="G51" s="33" t="s">
        <v>211</v>
      </c>
      <c r="H51" s="30"/>
      <c r="I51" s="32" t="s">
        <v>192</v>
      </c>
      <c r="J51" s="32"/>
      <c r="K51" s="30"/>
      <c r="L51" s="30"/>
      <c r="M51" s="30"/>
    </row>
    <row r="52" spans="1:15" ht="30" x14ac:dyDescent="0.25">
      <c r="A52" s="30" t="s">
        <v>212</v>
      </c>
      <c r="B52" s="30" t="s">
        <v>213</v>
      </c>
      <c r="C52" s="30"/>
      <c r="D52" s="30"/>
      <c r="E52" s="30"/>
      <c r="F52" s="30">
        <v>1</v>
      </c>
      <c r="G52" s="33" t="s">
        <v>214</v>
      </c>
      <c r="H52" s="30"/>
      <c r="I52" s="32" t="s">
        <v>192</v>
      </c>
      <c r="J52" s="32"/>
      <c r="K52" s="30"/>
      <c r="L52" s="30"/>
      <c r="M52" s="30"/>
    </row>
    <row r="53" spans="1:15" ht="30" x14ac:dyDescent="0.25">
      <c r="A53" s="30" t="s">
        <v>215</v>
      </c>
      <c r="B53" s="30" t="s">
        <v>216</v>
      </c>
      <c r="C53" s="30"/>
      <c r="D53" s="30"/>
      <c r="E53" s="30"/>
      <c r="F53" s="30">
        <v>1</v>
      </c>
      <c r="G53" s="33" t="s">
        <v>217</v>
      </c>
      <c r="H53" s="30"/>
      <c r="I53" s="32" t="s">
        <v>192</v>
      </c>
      <c r="J53" s="32"/>
      <c r="K53" s="30"/>
      <c r="L53" s="30"/>
      <c r="M53" s="30"/>
    </row>
    <row r="54" spans="1:15" ht="30" x14ac:dyDescent="0.25">
      <c r="A54" s="30" t="s">
        <v>218</v>
      </c>
      <c r="B54" s="30" t="s">
        <v>219</v>
      </c>
      <c r="C54" s="30"/>
      <c r="D54" s="30"/>
      <c r="E54" s="30"/>
      <c r="F54" s="30">
        <v>1</v>
      </c>
      <c r="G54" s="33" t="s">
        <v>220</v>
      </c>
      <c r="H54" s="30"/>
      <c r="I54" s="32" t="s">
        <v>192</v>
      </c>
      <c r="J54" s="32"/>
      <c r="K54" s="30"/>
      <c r="L54" s="30"/>
      <c r="M54" s="30"/>
    </row>
    <row r="55" spans="1:15" ht="30" x14ac:dyDescent="0.25">
      <c r="A55" s="30" t="s">
        <v>221</v>
      </c>
      <c r="B55" s="30" t="s">
        <v>223</v>
      </c>
      <c r="C55" s="30"/>
      <c r="D55" s="30"/>
      <c r="E55" s="30"/>
      <c r="F55" s="30">
        <v>1</v>
      </c>
      <c r="G55" s="33" t="s">
        <v>225</v>
      </c>
      <c r="H55" s="30"/>
      <c r="I55" s="32" t="s">
        <v>192</v>
      </c>
      <c r="J55" s="32"/>
      <c r="K55" s="30"/>
      <c r="L55" s="30"/>
      <c r="M55" s="30"/>
    </row>
    <row r="56" spans="1:15" ht="30" x14ac:dyDescent="0.25">
      <c r="A56" s="30" t="s">
        <v>222</v>
      </c>
      <c r="B56" s="30" t="s">
        <v>224</v>
      </c>
      <c r="C56" s="30"/>
      <c r="D56" s="30"/>
      <c r="E56" s="30"/>
      <c r="F56" s="30">
        <v>1</v>
      </c>
      <c r="G56" s="33" t="s">
        <v>226</v>
      </c>
      <c r="H56" s="30"/>
      <c r="I56" s="32" t="s">
        <v>192</v>
      </c>
      <c r="J56" s="32"/>
      <c r="K56" s="30"/>
      <c r="L56" s="30"/>
      <c r="M56" s="30"/>
    </row>
    <row r="57" spans="1:15" ht="30" x14ac:dyDescent="0.25">
      <c r="A57" s="30" t="s">
        <v>227</v>
      </c>
      <c r="B57" s="30" t="s">
        <v>228</v>
      </c>
      <c r="C57" s="30"/>
      <c r="D57" s="30"/>
      <c r="E57" s="30"/>
      <c r="F57" s="30">
        <v>1</v>
      </c>
      <c r="G57" s="33" t="s">
        <v>229</v>
      </c>
      <c r="H57" s="30"/>
      <c r="I57" s="32" t="s">
        <v>192</v>
      </c>
      <c r="J57" s="32"/>
      <c r="K57" s="30"/>
      <c r="L57" s="30"/>
      <c r="M57" s="30"/>
    </row>
    <row r="58" spans="1:15" ht="30" x14ac:dyDescent="0.25">
      <c r="A58" s="30" t="s">
        <v>230</v>
      </c>
      <c r="B58" s="30" t="s">
        <v>231</v>
      </c>
      <c r="C58" s="30"/>
      <c r="D58" s="30"/>
      <c r="E58" s="30"/>
      <c r="F58" s="30">
        <v>1</v>
      </c>
      <c r="G58" s="33" t="s">
        <v>232</v>
      </c>
      <c r="H58" s="30"/>
      <c r="I58" s="32" t="s">
        <v>192</v>
      </c>
      <c r="J58" s="32"/>
      <c r="K58" s="30"/>
      <c r="L58" s="30"/>
      <c r="M58" s="30"/>
    </row>
    <row r="59" spans="1:15" ht="30" x14ac:dyDescent="0.25">
      <c r="A59" s="30" t="s">
        <v>234</v>
      </c>
      <c r="B59" s="30" t="s">
        <v>235</v>
      </c>
      <c r="C59" s="30"/>
      <c r="D59" s="30"/>
      <c r="E59" s="30"/>
      <c r="F59" s="30">
        <v>1</v>
      </c>
      <c r="G59" s="33" t="s">
        <v>233</v>
      </c>
      <c r="H59" s="30"/>
      <c r="I59" s="32" t="s">
        <v>192</v>
      </c>
      <c r="J59" s="32"/>
      <c r="K59" s="30"/>
      <c r="L59" s="30"/>
      <c r="M59" s="30"/>
    </row>
    <row r="60" spans="1:15" x14ac:dyDescent="0.25">
      <c r="A60" s="30" t="s">
        <v>48</v>
      </c>
      <c r="B60" s="30"/>
      <c r="C60" s="30"/>
      <c r="D60" s="30"/>
      <c r="E60" s="30"/>
      <c r="F60" s="30"/>
      <c r="G60" s="31"/>
      <c r="H60" s="30"/>
      <c r="I60" s="32"/>
      <c r="J60" s="32"/>
      <c r="K60" s="30"/>
      <c r="L60" s="30"/>
      <c r="M60" s="30"/>
    </row>
    <row r="61" spans="1:15" ht="17.25" x14ac:dyDescent="0.25">
      <c r="A61" s="30" t="s">
        <v>236</v>
      </c>
      <c r="B61" s="30" t="s">
        <v>239</v>
      </c>
      <c r="C61" s="30"/>
      <c r="D61" s="30"/>
      <c r="E61" s="30"/>
      <c r="F61" s="30">
        <v>1</v>
      </c>
      <c r="G61" s="31" t="s">
        <v>251</v>
      </c>
      <c r="H61" s="30"/>
      <c r="I61" s="32" t="s">
        <v>96</v>
      </c>
      <c r="J61" s="32"/>
      <c r="K61" s="30"/>
      <c r="L61" s="30"/>
      <c r="M61" s="30"/>
    </row>
    <row r="62" spans="1:15" ht="15.75" customHeight="1" x14ac:dyDescent="0.25">
      <c r="A62" s="30" t="s">
        <v>238</v>
      </c>
      <c r="B62" s="30" t="s">
        <v>237</v>
      </c>
      <c r="C62" s="30"/>
      <c r="D62" s="30"/>
      <c r="E62" s="30"/>
      <c r="F62" s="30">
        <v>1</v>
      </c>
      <c r="G62" s="31" t="s">
        <v>252</v>
      </c>
      <c r="H62" s="30"/>
      <c r="I62" s="32" t="s">
        <v>113</v>
      </c>
      <c r="J62" s="133" t="s">
        <v>274</v>
      </c>
      <c r="K62" s="133"/>
      <c r="L62" s="133"/>
      <c r="M62" s="133"/>
      <c r="N62" s="133"/>
      <c r="O62" s="133"/>
    </row>
    <row r="63" spans="1:15" ht="17.25" x14ac:dyDescent="0.25">
      <c r="A63" s="30" t="s">
        <v>240</v>
      </c>
      <c r="B63" s="30" t="s">
        <v>241</v>
      </c>
      <c r="C63" s="30"/>
      <c r="D63" s="30"/>
      <c r="E63" s="30"/>
      <c r="F63" s="30">
        <v>1</v>
      </c>
      <c r="G63" s="31" t="s">
        <v>253</v>
      </c>
      <c r="H63" s="30"/>
      <c r="I63" s="32" t="s">
        <v>113</v>
      </c>
      <c r="J63" s="32"/>
      <c r="K63" s="30"/>
      <c r="L63" s="30"/>
      <c r="M63" s="30"/>
    </row>
    <row r="64" spans="1:15" ht="17.25" x14ac:dyDescent="0.25">
      <c r="A64" s="30" t="s">
        <v>244</v>
      </c>
      <c r="B64" s="30" t="s">
        <v>242</v>
      </c>
      <c r="C64" s="30"/>
      <c r="D64" s="30"/>
      <c r="E64" s="30"/>
      <c r="F64" s="30">
        <v>1</v>
      </c>
      <c r="G64" s="31" t="s">
        <v>253</v>
      </c>
      <c r="H64" s="30"/>
      <c r="I64" s="32" t="s">
        <v>113</v>
      </c>
      <c r="J64" s="32"/>
      <c r="K64" s="30"/>
      <c r="L64" s="30"/>
      <c r="M64" s="30"/>
    </row>
    <row r="65" spans="1:15" x14ac:dyDescent="0.25">
      <c r="A65" t="s">
        <v>49</v>
      </c>
    </row>
    <row r="66" spans="1:15" x14ac:dyDescent="0.25">
      <c r="A66" s="30" t="s">
        <v>243</v>
      </c>
      <c r="B66" s="30" t="s">
        <v>245</v>
      </c>
      <c r="F66" s="30">
        <v>1</v>
      </c>
      <c r="G66" s="31" t="s">
        <v>246</v>
      </c>
      <c r="I66" s="32" t="s">
        <v>113</v>
      </c>
    </row>
    <row r="67" spans="1:15" x14ac:dyDescent="0.25">
      <c r="A67" t="s">
        <v>50</v>
      </c>
    </row>
    <row r="68" spans="1:15" ht="17.25" x14ac:dyDescent="0.25">
      <c r="A68" s="30" t="s">
        <v>249</v>
      </c>
      <c r="B68" s="30" t="s">
        <v>247</v>
      </c>
      <c r="F68" s="30">
        <v>1</v>
      </c>
      <c r="G68" s="31" t="s">
        <v>248</v>
      </c>
      <c r="I68" s="32" t="s">
        <v>113</v>
      </c>
    </row>
    <row r="69" spans="1:15" x14ac:dyDescent="0.25">
      <c r="A69" t="s">
        <v>51</v>
      </c>
    </row>
    <row r="70" spans="1:15" ht="17.25" x14ac:dyDescent="0.25">
      <c r="A70" s="30" t="s">
        <v>266</v>
      </c>
      <c r="B70" t="s">
        <v>250</v>
      </c>
      <c r="F70">
        <v>1</v>
      </c>
      <c r="G70" s="54" t="s">
        <v>254</v>
      </c>
      <c r="I70" t="s">
        <v>113</v>
      </c>
      <c r="J70" s="133" t="s">
        <v>271</v>
      </c>
      <c r="K70" s="133"/>
      <c r="L70" s="133"/>
      <c r="M70" s="133"/>
      <c r="N70" s="133"/>
      <c r="O70" s="133"/>
    </row>
    <row r="71" spans="1:15" ht="17.25" customHeight="1" x14ac:dyDescent="0.25">
      <c r="A71" t="s">
        <v>267</v>
      </c>
      <c r="B71" t="s">
        <v>255</v>
      </c>
      <c r="F71">
        <v>1</v>
      </c>
      <c r="G71" s="54" t="s">
        <v>256</v>
      </c>
      <c r="I71" t="s">
        <v>113</v>
      </c>
      <c r="J71" s="133" t="s">
        <v>261</v>
      </c>
      <c r="K71" s="133"/>
      <c r="L71" s="133"/>
      <c r="M71" s="133"/>
      <c r="N71" s="133"/>
      <c r="O71" s="133"/>
    </row>
    <row r="72" spans="1:15" ht="17.25" customHeight="1" x14ac:dyDescent="0.25">
      <c r="A72" s="30" t="s">
        <v>268</v>
      </c>
      <c r="B72" t="s">
        <v>257</v>
      </c>
      <c r="F72">
        <v>1</v>
      </c>
      <c r="G72" s="54" t="s">
        <v>258</v>
      </c>
      <c r="I72" t="s">
        <v>113</v>
      </c>
      <c r="J72" s="133" t="s">
        <v>262</v>
      </c>
      <c r="K72" s="133"/>
      <c r="L72" s="133"/>
      <c r="M72" s="133"/>
      <c r="N72" s="133"/>
      <c r="O72" s="133"/>
    </row>
    <row r="73" spans="1:15" ht="15" customHeight="1" x14ac:dyDescent="0.25">
      <c r="A73" s="35" t="s">
        <v>269</v>
      </c>
      <c r="B73" t="s">
        <v>259</v>
      </c>
      <c r="F73">
        <v>1</v>
      </c>
      <c r="G73" s="54" t="s">
        <v>260</v>
      </c>
      <c r="I73" t="s">
        <v>96</v>
      </c>
      <c r="J73" s="133" t="s">
        <v>263</v>
      </c>
      <c r="K73" s="133"/>
      <c r="L73" s="133"/>
      <c r="M73" s="133"/>
      <c r="N73" s="133"/>
      <c r="O73" s="133"/>
    </row>
    <row r="74" spans="1:15" x14ac:dyDescent="0.25">
      <c r="A74" t="s">
        <v>52</v>
      </c>
    </row>
    <row r="75" spans="1:15" x14ac:dyDescent="0.25">
      <c r="A75" t="s">
        <v>270</v>
      </c>
      <c r="B75" t="s">
        <v>264</v>
      </c>
      <c r="F75">
        <v>1</v>
      </c>
      <c r="G75" s="54" t="s">
        <v>265</v>
      </c>
    </row>
  </sheetData>
  <mergeCells count="5">
    <mergeCell ref="J71:O71"/>
    <mergeCell ref="J73:O73"/>
    <mergeCell ref="J72:O72"/>
    <mergeCell ref="J62:O62"/>
    <mergeCell ref="J70:O70"/>
  </mergeCells>
  <conditionalFormatting sqref="L1:U2 N7:U7 L6:U6 N4:U4 M5:U5 L14:U14 O13:U13 L16:U16 P15:U15 L18:U18 Q17:U17 L20:U20 M19:U19 L22:U24 Q21:U21 M25:U25 L26:U29 A34:U35 A44:U44 A30:J33 K31:U33 A37 A39:U39 O8:U8 A9:U12 L45:U45 K46:U46 Q47:U47 M48:U50 M52:U52 L54:U56 T57:U57 L58:U59 A60:U61 A62:J62 P62:U62 A63:U69 A74:U972 P70:U73 A70:I73 M3:U3">
    <cfRule type="expression" dxfId="218" priority="226">
      <formula>IF(OR($A1="TAG",$A1="COMPRESSORS",$A1="UTILITIES",$A1="REACTORS",$A1="STORAGE",$A1="COLUMNS",$A1="PUMPS",$A1="HEAT EXCHANGERS",$A1="VESSELS",$A1="SPECIAL EQUIPMENT"),TRUE,FALSE)</formula>
    </cfRule>
    <cfRule type="expression" dxfId="217" priority="227">
      <formula>IF(AND($A1&lt;&gt;"",ROW()&gt;1,MOD(ROW(),2)=1),TRUE,FALSE)</formula>
    </cfRule>
    <cfRule type="expression" dxfId="216" priority="228">
      <formula>IF(AND($A1&lt;&gt;"",ROW()&gt;1,MOD(ROW(),2)=0),TRUE,FALSE)</formula>
    </cfRule>
  </conditionalFormatting>
  <conditionalFormatting sqref="A1:K2 A6:K6 A14:K14 A16:K16 A18:K18 A20:K20 A22:K24 A26:K29">
    <cfRule type="expression" dxfId="215" priority="223">
      <formula>IF(OR($A1="TAG",$A1="COMPRESSORS",$A1="UTILITIES",$A1="REACTORS",$A1="STORAGE",$A1="COLUMNS",$A1="PUMPS",$A1="HEAT EXCHANGERS",$A1="VESSELS",$A1="SPECIAL EQUIPMENT"),TRUE,FALSE)</formula>
    </cfRule>
    <cfRule type="expression" dxfId="214" priority="224">
      <formula>IF(AND($A1&lt;&gt;"",ROW()&gt;1,MOD(ROW(),2)=1),TRUE,FALSE)</formula>
    </cfRule>
    <cfRule type="expression" dxfId="213" priority="225">
      <formula>IF(AND($A1&lt;&gt;"",ROW()&gt;1,MOD(ROW(),2)=0),TRUE,FALSE)</formula>
    </cfRule>
  </conditionalFormatting>
  <conditionalFormatting sqref="L7:M7">
    <cfRule type="expression" dxfId="212" priority="220">
      <formula>IF(OR($A7="TAG",$A7="COMPRESSORS",$A7="UTILITIES",$A7="REACTORS",$A7="STORAGE",$A7="COLUMNS",$A7="PUMPS",$A7="HEAT EXCHANGERS",$A7="VESSELS",$A7="SPECIAL EQUIPMENT"),TRUE,FALSE)</formula>
    </cfRule>
    <cfRule type="expression" dxfId="211" priority="221">
      <formula>IF(AND($A7&lt;&gt;"",ROW()&gt;1,MOD(ROW(),2)=1),TRUE,FALSE)</formula>
    </cfRule>
    <cfRule type="expression" dxfId="210" priority="222">
      <formula>IF(AND($A7&lt;&gt;"",ROW()&gt;1,MOD(ROW(),2)=0),TRUE,FALSE)</formula>
    </cfRule>
  </conditionalFormatting>
  <conditionalFormatting sqref="A7:K7">
    <cfRule type="expression" dxfId="209" priority="217">
      <formula>IF(OR($A7="TAG",$A7="COMPRESSORS",$A7="UTILITIES",$A7="REACTORS",$A7="STORAGE",$A7="COLUMNS",$A7="PUMPS",$A7="HEAT EXCHANGERS",$A7="VESSELS",$A7="SPECIAL EQUIPMENT"),TRUE,FALSE)</formula>
    </cfRule>
    <cfRule type="expression" dxfId="208" priority="218">
      <formula>IF(AND($A7&lt;&gt;"",ROW()&gt;1,MOD(ROW(),2)=1),TRUE,FALSE)</formula>
    </cfRule>
    <cfRule type="expression" dxfId="207" priority="219">
      <formula>IF(AND($A7&lt;&gt;"",ROW()&gt;1,MOD(ROW(),2)=0),TRUE,FALSE)</formula>
    </cfRule>
  </conditionalFormatting>
  <conditionalFormatting sqref="L4:M4">
    <cfRule type="expression" dxfId="206" priority="214">
      <formula>IF(OR($A4="TAG",$A4="COMPRESSORS",$A4="UTILITIES",$A4="REACTORS",$A4="STORAGE",$A4="COLUMNS",$A4="PUMPS",$A4="HEAT EXCHANGERS",$A4="VESSELS",$A4="SPECIAL EQUIPMENT"),TRUE,FALSE)</formula>
    </cfRule>
    <cfRule type="expression" dxfId="205" priority="215">
      <formula>IF(AND($A4&lt;&gt;"",ROW()&gt;1,MOD(ROW(),2)=1),TRUE,FALSE)</formula>
    </cfRule>
    <cfRule type="expression" dxfId="204" priority="216">
      <formula>IF(AND($A4&lt;&gt;"",ROW()&gt;1,MOD(ROW(),2)=0),TRUE,FALSE)</formula>
    </cfRule>
  </conditionalFormatting>
  <conditionalFormatting sqref="A4:K4">
    <cfRule type="expression" dxfId="203" priority="211">
      <formula>IF(OR($A4="TAG",$A4="COMPRESSORS",$A4="UTILITIES",$A4="REACTORS",$A4="STORAGE",$A4="COLUMNS",$A4="PUMPS",$A4="HEAT EXCHANGERS",$A4="VESSELS",$A4="SPECIAL EQUIPMENT"),TRUE,FALSE)</formula>
    </cfRule>
    <cfRule type="expression" dxfId="202" priority="212">
      <formula>IF(AND($A4&lt;&gt;"",ROW()&gt;1,MOD(ROW(),2)=1),TRUE,FALSE)</formula>
    </cfRule>
    <cfRule type="expression" dxfId="201" priority="213">
      <formula>IF(AND($A4&lt;&gt;"",ROW()&gt;1,MOD(ROW(),2)=0),TRUE,FALSE)</formula>
    </cfRule>
  </conditionalFormatting>
  <conditionalFormatting sqref="L5">
    <cfRule type="expression" dxfId="200" priority="208">
      <formula>IF(OR($A5="TAG",$A5="COMPRESSORS",$A5="UTILITIES",$A5="REACTORS",$A5="STORAGE",$A5="COLUMNS",$A5="PUMPS",$A5="HEAT EXCHANGERS",$A5="VESSELS",$A5="SPECIAL EQUIPMENT"),TRUE,FALSE)</formula>
    </cfRule>
    <cfRule type="expression" dxfId="199" priority="209">
      <formula>IF(AND($A5&lt;&gt;"",ROW()&gt;1,MOD(ROW(),2)=1),TRUE,FALSE)</formula>
    </cfRule>
    <cfRule type="expression" dxfId="198" priority="210">
      <formula>IF(AND($A5&lt;&gt;"",ROW()&gt;1,MOD(ROW(),2)=0),TRUE,FALSE)</formula>
    </cfRule>
  </conditionalFormatting>
  <conditionalFormatting sqref="J5:K5">
    <cfRule type="expression" dxfId="197" priority="205">
      <formula>IF(OR($A5="TAG",$A5="COMPRESSORS",$A5="UTILITIES",$A5="REACTORS",$A5="STORAGE",$A5="COLUMNS",$A5="PUMPS",$A5="HEAT EXCHANGERS",$A5="VESSELS",$A5="SPECIAL EQUIPMENT"),TRUE,FALSE)</formula>
    </cfRule>
    <cfRule type="expression" dxfId="196" priority="206">
      <formula>IF(AND($A5&lt;&gt;"",ROW()&gt;1,MOD(ROW(),2)=1),TRUE,FALSE)</formula>
    </cfRule>
    <cfRule type="expression" dxfId="195" priority="207">
      <formula>IF(AND($A5&lt;&gt;"",ROW()&gt;1,MOD(ROW(),2)=0),TRUE,FALSE)</formula>
    </cfRule>
  </conditionalFormatting>
  <conditionalFormatting sqref="L13:N13">
    <cfRule type="expression" dxfId="194" priority="202">
      <formula>IF(OR($A13="TAG",$A13="COMPRESSORS",$A13="UTILITIES",$A13="REACTORS",$A13="STORAGE",$A13="COLUMNS",$A13="PUMPS",$A13="HEAT EXCHANGERS",$A13="VESSELS",$A13="SPECIAL EQUIPMENT"),TRUE,FALSE)</formula>
    </cfRule>
    <cfRule type="expression" dxfId="193" priority="203">
      <formula>IF(AND($A13&lt;&gt;"",ROW()&gt;1,MOD(ROW(),2)=1),TRUE,FALSE)</formula>
    </cfRule>
    <cfRule type="expression" dxfId="192" priority="204">
      <formula>IF(AND($A13&lt;&gt;"",ROW()&gt;1,MOD(ROW(),2)=0),TRUE,FALSE)</formula>
    </cfRule>
  </conditionalFormatting>
  <conditionalFormatting sqref="A13:K13">
    <cfRule type="expression" dxfId="191" priority="199">
      <formula>IF(OR($A13="TAG",$A13="COMPRESSORS",$A13="UTILITIES",$A13="REACTORS",$A13="STORAGE",$A13="COLUMNS",$A13="PUMPS",$A13="HEAT EXCHANGERS",$A13="VESSELS",$A13="SPECIAL EQUIPMENT"),TRUE,FALSE)</formula>
    </cfRule>
    <cfRule type="expression" dxfId="190" priority="200">
      <formula>IF(AND($A13&lt;&gt;"",ROW()&gt;1,MOD(ROW(),2)=1),TRUE,FALSE)</formula>
    </cfRule>
    <cfRule type="expression" dxfId="189" priority="201">
      <formula>IF(AND($A13&lt;&gt;"",ROW()&gt;1,MOD(ROW(),2)=0),TRUE,FALSE)</formula>
    </cfRule>
  </conditionalFormatting>
  <conditionalFormatting sqref="L15:O15">
    <cfRule type="expression" dxfId="188" priority="196">
      <formula>IF(OR($A15="TAG",$A15="COMPRESSORS",$A15="UTILITIES",$A15="REACTORS",$A15="STORAGE",$A15="COLUMNS",$A15="PUMPS",$A15="HEAT EXCHANGERS",$A15="VESSELS",$A15="SPECIAL EQUIPMENT"),TRUE,FALSE)</formula>
    </cfRule>
    <cfRule type="expression" dxfId="187" priority="197">
      <formula>IF(AND($A15&lt;&gt;"",ROW()&gt;1,MOD(ROW(),2)=1),TRUE,FALSE)</formula>
    </cfRule>
    <cfRule type="expression" dxfId="186" priority="198">
      <formula>IF(AND($A15&lt;&gt;"",ROW()&gt;1,MOD(ROW(),2)=0),TRUE,FALSE)</formula>
    </cfRule>
  </conditionalFormatting>
  <conditionalFormatting sqref="A15:K15">
    <cfRule type="expression" dxfId="185" priority="193">
      <formula>IF(OR($A15="TAG",$A15="COMPRESSORS",$A15="UTILITIES",$A15="REACTORS",$A15="STORAGE",$A15="COLUMNS",$A15="PUMPS",$A15="HEAT EXCHANGERS",$A15="VESSELS",$A15="SPECIAL EQUIPMENT"),TRUE,FALSE)</formula>
    </cfRule>
    <cfRule type="expression" dxfId="184" priority="194">
      <formula>IF(AND($A15&lt;&gt;"",ROW()&gt;1,MOD(ROW(),2)=1),TRUE,FALSE)</formula>
    </cfRule>
    <cfRule type="expression" dxfId="183" priority="195">
      <formula>IF(AND($A15&lt;&gt;"",ROW()&gt;1,MOD(ROW(),2)=0),TRUE,FALSE)</formula>
    </cfRule>
  </conditionalFormatting>
  <conditionalFormatting sqref="L17:P17">
    <cfRule type="expression" dxfId="182" priority="190">
      <formula>IF(OR($A17="TAG",$A17="COMPRESSORS",$A17="UTILITIES",$A17="REACTORS",$A17="STORAGE",$A17="COLUMNS",$A17="PUMPS",$A17="HEAT EXCHANGERS",$A17="VESSELS",$A17="SPECIAL EQUIPMENT"),TRUE,FALSE)</formula>
    </cfRule>
    <cfRule type="expression" dxfId="181" priority="191">
      <formula>IF(AND($A17&lt;&gt;"",ROW()&gt;1,MOD(ROW(),2)=1),TRUE,FALSE)</formula>
    </cfRule>
    <cfRule type="expression" dxfId="180" priority="192">
      <formula>IF(AND($A17&lt;&gt;"",ROW()&gt;1,MOD(ROW(),2)=0),TRUE,FALSE)</formula>
    </cfRule>
  </conditionalFormatting>
  <conditionalFormatting sqref="A17:K17">
    <cfRule type="expression" dxfId="179" priority="187">
      <formula>IF(OR($A17="TAG",$A17="COMPRESSORS",$A17="UTILITIES",$A17="REACTORS",$A17="STORAGE",$A17="COLUMNS",$A17="PUMPS",$A17="HEAT EXCHANGERS",$A17="VESSELS",$A17="SPECIAL EQUIPMENT"),TRUE,FALSE)</formula>
    </cfRule>
    <cfRule type="expression" dxfId="178" priority="188">
      <formula>IF(AND($A17&lt;&gt;"",ROW()&gt;1,MOD(ROW(),2)=1),TRUE,FALSE)</formula>
    </cfRule>
    <cfRule type="expression" dxfId="177" priority="189">
      <formula>IF(AND($A17&lt;&gt;"",ROW()&gt;1,MOD(ROW(),2)=0),TRUE,FALSE)</formula>
    </cfRule>
  </conditionalFormatting>
  <conditionalFormatting sqref="L19">
    <cfRule type="expression" dxfId="176" priority="184">
      <formula>IF(OR($A19="TAG",$A19="COMPRESSORS",$A19="UTILITIES",$A19="REACTORS",$A19="STORAGE",$A19="COLUMNS",$A19="PUMPS",$A19="HEAT EXCHANGERS",$A19="VESSELS",$A19="SPECIAL EQUIPMENT"),TRUE,FALSE)</formula>
    </cfRule>
    <cfRule type="expression" dxfId="175" priority="185">
      <formula>IF(AND($A19&lt;&gt;"",ROW()&gt;1,MOD(ROW(),2)=1),TRUE,FALSE)</formula>
    </cfRule>
    <cfRule type="expression" dxfId="174" priority="186">
      <formula>IF(AND($A19&lt;&gt;"",ROW()&gt;1,MOD(ROW(),2)=0),TRUE,FALSE)</formula>
    </cfRule>
  </conditionalFormatting>
  <conditionalFormatting sqref="A19:K19">
    <cfRule type="expression" dxfId="173" priority="181">
      <formula>IF(OR($A19="TAG",$A19="COMPRESSORS",$A19="UTILITIES",$A19="REACTORS",$A19="STORAGE",$A19="COLUMNS",$A19="PUMPS",$A19="HEAT EXCHANGERS",$A19="VESSELS",$A19="SPECIAL EQUIPMENT"),TRUE,FALSE)</formula>
    </cfRule>
    <cfRule type="expression" dxfId="172" priority="182">
      <formula>IF(AND($A19&lt;&gt;"",ROW()&gt;1,MOD(ROW(),2)=1),TRUE,FALSE)</formula>
    </cfRule>
    <cfRule type="expression" dxfId="171" priority="183">
      <formula>IF(AND($A19&lt;&gt;"",ROW()&gt;1,MOD(ROW(),2)=0),TRUE,FALSE)</formula>
    </cfRule>
  </conditionalFormatting>
  <conditionalFormatting sqref="L21:P21">
    <cfRule type="expression" dxfId="170" priority="178">
      <formula>IF(OR($A21="TAG",$A21="COMPRESSORS",$A21="UTILITIES",$A21="REACTORS",$A21="STORAGE",$A21="COLUMNS",$A21="PUMPS",$A21="HEAT EXCHANGERS",$A21="VESSELS",$A21="SPECIAL EQUIPMENT"),TRUE,FALSE)</formula>
    </cfRule>
    <cfRule type="expression" dxfId="169" priority="179">
      <formula>IF(AND($A21&lt;&gt;"",ROW()&gt;1,MOD(ROW(),2)=1),TRUE,FALSE)</formula>
    </cfRule>
    <cfRule type="expression" dxfId="168" priority="180">
      <formula>IF(AND($A21&lt;&gt;"",ROW()&gt;1,MOD(ROW(),2)=0),TRUE,FALSE)</formula>
    </cfRule>
  </conditionalFormatting>
  <conditionalFormatting sqref="A21:K21">
    <cfRule type="expression" dxfId="167" priority="175">
      <formula>IF(OR($A21="TAG",$A21="COMPRESSORS",$A21="UTILITIES",$A21="REACTORS",$A21="STORAGE",$A21="COLUMNS",$A21="PUMPS",$A21="HEAT EXCHANGERS",$A21="VESSELS",$A21="SPECIAL EQUIPMENT"),TRUE,FALSE)</formula>
    </cfRule>
    <cfRule type="expression" dxfId="166" priority="176">
      <formula>IF(AND($A21&lt;&gt;"",ROW()&gt;1,MOD(ROW(),2)=1),TRUE,FALSE)</formula>
    </cfRule>
    <cfRule type="expression" dxfId="165" priority="177">
      <formula>IF(AND($A21&lt;&gt;"",ROW()&gt;1,MOD(ROW(),2)=0),TRUE,FALSE)</formula>
    </cfRule>
  </conditionalFormatting>
  <conditionalFormatting sqref="L25">
    <cfRule type="expression" dxfId="164" priority="172">
      <formula>IF(OR($A25="TAG",$A25="COMPRESSORS",$A25="UTILITIES",$A25="REACTORS",$A25="STORAGE",$A25="COLUMNS",$A25="PUMPS",$A25="HEAT EXCHANGERS",$A25="VESSELS",$A25="SPECIAL EQUIPMENT"),TRUE,FALSE)</formula>
    </cfRule>
    <cfRule type="expression" dxfId="163" priority="173">
      <formula>IF(AND($A25&lt;&gt;"",ROW()&gt;1,MOD(ROW(),2)=1),TRUE,FALSE)</formula>
    </cfRule>
    <cfRule type="expression" dxfId="162" priority="174">
      <formula>IF(AND($A25&lt;&gt;"",ROW()&gt;1,MOD(ROW(),2)=0),TRUE,FALSE)</formula>
    </cfRule>
  </conditionalFormatting>
  <conditionalFormatting sqref="A25:K25">
    <cfRule type="expression" dxfId="161" priority="169">
      <formula>IF(OR($A25="TAG",$A25="COMPRESSORS",$A25="UTILITIES",$A25="REACTORS",$A25="STORAGE",$A25="COLUMNS",$A25="PUMPS",$A25="HEAT EXCHANGERS",$A25="VESSELS",$A25="SPECIAL EQUIPMENT"),TRUE,FALSE)</formula>
    </cfRule>
    <cfRule type="expression" dxfId="160" priority="170">
      <formula>IF(AND($A25&lt;&gt;"",ROW()&gt;1,MOD(ROW(),2)=1),TRUE,FALSE)</formula>
    </cfRule>
    <cfRule type="expression" dxfId="159" priority="171">
      <formula>IF(AND($A25&lt;&gt;"",ROW()&gt;1,MOD(ROW(),2)=0),TRUE,FALSE)</formula>
    </cfRule>
  </conditionalFormatting>
  <conditionalFormatting sqref="K36:U36">
    <cfRule type="expression" dxfId="158" priority="232">
      <formula>IF(OR($A30="TAG",$A30="COMPRESSORS",$A30="UTILITIES",$A30="REACTORS",$A30="STORAGE",$A30="COLUMNS",$A30="PUMPS",$A30="HEAT EXCHANGERS",$A30="VESSELS",$A30="SPECIAL EQUIPMENT"),TRUE,FALSE)</formula>
    </cfRule>
    <cfRule type="expression" dxfId="157" priority="233">
      <formula>IF(AND($A30&lt;&gt;"",ROW()&gt;1,MOD(ROW(),2)=1),TRUE,FALSE)</formula>
    </cfRule>
    <cfRule type="expression" dxfId="156" priority="234">
      <formula>IF(AND($A30&lt;&gt;"",ROW()&gt;1,MOD(ROW(),2)=0),TRUE,FALSE)</formula>
    </cfRule>
  </conditionalFormatting>
  <conditionalFormatting sqref="K30:U30">
    <cfRule type="expression" dxfId="155" priority="235">
      <formula>IF(OR(#REF!="TAG",#REF!="COMPRESSORS",#REF!="UTILITIES",#REF!="REACTORS",#REF!="STORAGE",#REF!="COLUMNS",#REF!="PUMPS",#REF!="HEAT EXCHANGERS",#REF!="VESSELS",#REF!="SPECIAL EQUIPMENT"),TRUE,FALSE)</formula>
    </cfRule>
    <cfRule type="expression" dxfId="154" priority="236">
      <formula>IF(AND(#REF!&lt;&gt;"",ROW()&gt;1,MOD(ROW(),2)=1),TRUE,FALSE)</formula>
    </cfRule>
    <cfRule type="expression" dxfId="153" priority="237">
      <formula>IF(AND(#REF!&lt;&gt;"",ROW()&gt;1,MOD(ROW(),2)=0),TRUE,FALSE)</formula>
    </cfRule>
  </conditionalFormatting>
  <conditionalFormatting sqref="A36:J36">
    <cfRule type="expression" dxfId="152" priority="166">
      <formula>IF(OR($A36="TAG",$A36="COMPRESSORS",$A36="UTILITIES",$A36="REACTORS",$A36="STORAGE",$A36="COLUMNS",$A36="PUMPS",$A36="HEAT EXCHANGERS",$A36="VESSELS",$A36="SPECIAL EQUIPMENT"),TRUE,FALSE)</formula>
    </cfRule>
    <cfRule type="expression" dxfId="151" priority="167">
      <formula>IF(AND($A36&lt;&gt;"",ROW()&gt;1,MOD(ROW(),2)=1),TRUE,FALSE)</formula>
    </cfRule>
    <cfRule type="expression" dxfId="150" priority="168">
      <formula>IF(AND($A36&lt;&gt;"",ROW()&gt;1,MOD(ROW(),2)=0),TRUE,FALSE)</formula>
    </cfRule>
  </conditionalFormatting>
  <conditionalFormatting sqref="B37:U37">
    <cfRule type="expression" dxfId="149" priority="163">
      <formula>IF(OR($A37="TAG",$A37="COMPRESSORS",$A37="UTILITIES",$A37="REACTORS",$A37="STORAGE",$A37="COLUMNS",$A37="PUMPS",$A37="HEAT EXCHANGERS",$A37="VESSELS",$A37="SPECIAL EQUIPMENT"),TRUE,FALSE)</formula>
    </cfRule>
    <cfRule type="expression" dxfId="148" priority="164">
      <formula>IF(AND($A37&lt;&gt;"",ROW()&gt;1,MOD(ROW(),2)=1),TRUE,FALSE)</formula>
    </cfRule>
    <cfRule type="expression" dxfId="147" priority="165">
      <formula>IF(AND($A37&lt;&gt;"",ROW()&gt;1,MOD(ROW(),2)=0),TRUE,FALSE)</formula>
    </cfRule>
  </conditionalFormatting>
  <conditionalFormatting sqref="A38 A40 A42">
    <cfRule type="expression" dxfId="146" priority="160">
      <formula>IF(OR($A38="TAG",$A38="COMPRESSORS",$A38="UTILITIES",$A38="REACTORS",$A38="STORAGE",$A38="COLUMNS",$A38="PUMPS",$A38="HEAT EXCHANGERS",$A38="VESSELS",$A38="SPECIAL EQUIPMENT"),TRUE,FALSE)</formula>
    </cfRule>
    <cfRule type="expression" dxfId="145" priority="161">
      <formula>IF(AND($A38&lt;&gt;"",ROW()&gt;1,MOD(ROW(),2)=1),TRUE,FALSE)</formula>
    </cfRule>
    <cfRule type="expression" dxfId="144" priority="162">
      <formula>IF(AND($A38&lt;&gt;"",ROW()&gt;1,MOD(ROW(),2)=0),TRUE,FALSE)</formula>
    </cfRule>
  </conditionalFormatting>
  <conditionalFormatting sqref="B38:J38 B40:J40 B42:J42">
    <cfRule type="expression" dxfId="143" priority="157">
      <formula>IF(OR($A38="TAG",$A38="COMPRESSORS",$A38="UTILITIES",$A38="REACTORS",$A38="STORAGE",$A38="COLUMNS",$A38="PUMPS",$A38="HEAT EXCHANGERS",$A38="VESSELS",$A38="SPECIAL EQUIPMENT"),TRUE,FALSE)</formula>
    </cfRule>
    <cfRule type="expression" dxfId="142" priority="158">
      <formula>IF(AND($A38&lt;&gt;"",ROW()&gt;1,MOD(ROW(),2)=1),TRUE,FALSE)</formula>
    </cfRule>
    <cfRule type="expression" dxfId="141" priority="159">
      <formula>IF(AND($A38&lt;&gt;"",ROW()&gt;1,MOD(ROW(),2)=0),TRUE,FALSE)</formula>
    </cfRule>
  </conditionalFormatting>
  <conditionalFormatting sqref="A41">
    <cfRule type="expression" dxfId="140" priority="148">
      <formula>IF(OR($A41="TAG",$A41="COMPRESSORS",$A41="UTILITIES",$A41="REACTORS",$A41="STORAGE",$A41="COLUMNS",$A41="PUMPS",$A41="HEAT EXCHANGERS",$A41="VESSELS",$A41="SPECIAL EQUIPMENT"),TRUE,FALSE)</formula>
    </cfRule>
    <cfRule type="expression" dxfId="139" priority="149">
      <formula>IF(AND($A41&lt;&gt;"",ROW()&gt;1,MOD(ROW(),2)=1),TRUE,FALSE)</formula>
    </cfRule>
    <cfRule type="expression" dxfId="138" priority="150">
      <formula>IF(AND($A41&lt;&gt;"",ROW()&gt;1,MOD(ROW(),2)=0),TRUE,FALSE)</formula>
    </cfRule>
  </conditionalFormatting>
  <conditionalFormatting sqref="B41:I41">
    <cfRule type="expression" dxfId="137" priority="145">
      <formula>IF(OR($A41="TAG",$A41="COMPRESSORS",$A41="UTILITIES",$A41="REACTORS",$A41="STORAGE",$A41="COLUMNS",$A41="PUMPS",$A41="HEAT EXCHANGERS",$A41="VESSELS",$A41="SPECIAL EQUIPMENT"),TRUE,FALSE)</formula>
    </cfRule>
    <cfRule type="expression" dxfId="136" priority="146">
      <formula>IF(AND($A41&lt;&gt;"",ROW()&gt;1,MOD(ROW(),2)=1),TRUE,FALSE)</formula>
    </cfRule>
    <cfRule type="expression" dxfId="135" priority="147">
      <formula>IF(AND($A41&lt;&gt;"",ROW()&gt;1,MOD(ROW(),2)=0),TRUE,FALSE)</formula>
    </cfRule>
  </conditionalFormatting>
  <conditionalFormatting sqref="A43">
    <cfRule type="expression" dxfId="134" priority="142">
      <formula>IF(OR($A43="TAG",$A43="COMPRESSORS",$A43="UTILITIES",$A43="REACTORS",$A43="STORAGE",$A43="COLUMNS",$A43="PUMPS",$A43="HEAT EXCHANGERS",$A43="VESSELS",$A43="SPECIAL EQUIPMENT"),TRUE,FALSE)</formula>
    </cfRule>
    <cfRule type="expression" dxfId="133" priority="143">
      <formula>IF(AND($A43&lt;&gt;"",ROW()&gt;1,MOD(ROW(),2)=1),TRUE,FALSE)</formula>
    </cfRule>
    <cfRule type="expression" dxfId="132" priority="144">
      <formula>IF(AND($A43&lt;&gt;"",ROW()&gt;1,MOD(ROW(),2)=0),TRUE,FALSE)</formula>
    </cfRule>
  </conditionalFormatting>
  <conditionalFormatting sqref="B43:I43">
    <cfRule type="expression" dxfId="131" priority="139">
      <formula>IF(OR($A43="TAG",$A43="COMPRESSORS",$A43="UTILITIES",$A43="REACTORS",$A43="STORAGE",$A43="COLUMNS",$A43="PUMPS",$A43="HEAT EXCHANGERS",$A43="VESSELS",$A43="SPECIAL EQUIPMENT"),TRUE,FALSE)</formula>
    </cfRule>
    <cfRule type="expression" dxfId="130" priority="140">
      <formula>IF(AND($A43&lt;&gt;"",ROW()&gt;1,MOD(ROW(),2)=1),TRUE,FALSE)</formula>
    </cfRule>
    <cfRule type="expression" dxfId="129" priority="141">
      <formula>IF(AND($A43&lt;&gt;"",ROW()&gt;1,MOD(ROW(),2)=0),TRUE,FALSE)</formula>
    </cfRule>
  </conditionalFormatting>
  <conditionalFormatting sqref="A8:J8">
    <cfRule type="expression" dxfId="128" priority="130">
      <formula>IF(OR($A8="TAG",$A8="COMPRESSORS",$A8="UTILITIES",$A8="REACTORS",$A8="STORAGE",$A8="COLUMNS",$A8="PUMPS",$A8="HEAT EXCHANGERS",$A8="VESSELS",$A8="SPECIAL EQUIPMENT"),TRUE,FALSE)</formula>
    </cfRule>
    <cfRule type="expression" dxfId="127" priority="131">
      <formula>IF(AND($A8&lt;&gt;"",ROW()&gt;1,MOD(ROW(),2)=1),TRUE,FALSE)</formula>
    </cfRule>
    <cfRule type="expression" dxfId="126" priority="132">
      <formula>IF(AND($A8&lt;&gt;"",ROW()&gt;1,MOD(ROW(),2)=0),TRUE,FALSE)</formula>
    </cfRule>
  </conditionalFormatting>
  <conditionalFormatting sqref="N8">
    <cfRule type="expression" dxfId="125" priority="136">
      <formula>IF(OR($A8="TAG",$A8="COMPRESSORS",$A8="UTILITIES",$A8="REACTORS",$A8="STORAGE",$A8="COLUMNS",$A8="PUMPS",$A8="HEAT EXCHANGERS",$A8="VESSELS",$A8="SPECIAL EQUIPMENT"),TRUE,FALSE)</formula>
    </cfRule>
    <cfRule type="expression" dxfId="124" priority="137">
      <formula>IF(AND($A8&lt;&gt;"",ROW()&gt;1,MOD(ROW(),2)=1),TRUE,FALSE)</formula>
    </cfRule>
    <cfRule type="expression" dxfId="123" priority="138">
      <formula>IF(AND($A8&lt;&gt;"",ROW()&gt;1,MOD(ROW(),2)=0),TRUE,FALSE)</formula>
    </cfRule>
  </conditionalFormatting>
  <conditionalFormatting sqref="L8:M8">
    <cfRule type="expression" dxfId="122" priority="133">
      <formula>IF(OR($A8="TAG",$A8="COMPRESSORS",$A8="UTILITIES",$A8="REACTORS",$A8="STORAGE",$A8="COLUMNS",$A8="PUMPS",$A8="HEAT EXCHANGERS",$A8="VESSELS",$A8="SPECIAL EQUIPMENT"),TRUE,FALSE)</formula>
    </cfRule>
    <cfRule type="expression" dxfId="121" priority="134">
      <formula>IF(AND($A8&lt;&gt;"",ROW()&gt;1,MOD(ROW(),2)=1),TRUE,FALSE)</formula>
    </cfRule>
    <cfRule type="expression" dxfId="120" priority="135">
      <formula>IF(AND($A8&lt;&gt;"",ROW()&gt;1,MOD(ROW(),2)=0),TRUE,FALSE)</formula>
    </cfRule>
  </conditionalFormatting>
  <conditionalFormatting sqref="A59:J59">
    <cfRule type="expression" dxfId="119" priority="31">
      <formula>IF(OR($A59="TAG",$A59="COMPRESSORS",$A59="UTILITIES",$A59="REACTORS",$A59="STORAGE",$A59="COLUMNS",$A59="PUMPS",$A59="HEAT EXCHANGERS",$A59="VESSELS",$A59="SPECIAL EQUIPMENT"),TRUE,FALSE)</formula>
    </cfRule>
    <cfRule type="expression" dxfId="118" priority="32">
      <formula>IF(AND($A59&lt;&gt;"",ROW()&gt;1,MOD(ROW(),2)=1),TRUE,FALSE)</formula>
    </cfRule>
    <cfRule type="expression" dxfId="117" priority="33">
      <formula>IF(AND($A59&lt;&gt;"",ROW()&gt;1,MOD(ROW(),2)=0),TRUE,FALSE)</formula>
    </cfRule>
  </conditionalFormatting>
  <conditionalFormatting sqref="A45:K45">
    <cfRule type="expression" dxfId="116" priority="127">
      <formula>IF(OR($A45="TAG",$A45="COMPRESSORS",$A45="UTILITIES",$A45="REACTORS",$A45="STORAGE",$A45="COLUMNS",$A45="PUMPS",$A45="HEAT EXCHANGERS",$A45="VESSELS",$A45="SPECIAL EQUIPMENT"),TRUE,FALSE)</formula>
    </cfRule>
    <cfRule type="expression" dxfId="115" priority="128">
      <formula>IF(AND($A45&lt;&gt;"",ROW()&gt;1,MOD(ROW(),2)=1),TRUE,FALSE)</formula>
    </cfRule>
    <cfRule type="expression" dxfId="114" priority="129">
      <formula>IF(AND($A45&lt;&gt;"",ROW()&gt;1,MOD(ROW(),2)=0),TRUE,FALSE)</formula>
    </cfRule>
  </conditionalFormatting>
  <conditionalFormatting sqref="J41:U41">
    <cfRule type="expression" dxfId="113" priority="124">
      <formula>IF(OR($A41="TAG",$A41="COMPRESSORS",$A41="UTILITIES",$A41="REACTORS",$A41="STORAGE",$A41="COLUMNS",$A41="PUMPS",$A41="HEAT EXCHANGERS",$A41="VESSELS",$A41="SPECIAL EQUIPMENT"),TRUE,FALSE)</formula>
    </cfRule>
    <cfRule type="expression" dxfId="112" priority="125">
      <formula>IF(AND($A41&lt;&gt;"",ROW()&gt;1,MOD(ROW(),2)=1),TRUE,FALSE)</formula>
    </cfRule>
    <cfRule type="expression" dxfId="111" priority="126">
      <formula>IF(AND($A41&lt;&gt;"",ROW()&gt;1,MOD(ROW(),2)=0),TRUE,FALSE)</formula>
    </cfRule>
  </conditionalFormatting>
  <conditionalFormatting sqref="J43:U43">
    <cfRule type="expression" dxfId="110" priority="121">
      <formula>IF(OR($A43="TAG",$A43="COMPRESSORS",$A43="UTILITIES",$A43="REACTORS",$A43="STORAGE",$A43="COLUMNS",$A43="PUMPS",$A43="HEAT EXCHANGERS",$A43="VESSELS",$A43="SPECIAL EQUIPMENT"),TRUE,FALSE)</formula>
    </cfRule>
    <cfRule type="expression" dxfId="109" priority="122">
      <formula>IF(AND($A43&lt;&gt;"",ROW()&gt;1,MOD(ROW(),2)=1),TRUE,FALSE)</formula>
    </cfRule>
    <cfRule type="expression" dxfId="108" priority="123">
      <formula>IF(AND($A43&lt;&gt;"",ROW()&gt;1,MOD(ROW(),2)=0),TRUE,FALSE)</formula>
    </cfRule>
  </conditionalFormatting>
  <conditionalFormatting sqref="A46:J46">
    <cfRule type="expression" dxfId="107" priority="118">
      <formula>IF(OR($A46="TAG",$A46="COMPRESSORS",$A46="UTILITIES",$A46="REACTORS",$A46="STORAGE",$A46="COLUMNS",$A46="PUMPS",$A46="HEAT EXCHANGERS",$A46="VESSELS",$A46="SPECIAL EQUIPMENT"),TRUE,FALSE)</formula>
    </cfRule>
    <cfRule type="expression" dxfId="106" priority="119">
      <formula>IF(AND($A46&lt;&gt;"",ROW()&gt;1,MOD(ROW(),2)=1),TRUE,FALSE)</formula>
    </cfRule>
    <cfRule type="expression" dxfId="105" priority="120">
      <formula>IF(AND($A46&lt;&gt;"",ROW()&gt;1,MOD(ROW(),2)=0),TRUE,FALSE)</formula>
    </cfRule>
  </conditionalFormatting>
  <conditionalFormatting sqref="K47:P47">
    <cfRule type="expression" dxfId="104" priority="115">
      <formula>IF(OR($A47="TAG",$A47="COMPRESSORS",$A47="UTILITIES",$A47="REACTORS",$A47="STORAGE",$A47="COLUMNS",$A47="PUMPS",$A47="HEAT EXCHANGERS",$A47="VESSELS",$A47="SPECIAL EQUIPMENT"),TRUE,FALSE)</formula>
    </cfRule>
    <cfRule type="expression" dxfId="103" priority="116">
      <formula>IF(AND($A47&lt;&gt;"",ROW()&gt;1,MOD(ROW(),2)=1),TRUE,FALSE)</formula>
    </cfRule>
    <cfRule type="expression" dxfId="102" priority="117">
      <formula>IF(AND($A47&lt;&gt;"",ROW()&gt;1,MOD(ROW(),2)=0),TRUE,FALSE)</formula>
    </cfRule>
  </conditionalFormatting>
  <conditionalFormatting sqref="A47:J47">
    <cfRule type="expression" dxfId="101" priority="112">
      <formula>IF(OR($A47="TAG",$A47="COMPRESSORS",$A47="UTILITIES",$A47="REACTORS",$A47="STORAGE",$A47="COLUMNS",$A47="PUMPS",$A47="HEAT EXCHANGERS",$A47="VESSELS",$A47="SPECIAL EQUIPMENT"),TRUE,FALSE)</formula>
    </cfRule>
    <cfRule type="expression" dxfId="100" priority="113">
      <formula>IF(AND($A47&lt;&gt;"",ROW()&gt;1,MOD(ROW(),2)=1),TRUE,FALSE)</formula>
    </cfRule>
    <cfRule type="expression" dxfId="99" priority="114">
      <formula>IF(AND($A47&lt;&gt;"",ROW()&gt;1,MOD(ROW(),2)=0),TRUE,FALSE)</formula>
    </cfRule>
  </conditionalFormatting>
  <conditionalFormatting sqref="L48 K49:L49">
    <cfRule type="expression" dxfId="98" priority="109">
      <formula>IF(OR($A48="TAG",$A48="COMPRESSORS",$A48="UTILITIES",$A48="REACTORS",$A48="STORAGE",$A48="COLUMNS",$A48="PUMPS",$A48="HEAT EXCHANGERS",$A48="VESSELS",$A48="SPECIAL EQUIPMENT"),TRUE,FALSE)</formula>
    </cfRule>
    <cfRule type="expression" dxfId="97" priority="110">
      <formula>IF(AND($A48&lt;&gt;"",ROW()&gt;1,MOD(ROW(),2)=1),TRUE,FALSE)</formula>
    </cfRule>
    <cfRule type="expression" dxfId="96" priority="111">
      <formula>IF(AND($A48&lt;&gt;"",ROW()&gt;1,MOD(ROW(),2)=0),TRUE,FALSE)</formula>
    </cfRule>
  </conditionalFormatting>
  <conditionalFormatting sqref="A48:K48">
    <cfRule type="expression" dxfId="95" priority="106">
      <formula>IF(OR($A48="TAG",$A48="COMPRESSORS",$A48="UTILITIES",$A48="REACTORS",$A48="STORAGE",$A48="COLUMNS",$A48="PUMPS",$A48="HEAT EXCHANGERS",$A48="VESSELS",$A48="SPECIAL EQUIPMENT"),TRUE,FALSE)</formula>
    </cfRule>
    <cfRule type="expression" dxfId="94" priority="107">
      <formula>IF(AND($A48&lt;&gt;"",ROW()&gt;1,MOD(ROW(),2)=1),TRUE,FALSE)</formula>
    </cfRule>
    <cfRule type="expression" dxfId="93" priority="108">
      <formula>IF(AND($A48&lt;&gt;"",ROW()&gt;1,MOD(ROW(),2)=0),TRUE,FALSE)</formula>
    </cfRule>
  </conditionalFormatting>
  <conditionalFormatting sqref="A49:J49">
    <cfRule type="expression" dxfId="92" priority="103">
      <formula>IF(OR($A49="TAG",$A49="COMPRESSORS",$A49="UTILITIES",$A49="REACTORS",$A49="STORAGE",$A49="COLUMNS",$A49="PUMPS",$A49="HEAT EXCHANGERS",$A49="VESSELS",$A49="SPECIAL EQUIPMENT"),TRUE,FALSE)</formula>
    </cfRule>
    <cfRule type="expression" dxfId="91" priority="104">
      <formula>IF(AND($A49&lt;&gt;"",ROW()&gt;1,MOD(ROW(),2)=1),TRUE,FALSE)</formula>
    </cfRule>
    <cfRule type="expression" dxfId="90" priority="105">
      <formula>IF(AND($A49&lt;&gt;"",ROW()&gt;1,MOD(ROW(),2)=0),TRUE,FALSE)</formula>
    </cfRule>
  </conditionalFormatting>
  <conditionalFormatting sqref="K50:L50">
    <cfRule type="expression" dxfId="89" priority="100">
      <formula>IF(OR($A50="TAG",$A50="COMPRESSORS",$A50="UTILITIES",$A50="REACTORS",$A50="STORAGE",$A50="COLUMNS",$A50="PUMPS",$A50="HEAT EXCHANGERS",$A50="VESSELS",$A50="SPECIAL EQUIPMENT"),TRUE,FALSE)</formula>
    </cfRule>
    <cfRule type="expression" dxfId="88" priority="101">
      <formula>IF(AND($A50&lt;&gt;"",ROW()&gt;1,MOD(ROW(),2)=1),TRUE,FALSE)</formula>
    </cfRule>
    <cfRule type="expression" dxfId="87" priority="102">
      <formula>IF(AND($A50&lt;&gt;"",ROW()&gt;1,MOD(ROW(),2)=0),TRUE,FALSE)</formula>
    </cfRule>
  </conditionalFormatting>
  <conditionalFormatting sqref="A50:J50">
    <cfRule type="expression" dxfId="86" priority="97">
      <formula>IF(OR($A50="TAG",$A50="COMPRESSORS",$A50="UTILITIES",$A50="REACTORS",$A50="STORAGE",$A50="COLUMNS",$A50="PUMPS",$A50="HEAT EXCHANGERS",$A50="VESSELS",$A50="SPECIAL EQUIPMENT"),TRUE,FALSE)</formula>
    </cfRule>
    <cfRule type="expression" dxfId="85" priority="98">
      <formula>IF(AND($A50&lt;&gt;"",ROW()&gt;1,MOD(ROW(),2)=1),TRUE,FALSE)</formula>
    </cfRule>
    <cfRule type="expression" dxfId="84" priority="99">
      <formula>IF(AND($A50&lt;&gt;"",ROW()&gt;1,MOD(ROW(),2)=0),TRUE,FALSE)</formula>
    </cfRule>
  </conditionalFormatting>
  <conditionalFormatting sqref="M51:U51">
    <cfRule type="expression" dxfId="83" priority="94">
      <formula>IF(OR($A51="TAG",$A51="COMPRESSORS",$A51="UTILITIES",$A51="REACTORS",$A51="STORAGE",$A51="COLUMNS",$A51="PUMPS",$A51="HEAT EXCHANGERS",$A51="VESSELS",$A51="SPECIAL EQUIPMENT"),TRUE,FALSE)</formula>
    </cfRule>
    <cfRule type="expression" dxfId="82" priority="95">
      <formula>IF(AND($A51&lt;&gt;"",ROW()&gt;1,MOD(ROW(),2)=1),TRUE,FALSE)</formula>
    </cfRule>
    <cfRule type="expression" dxfId="81" priority="96">
      <formula>IF(AND($A51&lt;&gt;"",ROW()&gt;1,MOD(ROW(),2)=0),TRUE,FALSE)</formula>
    </cfRule>
  </conditionalFormatting>
  <conditionalFormatting sqref="K51:L51">
    <cfRule type="expression" dxfId="80" priority="91">
      <formula>IF(OR($A51="TAG",$A51="COMPRESSORS",$A51="UTILITIES",$A51="REACTORS",$A51="STORAGE",$A51="COLUMNS",$A51="PUMPS",$A51="HEAT EXCHANGERS",$A51="VESSELS",$A51="SPECIAL EQUIPMENT"),TRUE,FALSE)</formula>
    </cfRule>
    <cfRule type="expression" dxfId="79" priority="92">
      <formula>IF(AND($A51&lt;&gt;"",ROW()&gt;1,MOD(ROW(),2)=1),TRUE,FALSE)</formula>
    </cfRule>
    <cfRule type="expression" dxfId="78" priority="93">
      <formula>IF(AND($A51&lt;&gt;"",ROW()&gt;1,MOD(ROW(),2)=0),TRUE,FALSE)</formula>
    </cfRule>
  </conditionalFormatting>
  <conditionalFormatting sqref="A51:J51">
    <cfRule type="expression" dxfId="77" priority="88">
      <formula>IF(OR($A51="TAG",$A51="COMPRESSORS",$A51="UTILITIES",$A51="REACTORS",$A51="STORAGE",$A51="COLUMNS",$A51="PUMPS",$A51="HEAT EXCHANGERS",$A51="VESSELS",$A51="SPECIAL EQUIPMENT"),TRUE,FALSE)</formula>
    </cfRule>
    <cfRule type="expression" dxfId="76" priority="89">
      <formula>IF(AND($A51&lt;&gt;"",ROW()&gt;1,MOD(ROW(),2)=1),TRUE,FALSE)</formula>
    </cfRule>
    <cfRule type="expression" dxfId="75" priority="90">
      <formula>IF(AND($A51&lt;&gt;"",ROW()&gt;1,MOD(ROW(),2)=0),TRUE,FALSE)</formula>
    </cfRule>
  </conditionalFormatting>
  <conditionalFormatting sqref="K52:L52">
    <cfRule type="expression" dxfId="74" priority="85">
      <formula>IF(OR($A52="TAG",$A52="COMPRESSORS",$A52="UTILITIES",$A52="REACTORS",$A52="STORAGE",$A52="COLUMNS",$A52="PUMPS",$A52="HEAT EXCHANGERS",$A52="VESSELS",$A52="SPECIAL EQUIPMENT"),TRUE,FALSE)</formula>
    </cfRule>
    <cfRule type="expression" dxfId="73" priority="86">
      <formula>IF(AND($A52&lt;&gt;"",ROW()&gt;1,MOD(ROW(),2)=1),TRUE,FALSE)</formula>
    </cfRule>
    <cfRule type="expression" dxfId="72" priority="87">
      <formula>IF(AND($A52&lt;&gt;"",ROW()&gt;1,MOD(ROW(),2)=0),TRUE,FALSE)</formula>
    </cfRule>
  </conditionalFormatting>
  <conditionalFormatting sqref="A52:J52">
    <cfRule type="expression" dxfId="71" priority="82">
      <formula>IF(OR($A52="TAG",$A52="COMPRESSORS",$A52="UTILITIES",$A52="REACTORS",$A52="STORAGE",$A52="COLUMNS",$A52="PUMPS",$A52="HEAT EXCHANGERS",$A52="VESSELS",$A52="SPECIAL EQUIPMENT"),TRUE,FALSE)</formula>
    </cfRule>
    <cfRule type="expression" dxfId="70" priority="83">
      <formula>IF(AND($A52&lt;&gt;"",ROW()&gt;1,MOD(ROW(),2)=1),TRUE,FALSE)</formula>
    </cfRule>
    <cfRule type="expression" dxfId="69" priority="84">
      <formula>IF(AND($A52&lt;&gt;"",ROW()&gt;1,MOD(ROW(),2)=0),TRUE,FALSE)</formula>
    </cfRule>
  </conditionalFormatting>
  <conditionalFormatting sqref="M53:U53">
    <cfRule type="expression" dxfId="68" priority="79">
      <formula>IF(OR($A53="TAG",$A53="COMPRESSORS",$A53="UTILITIES",$A53="REACTORS",$A53="STORAGE",$A53="COLUMNS",$A53="PUMPS",$A53="HEAT EXCHANGERS",$A53="VESSELS",$A53="SPECIAL EQUIPMENT"),TRUE,FALSE)</formula>
    </cfRule>
    <cfRule type="expression" dxfId="67" priority="80">
      <formula>IF(AND($A53&lt;&gt;"",ROW()&gt;1,MOD(ROW(),2)=1),TRUE,FALSE)</formula>
    </cfRule>
    <cfRule type="expression" dxfId="66" priority="81">
      <formula>IF(AND($A53&lt;&gt;"",ROW()&gt;1,MOD(ROW(),2)=0),TRUE,FALSE)</formula>
    </cfRule>
  </conditionalFormatting>
  <conditionalFormatting sqref="K53:L53">
    <cfRule type="expression" dxfId="65" priority="76">
      <formula>IF(OR($A53="TAG",$A53="COMPRESSORS",$A53="UTILITIES",$A53="REACTORS",$A53="STORAGE",$A53="COLUMNS",$A53="PUMPS",$A53="HEAT EXCHANGERS",$A53="VESSELS",$A53="SPECIAL EQUIPMENT"),TRUE,FALSE)</formula>
    </cfRule>
    <cfRule type="expression" dxfId="64" priority="77">
      <formula>IF(AND($A53&lt;&gt;"",ROW()&gt;1,MOD(ROW(),2)=1),TRUE,FALSE)</formula>
    </cfRule>
    <cfRule type="expression" dxfId="63" priority="78">
      <formula>IF(AND($A53&lt;&gt;"",ROW()&gt;1,MOD(ROW(),2)=0),TRUE,FALSE)</formula>
    </cfRule>
  </conditionalFormatting>
  <conditionalFormatting sqref="A53:J53">
    <cfRule type="expression" dxfId="62" priority="73">
      <formula>IF(OR($A53="TAG",$A53="COMPRESSORS",$A53="UTILITIES",$A53="REACTORS",$A53="STORAGE",$A53="COLUMNS",$A53="PUMPS",$A53="HEAT EXCHANGERS",$A53="VESSELS",$A53="SPECIAL EQUIPMENT"),TRUE,FALSE)</formula>
    </cfRule>
    <cfRule type="expression" dxfId="61" priority="74">
      <formula>IF(AND($A53&lt;&gt;"",ROW()&gt;1,MOD(ROW(),2)=1),TRUE,FALSE)</formula>
    </cfRule>
    <cfRule type="expression" dxfId="60" priority="75">
      <formula>IF(AND($A53&lt;&gt;"",ROW()&gt;1,MOD(ROW(),2)=0),TRUE,FALSE)</formula>
    </cfRule>
  </conditionalFormatting>
  <conditionalFormatting sqref="K54">
    <cfRule type="expression" dxfId="59" priority="67">
      <formula>IF(OR($A54="TAG",$A54="COMPRESSORS",$A54="UTILITIES",$A54="REACTORS",$A54="STORAGE",$A54="COLUMNS",$A54="PUMPS",$A54="HEAT EXCHANGERS",$A54="VESSELS",$A54="SPECIAL EQUIPMENT"),TRUE,FALSE)</formula>
    </cfRule>
    <cfRule type="expression" dxfId="58" priority="68">
      <formula>IF(AND($A54&lt;&gt;"",ROW()&gt;1,MOD(ROW(),2)=1),TRUE,FALSE)</formula>
    </cfRule>
    <cfRule type="expression" dxfId="57" priority="69">
      <formula>IF(AND($A54&lt;&gt;"",ROW()&gt;1,MOD(ROW(),2)=0),TRUE,FALSE)</formula>
    </cfRule>
  </conditionalFormatting>
  <conditionalFormatting sqref="A54:J54">
    <cfRule type="expression" dxfId="56" priority="64">
      <formula>IF(OR($A54="TAG",$A54="COMPRESSORS",$A54="UTILITIES",$A54="REACTORS",$A54="STORAGE",$A54="COLUMNS",$A54="PUMPS",$A54="HEAT EXCHANGERS",$A54="VESSELS",$A54="SPECIAL EQUIPMENT"),TRUE,FALSE)</formula>
    </cfRule>
    <cfRule type="expression" dxfId="55" priority="65">
      <formula>IF(AND($A54&lt;&gt;"",ROW()&gt;1,MOD(ROW(),2)=1),TRUE,FALSE)</formula>
    </cfRule>
    <cfRule type="expression" dxfId="54" priority="66">
      <formula>IF(AND($A54&lt;&gt;"",ROW()&gt;1,MOD(ROW(),2)=0),TRUE,FALSE)</formula>
    </cfRule>
  </conditionalFormatting>
  <conditionalFormatting sqref="K55">
    <cfRule type="expression" dxfId="53" priority="61">
      <formula>IF(OR($A55="TAG",$A55="COMPRESSORS",$A55="UTILITIES",$A55="REACTORS",$A55="STORAGE",$A55="COLUMNS",$A55="PUMPS",$A55="HEAT EXCHANGERS",$A55="VESSELS",$A55="SPECIAL EQUIPMENT"),TRUE,FALSE)</formula>
    </cfRule>
    <cfRule type="expression" dxfId="52" priority="62">
      <formula>IF(AND($A55&lt;&gt;"",ROW()&gt;1,MOD(ROW(),2)=1),TRUE,FALSE)</formula>
    </cfRule>
    <cfRule type="expression" dxfId="51" priority="63">
      <formula>IF(AND($A55&lt;&gt;"",ROW()&gt;1,MOD(ROW(),2)=0),TRUE,FALSE)</formula>
    </cfRule>
  </conditionalFormatting>
  <conditionalFormatting sqref="A55:J55">
    <cfRule type="expression" dxfId="50" priority="58">
      <formula>IF(OR($A55="TAG",$A55="COMPRESSORS",$A55="UTILITIES",$A55="REACTORS",$A55="STORAGE",$A55="COLUMNS",$A55="PUMPS",$A55="HEAT EXCHANGERS",$A55="VESSELS",$A55="SPECIAL EQUIPMENT"),TRUE,FALSE)</formula>
    </cfRule>
    <cfRule type="expression" dxfId="49" priority="59">
      <formula>IF(AND($A55&lt;&gt;"",ROW()&gt;1,MOD(ROW(),2)=1),TRUE,FALSE)</formula>
    </cfRule>
    <cfRule type="expression" dxfId="48" priority="60">
      <formula>IF(AND($A55&lt;&gt;"",ROW()&gt;1,MOD(ROW(),2)=0),TRUE,FALSE)</formula>
    </cfRule>
  </conditionalFormatting>
  <conditionalFormatting sqref="K56">
    <cfRule type="expression" dxfId="47" priority="55">
      <formula>IF(OR($A56="TAG",$A56="COMPRESSORS",$A56="UTILITIES",$A56="REACTORS",$A56="STORAGE",$A56="COLUMNS",$A56="PUMPS",$A56="HEAT EXCHANGERS",$A56="VESSELS",$A56="SPECIAL EQUIPMENT"),TRUE,FALSE)</formula>
    </cfRule>
    <cfRule type="expression" dxfId="46" priority="56">
      <formula>IF(AND($A56&lt;&gt;"",ROW()&gt;1,MOD(ROW(),2)=1),TRUE,FALSE)</formula>
    </cfRule>
    <cfRule type="expression" dxfId="45" priority="57">
      <formula>IF(AND($A56&lt;&gt;"",ROW()&gt;1,MOD(ROW(),2)=0),TRUE,FALSE)</formula>
    </cfRule>
  </conditionalFormatting>
  <conditionalFormatting sqref="A56:J56">
    <cfRule type="expression" dxfId="44" priority="52">
      <formula>IF(OR($A56="TAG",$A56="COMPRESSORS",$A56="UTILITIES",$A56="REACTORS",$A56="STORAGE",$A56="COLUMNS",$A56="PUMPS",$A56="HEAT EXCHANGERS",$A56="VESSELS",$A56="SPECIAL EQUIPMENT"),TRUE,FALSE)</formula>
    </cfRule>
    <cfRule type="expression" dxfId="43" priority="53">
      <formula>IF(AND($A56&lt;&gt;"",ROW()&gt;1,MOD(ROW(),2)=1),TRUE,FALSE)</formula>
    </cfRule>
    <cfRule type="expression" dxfId="42" priority="54">
      <formula>IF(AND($A56&lt;&gt;"",ROW()&gt;1,MOD(ROW(),2)=0),TRUE,FALSE)</formula>
    </cfRule>
  </conditionalFormatting>
  <conditionalFormatting sqref="L57:S57">
    <cfRule type="expression" dxfId="41" priority="49">
      <formula>IF(OR($A57="TAG",$A57="COMPRESSORS",$A57="UTILITIES",$A57="REACTORS",$A57="STORAGE",$A57="COLUMNS",$A57="PUMPS",$A57="HEAT EXCHANGERS",$A57="VESSELS",$A57="SPECIAL EQUIPMENT"),TRUE,FALSE)</formula>
    </cfRule>
    <cfRule type="expression" dxfId="40" priority="50">
      <formula>IF(AND($A57&lt;&gt;"",ROW()&gt;1,MOD(ROW(),2)=1),TRUE,FALSE)</formula>
    </cfRule>
    <cfRule type="expression" dxfId="39" priority="51">
      <formula>IF(AND($A57&lt;&gt;"",ROW()&gt;1,MOD(ROW(),2)=0),TRUE,FALSE)</formula>
    </cfRule>
  </conditionalFormatting>
  <conditionalFormatting sqref="K57">
    <cfRule type="expression" dxfId="38" priority="46">
      <formula>IF(OR($A57="TAG",$A57="COMPRESSORS",$A57="UTILITIES",$A57="REACTORS",$A57="STORAGE",$A57="COLUMNS",$A57="PUMPS",$A57="HEAT EXCHANGERS",$A57="VESSELS",$A57="SPECIAL EQUIPMENT"),TRUE,FALSE)</formula>
    </cfRule>
    <cfRule type="expression" dxfId="37" priority="47">
      <formula>IF(AND($A57&lt;&gt;"",ROW()&gt;1,MOD(ROW(),2)=1),TRUE,FALSE)</formula>
    </cfRule>
    <cfRule type="expression" dxfId="36" priority="48">
      <formula>IF(AND($A57&lt;&gt;"",ROW()&gt;1,MOD(ROW(),2)=0),TRUE,FALSE)</formula>
    </cfRule>
  </conditionalFormatting>
  <conditionalFormatting sqref="A57:J57">
    <cfRule type="expression" dxfId="35" priority="43">
      <formula>IF(OR($A57="TAG",$A57="COMPRESSORS",$A57="UTILITIES",$A57="REACTORS",$A57="STORAGE",$A57="COLUMNS",$A57="PUMPS",$A57="HEAT EXCHANGERS",$A57="VESSELS",$A57="SPECIAL EQUIPMENT"),TRUE,FALSE)</formula>
    </cfRule>
    <cfRule type="expression" dxfId="34" priority="44">
      <formula>IF(AND($A57&lt;&gt;"",ROW()&gt;1,MOD(ROW(),2)=1),TRUE,FALSE)</formula>
    </cfRule>
    <cfRule type="expression" dxfId="33" priority="45">
      <formula>IF(AND($A57&lt;&gt;"",ROW()&gt;1,MOD(ROW(),2)=0),TRUE,FALSE)</formula>
    </cfRule>
  </conditionalFormatting>
  <conditionalFormatting sqref="K58">
    <cfRule type="expression" dxfId="32" priority="40">
      <formula>IF(OR($A58="TAG",$A58="COMPRESSORS",$A58="UTILITIES",$A58="REACTORS",$A58="STORAGE",$A58="COLUMNS",$A58="PUMPS",$A58="HEAT EXCHANGERS",$A58="VESSELS",$A58="SPECIAL EQUIPMENT"),TRUE,FALSE)</formula>
    </cfRule>
    <cfRule type="expression" dxfId="31" priority="41">
      <formula>IF(AND($A58&lt;&gt;"",ROW()&gt;1,MOD(ROW(),2)=1),TRUE,FALSE)</formula>
    </cfRule>
    <cfRule type="expression" dxfId="30" priority="42">
      <formula>IF(AND($A58&lt;&gt;"",ROW()&gt;1,MOD(ROW(),2)=0),TRUE,FALSE)</formula>
    </cfRule>
  </conditionalFormatting>
  <conditionalFormatting sqref="A58:J58">
    <cfRule type="expression" dxfId="29" priority="37">
      <formula>IF(OR($A58="TAG",$A58="COMPRESSORS",$A58="UTILITIES",$A58="REACTORS",$A58="STORAGE",$A58="COLUMNS",$A58="PUMPS",$A58="HEAT EXCHANGERS",$A58="VESSELS",$A58="SPECIAL EQUIPMENT"),TRUE,FALSE)</formula>
    </cfRule>
    <cfRule type="expression" dxfId="28" priority="38">
      <formula>IF(AND($A58&lt;&gt;"",ROW()&gt;1,MOD(ROW(),2)=1),TRUE,FALSE)</formula>
    </cfRule>
    <cfRule type="expression" dxfId="27" priority="39">
      <formula>IF(AND($A58&lt;&gt;"",ROW()&gt;1,MOD(ROW(),2)=0),TRUE,FALSE)</formula>
    </cfRule>
  </conditionalFormatting>
  <conditionalFormatting sqref="K59">
    <cfRule type="expression" dxfId="26" priority="34">
      <formula>IF(OR($A59="TAG",$A59="COMPRESSORS",$A59="UTILITIES",$A59="REACTORS",$A59="STORAGE",$A59="COLUMNS",$A59="PUMPS",$A59="HEAT EXCHANGERS",$A59="VESSELS",$A59="SPECIAL EQUIPMENT"),TRUE,FALSE)</formula>
    </cfRule>
    <cfRule type="expression" dxfId="25" priority="35">
      <formula>IF(AND($A59&lt;&gt;"",ROW()&gt;1,MOD(ROW(),2)=1),TRUE,FALSE)</formula>
    </cfRule>
    <cfRule type="expression" dxfId="24" priority="36">
      <formula>IF(AND($A59&lt;&gt;"",ROW()&gt;1,MOD(ROW(),2)=0),TRUE,FALSE)</formula>
    </cfRule>
  </conditionalFormatting>
  <conditionalFormatting sqref="J70">
    <cfRule type="expression" dxfId="23" priority="28">
      <formula>IF(OR($A70="TAG",$A70="COMPRESSORS",$A70="UTILITIES",$A70="REACTORS",$A70="STORAGE",$A70="COLUMNS",$A70="PUMPS",$A70="HEAT EXCHANGERS",$A70="VESSELS",$A70="SPECIAL EQUIPMENT"),TRUE,FALSE)</formula>
    </cfRule>
    <cfRule type="expression" dxfId="22" priority="29">
      <formula>IF(AND($A70&lt;&gt;"",ROW()&gt;1,MOD(ROW(),2)=1),TRUE,FALSE)</formula>
    </cfRule>
    <cfRule type="expression" dxfId="21" priority="30">
      <formula>IF(AND($A70&lt;&gt;"",ROW()&gt;1,MOD(ROW(),2)=0),TRUE,FALSE)</formula>
    </cfRule>
  </conditionalFormatting>
  <conditionalFormatting sqref="J71">
    <cfRule type="expression" dxfId="20" priority="19">
      <formula>IF(OR($A71="TAG",$A71="COMPRESSORS",$A71="UTILITIES",$A71="REACTORS",$A71="STORAGE",$A71="COLUMNS",$A71="PUMPS",$A71="HEAT EXCHANGERS",$A71="VESSELS",$A71="SPECIAL EQUIPMENT"),TRUE,FALSE)</formula>
    </cfRule>
    <cfRule type="expression" dxfId="19" priority="20">
      <formula>IF(AND($A71&lt;&gt;"",ROW()&gt;1,MOD(ROW(),2)=1),TRUE,FALSE)</formula>
    </cfRule>
    <cfRule type="expression" dxfId="18" priority="21">
      <formula>IF(AND($A71&lt;&gt;"",ROW()&gt;1,MOD(ROW(),2)=0),TRUE,FALSE)</formula>
    </cfRule>
  </conditionalFormatting>
  <conditionalFormatting sqref="J72">
    <cfRule type="expression" dxfId="17" priority="16">
      <formula>IF(OR($A72="TAG",$A72="COMPRESSORS",$A72="UTILITIES",$A72="REACTORS",$A72="STORAGE",$A72="COLUMNS",$A72="PUMPS",$A72="HEAT EXCHANGERS",$A72="VESSELS",$A72="SPECIAL EQUIPMENT"),TRUE,FALSE)</formula>
    </cfRule>
    <cfRule type="expression" dxfId="16" priority="17">
      <formula>IF(AND($A72&lt;&gt;"",ROW()&gt;1,MOD(ROW(),2)=1),TRUE,FALSE)</formula>
    </cfRule>
    <cfRule type="expression" dxfId="15" priority="18">
      <formula>IF(AND($A72&lt;&gt;"",ROW()&gt;1,MOD(ROW(),2)=0),TRUE,FALSE)</formula>
    </cfRule>
  </conditionalFormatting>
  <conditionalFormatting sqref="J73">
    <cfRule type="expression" dxfId="14" priority="13">
      <formula>IF(OR($A73="TAG",$A73="COMPRESSORS",$A73="UTILITIES",$A73="REACTORS",$A73="STORAGE",$A73="COLUMNS",$A73="PUMPS",$A73="HEAT EXCHANGERS",$A73="VESSELS",$A73="SPECIAL EQUIPMENT"),TRUE,FALSE)</formula>
    </cfRule>
    <cfRule type="expression" dxfId="13" priority="14">
      <formula>IF(AND($A73&lt;&gt;"",ROW()&gt;1,MOD(ROW(),2)=1),TRUE,FALSE)</formula>
    </cfRule>
    <cfRule type="expression" dxfId="12" priority="15">
      <formula>IF(AND($A73&lt;&gt;"",ROW()&gt;1,MOD(ROW(),2)=0),TRUE,FALSE)</formula>
    </cfRule>
  </conditionalFormatting>
  <conditionalFormatting sqref="L3">
    <cfRule type="expression" dxfId="11" priority="10">
      <formula>IF(OR($A3="TAG",$A3="COMPRESSORS",$A3="UTILITIES",$A3="REACTORS",$A3="STORAGE",$A3="COLUMNS",$A3="PUMPS",$A3="HEAT EXCHANGERS",$A3="VESSELS",$A3="SPECIAL EQUIPMENT"),TRUE,FALSE)</formula>
    </cfRule>
    <cfRule type="expression" dxfId="10" priority="11">
      <formula>IF(AND($A3&lt;&gt;"",ROW()&gt;1,MOD(ROW(),2)=1),TRUE,FALSE)</formula>
    </cfRule>
    <cfRule type="expression" dxfId="9" priority="12">
      <formula>IF(AND($A3&lt;&gt;"",ROW()&gt;1,MOD(ROW(),2)=0),TRUE,FALSE)</formula>
    </cfRule>
  </conditionalFormatting>
  <conditionalFormatting sqref="A3:K3">
    <cfRule type="expression" dxfId="8" priority="7">
      <formula>IF(OR($A3="TAG",$A3="COMPRESSORS",$A3="UTILITIES",$A3="REACTORS",$A3="STORAGE",$A3="COLUMNS",$A3="PUMPS",$A3="HEAT EXCHANGERS",$A3="VESSELS",$A3="SPECIAL EQUIPMENT"),TRUE,FALSE)</formula>
    </cfRule>
    <cfRule type="expression" dxfId="7" priority="8">
      <formula>IF(AND($A3&lt;&gt;"",ROW()&gt;1,MOD(ROW(),2)=1),TRUE,FALSE)</formula>
    </cfRule>
    <cfRule type="expression" dxfId="6" priority="9">
      <formula>IF(AND($A3&lt;&gt;"",ROW()&gt;1,MOD(ROW(),2)=0),TRUE,FALSE)</formula>
    </cfRule>
  </conditionalFormatting>
  <conditionalFormatting sqref="A5:I5">
    <cfRule type="expression" dxfId="5" priority="4">
      <formula>IF(OR($A5="TAG",$A5="COMPRESSORS",$A5="UTILITIES",$A5="REACTORS",$A5="STORAGE",$A5="COLUMNS",$A5="PUMPS",$A5="HEAT EXCHANGERS",$A5="VESSELS",$A5="SPECIAL EQUIPMENT"),TRUE,FALSE)</formula>
    </cfRule>
    <cfRule type="expression" dxfId="4" priority="5">
      <formula>IF(AND($A5&lt;&gt;"",ROW()&gt;1,MOD(ROW(),2)=1),TRUE,FALSE)</formula>
    </cfRule>
    <cfRule type="expression" dxfId="3" priority="6">
      <formula>IF(AND($A5&lt;&gt;"",ROW()&gt;1,MOD(ROW(),2)=0),TRUE,FALSE)</formula>
    </cfRule>
  </conditionalFormatting>
  <conditionalFormatting sqref="K8">
    <cfRule type="expression" dxfId="2" priority="1">
      <formula>IF(OR($A8="TAG",$A8="COMPRESSORS",$A8="UTILITIES",$A8="REACTORS",$A8="STORAGE",$A8="COLUMNS",$A8="PUMPS",$A8="HEAT EXCHANGERS",$A8="VESSELS",$A8="SPECIAL EQUIPMENT"),TRUE,FALSE)</formula>
    </cfRule>
    <cfRule type="expression" dxfId="1" priority="2">
      <formula>IF(AND($A8&lt;&gt;"",ROW()&gt;1,MOD(ROW(),2)=1),TRUE,FALSE)</formula>
    </cfRule>
    <cfRule type="expression" dxfId="0" priority="3">
      <formula>IF(AND($A8&lt;&gt;"",ROW()&gt;1,MOD(ROW(),2)=0),TRUE,FALSE)</formula>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8">
    <tabColor theme="4" tint="0.39997558519241921"/>
  </sheetPr>
  <dimension ref="B1:L67"/>
  <sheetViews>
    <sheetView showGridLines="0" zoomScaleNormal="100" workbookViewId="0"/>
  </sheetViews>
  <sheetFormatPr defaultRowHeight="15" x14ac:dyDescent="0.25"/>
  <cols>
    <col min="1" max="1" width="1.42578125" customWidth="1"/>
  </cols>
  <sheetData>
    <row r="1" spans="2:12" ht="7.5" customHeight="1" thickBot="1" x14ac:dyDescent="0.3"/>
    <row r="2" spans="2:12" ht="15.75" thickTop="1" x14ac:dyDescent="0.25">
      <c r="B2" s="85" t="s">
        <v>290</v>
      </c>
      <c r="C2" s="86"/>
      <c r="D2" s="86"/>
      <c r="E2" s="86"/>
      <c r="F2" s="86"/>
      <c r="G2" s="86"/>
      <c r="H2" s="86"/>
      <c r="I2" s="86"/>
      <c r="J2" s="86"/>
      <c r="K2" s="86"/>
      <c r="L2" s="87"/>
    </row>
    <row r="3" spans="2:12" ht="15" customHeight="1" x14ac:dyDescent="0.25">
      <c r="B3" s="149" t="s">
        <v>317</v>
      </c>
      <c r="C3" s="150"/>
      <c r="D3" s="150"/>
      <c r="E3" s="150"/>
      <c r="F3" s="150"/>
      <c r="G3" s="150"/>
      <c r="H3" s="150"/>
      <c r="I3" s="150"/>
      <c r="J3" s="150"/>
      <c r="K3" s="150"/>
      <c r="L3" s="151"/>
    </row>
    <row r="4" spans="2:12" x14ac:dyDescent="0.25">
      <c r="B4" s="93"/>
      <c r="C4" s="94"/>
      <c r="D4" s="94"/>
      <c r="E4" s="94"/>
      <c r="F4" s="94"/>
      <c r="G4" s="94"/>
      <c r="H4" s="94"/>
      <c r="I4" s="94"/>
      <c r="J4" s="94"/>
      <c r="K4" s="94"/>
      <c r="L4" s="95"/>
    </row>
    <row r="5" spans="2:12" x14ac:dyDescent="0.25">
      <c r="B5" s="93"/>
      <c r="C5" s="94"/>
      <c r="D5" s="94"/>
      <c r="E5" s="94"/>
      <c r="F5" s="94"/>
      <c r="G5" s="94"/>
      <c r="H5" s="94"/>
      <c r="I5" s="94"/>
      <c r="J5" s="94"/>
      <c r="K5" s="94"/>
      <c r="L5" s="95"/>
    </row>
    <row r="6" spans="2:12" x14ac:dyDescent="0.25">
      <c r="B6" s="93"/>
      <c r="C6" s="94"/>
      <c r="D6" s="94"/>
      <c r="E6" s="94"/>
      <c r="F6" s="94"/>
      <c r="G6" s="94"/>
      <c r="H6" s="94"/>
      <c r="I6" s="94"/>
      <c r="J6" s="94"/>
      <c r="K6" s="94"/>
      <c r="L6" s="95"/>
    </row>
    <row r="7" spans="2:12" x14ac:dyDescent="0.25">
      <c r="B7" s="93"/>
      <c r="C7" s="94"/>
      <c r="D7" s="94"/>
      <c r="E7" s="94"/>
      <c r="F7" s="94"/>
      <c r="G7" s="94"/>
      <c r="H7" s="94"/>
      <c r="I7" s="94"/>
      <c r="J7" s="94"/>
      <c r="K7" s="94"/>
      <c r="L7" s="95"/>
    </row>
    <row r="8" spans="2:12" x14ac:dyDescent="0.25">
      <c r="B8" s="93"/>
      <c r="C8" s="94"/>
      <c r="D8" s="94"/>
      <c r="E8" s="94"/>
      <c r="F8" s="94"/>
      <c r="G8" s="94"/>
      <c r="H8" s="94"/>
      <c r="I8" s="94"/>
      <c r="J8" s="94"/>
      <c r="K8" s="94"/>
      <c r="L8" s="95"/>
    </row>
    <row r="9" spans="2:12" x14ac:dyDescent="0.25">
      <c r="B9" s="93"/>
      <c r="C9" s="94"/>
      <c r="D9" s="94"/>
      <c r="E9" s="94"/>
      <c r="F9" s="94"/>
      <c r="G9" s="94"/>
      <c r="H9" s="94"/>
      <c r="I9" s="94"/>
      <c r="J9" s="94"/>
      <c r="K9" s="94"/>
      <c r="L9" s="95"/>
    </row>
    <row r="10" spans="2:12" x14ac:dyDescent="0.25">
      <c r="B10" s="93"/>
      <c r="C10" s="94"/>
      <c r="D10" s="94"/>
      <c r="E10" s="94"/>
      <c r="F10" s="94"/>
      <c r="G10" s="94"/>
      <c r="H10" s="94"/>
      <c r="I10" s="94"/>
      <c r="J10" s="94"/>
      <c r="K10" s="94"/>
      <c r="L10" s="95"/>
    </row>
    <row r="11" spans="2:12" x14ac:dyDescent="0.25">
      <c r="B11" s="93"/>
      <c r="C11" s="94"/>
      <c r="D11" s="94"/>
      <c r="E11" s="94"/>
      <c r="F11" s="94"/>
      <c r="G11" s="94"/>
      <c r="H11" s="94"/>
      <c r="I11" s="94"/>
      <c r="J11" s="94"/>
      <c r="K11" s="94"/>
      <c r="L11" s="95"/>
    </row>
    <row r="12" spans="2:12" x14ac:dyDescent="0.25">
      <c r="B12" s="93"/>
      <c r="C12" s="94"/>
      <c r="D12" s="94"/>
      <c r="E12" s="94"/>
      <c r="F12" s="94"/>
      <c r="G12" s="94"/>
      <c r="H12" s="94"/>
      <c r="I12" s="94"/>
      <c r="J12" s="94"/>
      <c r="K12" s="94"/>
      <c r="L12" s="95"/>
    </row>
    <row r="13" spans="2:12" x14ac:dyDescent="0.25">
      <c r="B13" s="93"/>
      <c r="C13" s="94"/>
      <c r="D13" s="94"/>
      <c r="E13" s="94"/>
      <c r="F13" s="94"/>
      <c r="G13" s="94"/>
      <c r="H13" s="94"/>
      <c r="I13" s="94"/>
      <c r="J13" s="94"/>
      <c r="K13" s="94"/>
      <c r="L13" s="95"/>
    </row>
    <row r="14" spans="2:12" x14ac:dyDescent="0.25">
      <c r="B14" s="93"/>
      <c r="C14" s="94"/>
      <c r="D14" s="94"/>
      <c r="E14" s="94"/>
      <c r="F14" s="94"/>
      <c r="G14" s="94"/>
      <c r="H14" s="94"/>
      <c r="I14" s="94"/>
      <c r="J14" s="94"/>
      <c r="K14" s="94"/>
      <c r="L14" s="95"/>
    </row>
    <row r="15" spans="2:12" x14ac:dyDescent="0.25">
      <c r="B15" s="93"/>
      <c r="C15" s="94"/>
      <c r="D15" s="94"/>
      <c r="E15" s="94"/>
      <c r="F15" s="94"/>
      <c r="G15" s="94"/>
      <c r="H15" s="94"/>
      <c r="I15" s="94"/>
      <c r="J15" s="94"/>
      <c r="K15" s="94"/>
      <c r="L15" s="95"/>
    </row>
    <row r="16" spans="2:12" x14ac:dyDescent="0.25">
      <c r="B16" s="93"/>
      <c r="C16" s="94"/>
      <c r="D16" s="94"/>
      <c r="E16" s="94"/>
      <c r="F16" s="94"/>
      <c r="G16" s="94"/>
      <c r="H16" s="94"/>
      <c r="I16" s="94"/>
      <c r="J16" s="94"/>
      <c r="K16" s="94"/>
      <c r="L16" s="95"/>
    </row>
    <row r="17" spans="2:12" x14ac:dyDescent="0.25">
      <c r="B17" s="93"/>
      <c r="C17" s="94"/>
      <c r="D17" s="94"/>
      <c r="E17" s="94"/>
      <c r="F17" s="94"/>
      <c r="G17" s="94"/>
      <c r="H17" s="94"/>
      <c r="I17" s="94"/>
      <c r="J17" s="94"/>
      <c r="K17" s="94"/>
      <c r="L17" s="95"/>
    </row>
    <row r="18" spans="2:12" x14ac:dyDescent="0.25">
      <c r="B18" s="93"/>
      <c r="C18" s="94"/>
      <c r="D18" s="94"/>
      <c r="E18" s="94"/>
      <c r="F18" s="94"/>
      <c r="G18" s="94"/>
      <c r="H18" s="94"/>
      <c r="I18" s="94"/>
      <c r="J18" s="94"/>
      <c r="K18" s="94"/>
      <c r="L18" s="95"/>
    </row>
    <row r="19" spans="2:12" x14ac:dyDescent="0.25">
      <c r="B19" s="93"/>
      <c r="C19" s="94"/>
      <c r="D19" s="94"/>
      <c r="E19" s="94"/>
      <c r="F19" s="94"/>
      <c r="G19" s="94"/>
      <c r="H19" s="94"/>
      <c r="I19" s="94"/>
      <c r="J19" s="94"/>
      <c r="K19" s="94"/>
      <c r="L19" s="95"/>
    </row>
    <row r="20" spans="2:12" x14ac:dyDescent="0.25">
      <c r="B20" s="93"/>
      <c r="C20" s="94"/>
      <c r="D20" s="94"/>
      <c r="E20" s="94"/>
      <c r="F20" s="94"/>
      <c r="G20" s="94"/>
      <c r="H20" s="94"/>
      <c r="I20" s="94"/>
      <c r="J20" s="94"/>
      <c r="K20" s="94"/>
      <c r="L20" s="95"/>
    </row>
    <row r="21" spans="2:12" x14ac:dyDescent="0.25">
      <c r="B21" s="93"/>
      <c r="C21" s="94"/>
      <c r="D21" s="94"/>
      <c r="E21" s="94"/>
      <c r="F21" s="94"/>
      <c r="G21" s="94"/>
      <c r="H21" s="94"/>
      <c r="I21" s="94"/>
      <c r="J21" s="94"/>
      <c r="K21" s="94"/>
      <c r="L21" s="95"/>
    </row>
    <row r="22" spans="2:12" x14ac:dyDescent="0.25">
      <c r="B22" s="93"/>
      <c r="C22" s="94"/>
      <c r="D22" s="94"/>
      <c r="E22" s="94"/>
      <c r="F22" s="94"/>
      <c r="G22" s="94"/>
      <c r="H22" s="94"/>
      <c r="I22" s="94"/>
      <c r="J22" s="94"/>
      <c r="K22" s="94"/>
      <c r="L22" s="95"/>
    </row>
    <row r="23" spans="2:12" x14ac:dyDescent="0.25">
      <c r="B23" s="93"/>
      <c r="C23" s="94"/>
      <c r="D23" s="94"/>
      <c r="E23" s="94"/>
      <c r="F23" s="94"/>
      <c r="G23" s="94"/>
      <c r="H23" s="94"/>
      <c r="I23" s="94"/>
      <c r="J23" s="94"/>
      <c r="K23" s="94"/>
      <c r="L23" s="95"/>
    </row>
    <row r="24" spans="2:12" x14ac:dyDescent="0.25">
      <c r="B24" s="93"/>
      <c r="C24" s="94"/>
      <c r="D24" s="94"/>
      <c r="E24" s="94"/>
      <c r="F24" s="94"/>
      <c r="G24" s="94"/>
      <c r="H24" s="94"/>
      <c r="I24" s="94"/>
      <c r="J24" s="94"/>
      <c r="K24" s="94"/>
      <c r="L24" s="95"/>
    </row>
    <row r="25" spans="2:12" x14ac:dyDescent="0.25">
      <c r="B25" s="93"/>
      <c r="C25" s="94"/>
      <c r="D25" s="94"/>
      <c r="E25" s="94"/>
      <c r="F25" s="94"/>
      <c r="G25" s="94"/>
      <c r="H25" s="94"/>
      <c r="I25" s="94"/>
      <c r="J25" s="94"/>
      <c r="K25" s="94"/>
      <c r="L25" s="95"/>
    </row>
    <row r="26" spans="2:12" x14ac:dyDescent="0.25">
      <c r="B26" s="93"/>
      <c r="C26" s="94"/>
      <c r="D26" s="94"/>
      <c r="E26" s="94"/>
      <c r="F26" s="94"/>
      <c r="G26" s="94"/>
      <c r="H26" s="94"/>
      <c r="I26" s="94"/>
      <c r="J26" s="94"/>
      <c r="K26" s="94"/>
      <c r="L26" s="95"/>
    </row>
    <row r="27" spans="2:12" x14ac:dyDescent="0.25">
      <c r="B27" s="93"/>
      <c r="C27" s="94"/>
      <c r="D27" s="94"/>
      <c r="E27" s="94"/>
      <c r="F27" s="94"/>
      <c r="G27" s="94"/>
      <c r="H27" s="94"/>
      <c r="I27" s="94"/>
      <c r="J27" s="94"/>
      <c r="K27" s="94"/>
      <c r="L27" s="95"/>
    </row>
    <row r="28" spans="2:12" x14ac:dyDescent="0.25">
      <c r="B28" s="93"/>
      <c r="C28" s="94"/>
      <c r="D28" s="94"/>
      <c r="E28" s="94"/>
      <c r="F28" s="94"/>
      <c r="G28" s="94"/>
      <c r="H28" s="94"/>
      <c r="I28" s="94"/>
      <c r="J28" s="94"/>
      <c r="K28" s="94"/>
      <c r="L28" s="95"/>
    </row>
    <row r="29" spans="2:12" x14ac:dyDescent="0.25">
      <c r="B29" s="93"/>
      <c r="C29" s="94"/>
      <c r="D29" s="94"/>
      <c r="E29" s="94"/>
      <c r="F29" s="94"/>
      <c r="G29" s="94"/>
      <c r="H29" s="94"/>
      <c r="I29" s="94"/>
      <c r="J29" s="94"/>
      <c r="K29" s="94"/>
      <c r="L29" s="95"/>
    </row>
    <row r="30" spans="2:12" x14ac:dyDescent="0.25">
      <c r="B30" s="93"/>
      <c r="C30" s="94"/>
      <c r="D30" s="94"/>
      <c r="E30" s="94"/>
      <c r="F30" s="94"/>
      <c r="G30" s="94"/>
      <c r="H30" s="94"/>
      <c r="I30" s="94"/>
      <c r="J30" s="94"/>
      <c r="K30" s="94"/>
      <c r="L30" s="95"/>
    </row>
    <row r="31" spans="2:12" x14ac:dyDescent="0.25">
      <c r="B31" s="93"/>
      <c r="C31" s="94"/>
      <c r="D31" s="94"/>
      <c r="E31" s="94"/>
      <c r="F31" s="94"/>
      <c r="G31" s="94"/>
      <c r="H31" s="94"/>
      <c r="I31" s="94"/>
      <c r="J31" s="94"/>
      <c r="K31" s="94"/>
      <c r="L31" s="95"/>
    </row>
    <row r="32" spans="2:12" x14ac:dyDescent="0.25">
      <c r="B32" s="93"/>
      <c r="C32" s="94"/>
      <c r="D32" s="94"/>
      <c r="E32" s="94"/>
      <c r="F32" s="94"/>
      <c r="G32" s="94"/>
      <c r="H32" s="94"/>
      <c r="I32" s="94"/>
      <c r="J32" s="94"/>
      <c r="K32" s="94"/>
      <c r="L32" s="95"/>
    </row>
    <row r="33" spans="2:12" x14ac:dyDescent="0.25">
      <c r="B33" s="93"/>
      <c r="C33" s="94"/>
      <c r="D33" s="94"/>
      <c r="E33" s="94"/>
      <c r="F33" s="94"/>
      <c r="G33" s="94"/>
      <c r="H33" s="94"/>
      <c r="I33" s="94"/>
      <c r="J33" s="94"/>
      <c r="K33" s="94"/>
      <c r="L33" s="95"/>
    </row>
    <row r="34" spans="2:12" x14ac:dyDescent="0.25">
      <c r="B34" s="93"/>
      <c r="C34" s="94"/>
      <c r="D34" s="94"/>
      <c r="E34" s="94"/>
      <c r="F34" s="94"/>
      <c r="G34" s="94"/>
      <c r="H34" s="94"/>
      <c r="I34" s="94"/>
      <c r="J34" s="94"/>
      <c r="K34" s="94"/>
      <c r="L34" s="95"/>
    </row>
    <row r="35" spans="2:12" x14ac:dyDescent="0.25">
      <c r="B35" s="93"/>
      <c r="C35" s="94"/>
      <c r="D35" s="94"/>
      <c r="E35" s="94"/>
      <c r="F35" s="94"/>
      <c r="G35" s="94"/>
      <c r="H35" s="94"/>
      <c r="I35" s="94"/>
      <c r="J35" s="94"/>
      <c r="K35" s="94"/>
      <c r="L35" s="95"/>
    </row>
    <row r="36" spans="2:12" x14ac:dyDescent="0.25">
      <c r="B36" s="93"/>
      <c r="C36" s="94"/>
      <c r="D36" s="94"/>
      <c r="E36" s="94"/>
      <c r="F36" s="94"/>
      <c r="G36" s="94"/>
      <c r="H36" s="94"/>
      <c r="I36" s="94"/>
      <c r="J36" s="94"/>
      <c r="K36" s="94"/>
      <c r="L36" s="95"/>
    </row>
    <row r="37" spans="2:12" x14ac:dyDescent="0.25">
      <c r="B37" s="93"/>
      <c r="C37" s="94"/>
      <c r="D37" s="94"/>
      <c r="E37" s="94"/>
      <c r="F37" s="94"/>
      <c r="G37" s="94"/>
      <c r="H37" s="94"/>
      <c r="I37" s="94"/>
      <c r="J37" s="94"/>
      <c r="K37" s="94"/>
      <c r="L37" s="95"/>
    </row>
    <row r="38" spans="2:12" x14ac:dyDescent="0.25">
      <c r="B38" s="93"/>
      <c r="C38" s="94"/>
      <c r="D38" s="94"/>
      <c r="E38" s="94"/>
      <c r="F38" s="94"/>
      <c r="G38" s="94"/>
      <c r="H38" s="94"/>
      <c r="I38" s="94"/>
      <c r="J38" s="94"/>
      <c r="K38" s="94"/>
      <c r="L38" s="95"/>
    </row>
    <row r="39" spans="2:12" x14ac:dyDescent="0.25">
      <c r="B39" s="93"/>
      <c r="C39" s="94"/>
      <c r="D39" s="94"/>
      <c r="E39" s="94"/>
      <c r="F39" s="94"/>
      <c r="G39" s="94"/>
      <c r="H39" s="94"/>
      <c r="I39" s="94"/>
      <c r="J39" s="94"/>
      <c r="K39" s="94"/>
      <c r="L39" s="95"/>
    </row>
    <row r="40" spans="2:12" x14ac:dyDescent="0.25">
      <c r="B40" s="93"/>
      <c r="C40" s="94"/>
      <c r="D40" s="94"/>
      <c r="E40" s="94"/>
      <c r="F40" s="94"/>
      <c r="G40" s="94"/>
      <c r="H40" s="94"/>
      <c r="I40" s="94"/>
      <c r="J40" s="94"/>
      <c r="K40" s="94"/>
      <c r="L40" s="95"/>
    </row>
    <row r="41" spans="2:12" x14ac:dyDescent="0.25">
      <c r="B41" s="93"/>
      <c r="C41" s="94"/>
      <c r="D41" s="94"/>
      <c r="E41" s="94"/>
      <c r="F41" s="94"/>
      <c r="G41" s="94"/>
      <c r="H41" s="94"/>
      <c r="I41" s="94"/>
      <c r="J41" s="94"/>
      <c r="K41" s="94"/>
      <c r="L41" s="95"/>
    </row>
    <row r="42" spans="2:12" x14ac:dyDescent="0.25">
      <c r="B42" s="93"/>
      <c r="C42" s="94"/>
      <c r="D42" s="94"/>
      <c r="E42" s="94"/>
      <c r="F42" s="94"/>
      <c r="G42" s="94"/>
      <c r="H42" s="94"/>
      <c r="I42" s="94"/>
      <c r="J42" s="94"/>
      <c r="K42" s="94"/>
      <c r="L42" s="95"/>
    </row>
    <row r="43" spans="2:12" x14ac:dyDescent="0.25">
      <c r="B43" s="93"/>
      <c r="C43" s="94"/>
      <c r="D43" s="94"/>
      <c r="E43" s="94"/>
      <c r="F43" s="94"/>
      <c r="G43" s="94"/>
      <c r="H43" s="94"/>
      <c r="I43" s="94"/>
      <c r="J43" s="94"/>
      <c r="K43" s="94"/>
      <c r="L43" s="95"/>
    </row>
    <row r="44" spans="2:12" x14ac:dyDescent="0.25">
      <c r="B44" s="93"/>
      <c r="C44" s="94"/>
      <c r="D44" s="94"/>
      <c r="E44" s="94"/>
      <c r="F44" s="94"/>
      <c r="G44" s="94"/>
      <c r="H44" s="94"/>
      <c r="I44" s="94"/>
      <c r="J44" s="94"/>
      <c r="K44" s="94"/>
      <c r="L44" s="95"/>
    </row>
    <row r="45" spans="2:12" x14ac:dyDescent="0.25">
      <c r="B45" s="93"/>
      <c r="C45" s="94"/>
      <c r="D45" s="94"/>
      <c r="E45" s="94"/>
      <c r="F45" s="94"/>
      <c r="G45" s="94"/>
      <c r="H45" s="94"/>
      <c r="I45" s="94"/>
      <c r="J45" s="94"/>
      <c r="K45" s="94"/>
      <c r="L45" s="95"/>
    </row>
    <row r="46" spans="2:12" x14ac:dyDescent="0.25">
      <c r="B46" s="93"/>
      <c r="C46" s="94"/>
      <c r="D46" s="94"/>
      <c r="E46" s="94"/>
      <c r="F46" s="94"/>
      <c r="G46" s="94"/>
      <c r="H46" s="94"/>
      <c r="I46" s="94"/>
      <c r="J46" s="94"/>
      <c r="K46" s="94"/>
      <c r="L46" s="95"/>
    </row>
    <row r="47" spans="2:12" x14ac:dyDescent="0.25">
      <c r="B47" s="93"/>
      <c r="C47" s="94"/>
      <c r="D47" s="94"/>
      <c r="E47" s="94"/>
      <c r="F47" s="94"/>
      <c r="G47" s="94"/>
      <c r="H47" s="94"/>
      <c r="I47" s="94"/>
      <c r="J47" s="94"/>
      <c r="K47" s="94"/>
      <c r="L47" s="95"/>
    </row>
    <row r="48" spans="2:12" x14ac:dyDescent="0.25">
      <c r="B48" s="93"/>
      <c r="C48" s="94"/>
      <c r="D48" s="94"/>
      <c r="E48" s="94"/>
      <c r="F48" s="94"/>
      <c r="G48" s="94"/>
      <c r="H48" s="94"/>
      <c r="I48" s="94"/>
      <c r="J48" s="94"/>
      <c r="K48" s="94"/>
      <c r="L48" s="95"/>
    </row>
    <row r="49" spans="2:12" x14ac:dyDescent="0.25">
      <c r="B49" s="93"/>
      <c r="C49" s="94"/>
      <c r="D49" s="94"/>
      <c r="E49" s="94"/>
      <c r="F49" s="94"/>
      <c r="G49" s="94"/>
      <c r="H49" s="94"/>
      <c r="I49" s="94"/>
      <c r="J49" s="94"/>
      <c r="K49" s="94"/>
      <c r="L49" s="95"/>
    </row>
    <row r="50" spans="2:12" x14ac:dyDescent="0.25">
      <c r="B50" s="93"/>
      <c r="C50" s="94"/>
      <c r="D50" s="94"/>
      <c r="E50" s="94"/>
      <c r="F50" s="94"/>
      <c r="G50" s="94"/>
      <c r="H50" s="94"/>
      <c r="I50" s="94"/>
      <c r="J50" s="94"/>
      <c r="K50" s="94"/>
      <c r="L50" s="95"/>
    </row>
    <row r="51" spans="2:12" x14ac:dyDescent="0.25">
      <c r="B51" s="93"/>
      <c r="C51" s="94"/>
      <c r="D51" s="94"/>
      <c r="E51" s="94"/>
      <c r="F51" s="94"/>
      <c r="G51" s="94"/>
      <c r="H51" s="94"/>
      <c r="I51" s="94"/>
      <c r="J51" s="94"/>
      <c r="K51" s="94"/>
      <c r="L51" s="95"/>
    </row>
    <row r="52" spans="2:12" x14ac:dyDescent="0.25">
      <c r="B52" s="93"/>
      <c r="C52" s="94"/>
      <c r="D52" s="94"/>
      <c r="E52" s="94"/>
      <c r="F52" s="94"/>
      <c r="G52" s="94"/>
      <c r="H52" s="94"/>
      <c r="I52" s="94"/>
      <c r="J52" s="94"/>
      <c r="K52" s="94"/>
      <c r="L52" s="95"/>
    </row>
    <row r="53" spans="2:12" x14ac:dyDescent="0.25">
      <c r="B53" s="93"/>
      <c r="C53" s="94"/>
      <c r="D53" s="94"/>
      <c r="E53" s="94"/>
      <c r="F53" s="94"/>
      <c r="G53" s="94"/>
      <c r="H53" s="94"/>
      <c r="I53" s="94"/>
      <c r="J53" s="94"/>
      <c r="K53" s="94"/>
      <c r="L53" s="95"/>
    </row>
    <row r="54" spans="2:12" x14ac:dyDescent="0.25">
      <c r="B54" s="93"/>
      <c r="C54" s="94"/>
      <c r="D54" s="94"/>
      <c r="E54" s="94"/>
      <c r="F54" s="94"/>
      <c r="G54" s="94"/>
      <c r="H54" s="94"/>
      <c r="I54" s="94"/>
      <c r="J54" s="94"/>
      <c r="K54" s="94"/>
      <c r="L54" s="95"/>
    </row>
    <row r="55" spans="2:12" x14ac:dyDescent="0.25">
      <c r="B55" s="93"/>
      <c r="C55" s="94"/>
      <c r="D55" s="94"/>
      <c r="E55" s="94"/>
      <c r="F55" s="94"/>
      <c r="G55" s="94"/>
      <c r="H55" s="94"/>
      <c r="I55" s="94"/>
      <c r="J55" s="94"/>
      <c r="K55" s="94"/>
      <c r="L55" s="95"/>
    </row>
    <row r="56" spans="2:12" x14ac:dyDescent="0.25">
      <c r="B56" s="93"/>
      <c r="C56" s="94"/>
      <c r="D56" s="94"/>
      <c r="E56" s="94"/>
      <c r="F56" s="94"/>
      <c r="G56" s="94"/>
      <c r="H56" s="94"/>
      <c r="I56" s="94"/>
      <c r="J56" s="94"/>
      <c r="K56" s="94"/>
      <c r="L56" s="95"/>
    </row>
    <row r="57" spans="2:12" x14ac:dyDescent="0.25">
      <c r="B57" s="93"/>
      <c r="C57" s="94"/>
      <c r="D57" s="94"/>
      <c r="E57" s="94"/>
      <c r="F57" s="94"/>
      <c r="G57" s="94"/>
      <c r="H57" s="94"/>
      <c r="I57" s="94"/>
      <c r="J57" s="94"/>
      <c r="K57" s="94"/>
      <c r="L57" s="95"/>
    </row>
    <row r="58" spans="2:12" x14ac:dyDescent="0.25">
      <c r="B58" s="93"/>
      <c r="C58" s="94"/>
      <c r="D58" s="94"/>
      <c r="E58" s="94"/>
      <c r="F58" s="94"/>
      <c r="G58" s="94"/>
      <c r="H58" s="94"/>
      <c r="I58" s="94"/>
      <c r="J58" s="94"/>
      <c r="K58" s="94"/>
      <c r="L58" s="95"/>
    </row>
    <row r="59" spans="2:12" x14ac:dyDescent="0.25">
      <c r="B59" s="93"/>
      <c r="C59" s="94"/>
      <c r="D59" s="94"/>
      <c r="E59" s="94"/>
      <c r="F59" s="94"/>
      <c r="G59" s="94"/>
      <c r="H59" s="94"/>
      <c r="I59" s="94"/>
      <c r="J59" s="94"/>
      <c r="K59" s="94"/>
      <c r="L59" s="95"/>
    </row>
    <row r="60" spans="2:12" x14ac:dyDescent="0.25">
      <c r="B60" s="93"/>
      <c r="C60" s="94"/>
      <c r="D60" s="94"/>
      <c r="E60" s="94"/>
      <c r="F60" s="94"/>
      <c r="G60" s="94"/>
      <c r="H60" s="94"/>
      <c r="I60" s="94"/>
      <c r="J60" s="94"/>
      <c r="K60" s="94"/>
      <c r="L60" s="95"/>
    </row>
    <row r="61" spans="2:12" x14ac:dyDescent="0.25">
      <c r="B61" s="93"/>
      <c r="C61" s="94"/>
      <c r="D61" s="94"/>
      <c r="E61" s="94"/>
      <c r="F61" s="94"/>
      <c r="G61" s="94"/>
      <c r="H61" s="94"/>
      <c r="I61" s="94"/>
      <c r="J61" s="94"/>
      <c r="K61" s="94"/>
      <c r="L61" s="95"/>
    </row>
    <row r="62" spans="2:12" x14ac:dyDescent="0.25">
      <c r="B62" s="93"/>
      <c r="C62" s="94"/>
      <c r="D62" s="94"/>
      <c r="E62" s="94"/>
      <c r="F62" s="94"/>
      <c r="G62" s="94"/>
      <c r="H62" s="94"/>
      <c r="I62" s="94"/>
      <c r="J62" s="94"/>
      <c r="K62" s="94"/>
      <c r="L62" s="95"/>
    </row>
    <row r="63" spans="2:12" x14ac:dyDescent="0.25">
      <c r="B63" s="93"/>
      <c r="C63" s="94"/>
      <c r="D63" s="94"/>
      <c r="E63" s="94"/>
      <c r="F63" s="94"/>
      <c r="G63" s="94"/>
      <c r="H63" s="94"/>
      <c r="I63" s="94"/>
      <c r="J63" s="94"/>
      <c r="K63" s="94"/>
      <c r="L63" s="95"/>
    </row>
    <row r="64" spans="2:12" x14ac:dyDescent="0.25">
      <c r="B64" s="93"/>
      <c r="C64" s="94"/>
      <c r="D64" s="94"/>
      <c r="E64" s="94"/>
      <c r="F64" s="94"/>
      <c r="G64" s="94"/>
      <c r="H64" s="94"/>
      <c r="I64" s="94"/>
      <c r="J64" s="94"/>
      <c r="K64" s="94"/>
      <c r="L64" s="95"/>
    </row>
    <row r="65" spans="2:12" x14ac:dyDescent="0.25">
      <c r="B65" s="93"/>
      <c r="C65" s="94"/>
      <c r="D65" s="94"/>
      <c r="E65" s="94"/>
      <c r="F65" s="94"/>
      <c r="G65" s="94"/>
      <c r="H65" s="94"/>
      <c r="I65" s="94"/>
      <c r="J65" s="94"/>
      <c r="K65" s="94"/>
      <c r="L65" s="95"/>
    </row>
    <row r="66" spans="2:12" ht="15.75" thickBot="1" x14ac:dyDescent="0.3">
      <c r="B66" s="96"/>
      <c r="C66" s="97"/>
      <c r="D66" s="97"/>
      <c r="E66" s="97"/>
      <c r="F66" s="97"/>
      <c r="G66" s="97"/>
      <c r="H66" s="97"/>
      <c r="I66" s="97"/>
      <c r="J66" s="97"/>
      <c r="K66" s="97"/>
      <c r="L66" s="98"/>
    </row>
    <row r="67" spans="2:12" ht="15.75" thickTop="1" x14ac:dyDescent="0.25"/>
  </sheetData>
  <mergeCells count="1">
    <mergeCell ref="B3:L66"/>
  </mergeCells>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2">
    <tabColor theme="9" tint="0.59999389629810485"/>
  </sheetPr>
  <dimension ref="B1:AB31"/>
  <sheetViews>
    <sheetView showGridLines="0" zoomScaleNormal="100" workbookViewId="0"/>
  </sheetViews>
  <sheetFormatPr defaultRowHeight="15" x14ac:dyDescent="0.25"/>
  <cols>
    <col min="1" max="1" width="1.140625" customWidth="1"/>
    <col min="2" max="2" width="3.7109375" customWidth="1"/>
    <col min="3" max="3" width="9.140625" customWidth="1"/>
    <col min="5" max="5" width="8.85546875" customWidth="1"/>
    <col min="6" max="6" width="4.7109375" customWidth="1"/>
    <col min="7" max="7" width="13.5703125" customWidth="1"/>
    <col min="9" max="9" width="10.5703125" customWidth="1"/>
    <col min="10" max="10" width="5.42578125" customWidth="1"/>
    <col min="11" max="11" width="10" customWidth="1"/>
    <col min="13" max="13" width="9.5703125" bestFit="1" customWidth="1"/>
    <col min="16" max="16" width="6.140625" customWidth="1"/>
    <col min="17" max="17" width="6.7109375" customWidth="1"/>
    <col min="18" max="18" width="7.28515625" customWidth="1"/>
    <col min="19" max="19" width="8.140625" customWidth="1"/>
    <col min="21" max="21" width="5" customWidth="1"/>
    <col min="22" max="22" width="6.7109375" hidden="1" customWidth="1"/>
    <col min="23" max="23" width="2.42578125" customWidth="1"/>
    <col min="25" max="25" width="10.5703125" bestFit="1" customWidth="1"/>
    <col min="28" max="28" width="10.5703125" bestFit="1" customWidth="1"/>
  </cols>
  <sheetData>
    <row r="1" spans="2:28" ht="15.75" thickBot="1" x14ac:dyDescent="0.3"/>
    <row r="2" spans="2:28" ht="15.75" thickBot="1" x14ac:dyDescent="0.3">
      <c r="B2" s="101" t="s">
        <v>62</v>
      </c>
      <c r="C2" s="102"/>
      <c r="D2" s="102"/>
      <c r="E2" s="102"/>
      <c r="F2" s="102"/>
      <c r="G2" s="102"/>
      <c r="H2" s="102"/>
      <c r="I2" s="102"/>
      <c r="J2" s="102"/>
      <c r="K2" s="102"/>
      <c r="L2" s="102"/>
      <c r="M2" s="103"/>
    </row>
    <row r="3" spans="2:28" x14ac:dyDescent="0.25">
      <c r="B3" s="56" t="s">
        <v>0</v>
      </c>
      <c r="C3" s="57"/>
      <c r="D3" s="57"/>
      <c r="E3" s="58">
        <v>7875</v>
      </c>
      <c r="F3" s="57" t="s">
        <v>27</v>
      </c>
      <c r="G3" s="59"/>
      <c r="H3" s="104" t="s">
        <v>53</v>
      </c>
      <c r="I3" s="105"/>
      <c r="J3" s="57"/>
      <c r="K3" s="60">
        <v>11.78</v>
      </c>
      <c r="L3" s="57" t="s">
        <v>25</v>
      </c>
      <c r="M3" s="61"/>
      <c r="R3" s="24"/>
      <c r="U3" s="25"/>
    </row>
    <row r="4" spans="2:28" x14ac:dyDescent="0.25">
      <c r="B4" s="62" t="s">
        <v>1</v>
      </c>
      <c r="C4" s="63"/>
      <c r="D4" s="63"/>
      <c r="E4" s="63">
        <v>8000</v>
      </c>
      <c r="F4" s="63" t="s">
        <v>28</v>
      </c>
      <c r="G4" s="64"/>
      <c r="H4" s="106"/>
      <c r="I4" s="107"/>
      <c r="J4" s="65"/>
      <c r="K4" s="77">
        <f>K3/E3*1000</f>
        <v>1.4958730158730158</v>
      </c>
      <c r="L4" s="65" t="s">
        <v>37</v>
      </c>
      <c r="M4" s="66"/>
      <c r="Q4" s="41"/>
      <c r="R4" s="42"/>
      <c r="U4" s="25"/>
    </row>
    <row r="5" spans="2:28" x14ac:dyDescent="0.25">
      <c r="B5" s="62" t="s">
        <v>2</v>
      </c>
      <c r="C5" s="63"/>
      <c r="D5" s="63"/>
      <c r="E5" s="63">
        <v>53.2</v>
      </c>
      <c r="F5" s="63" t="s">
        <v>3</v>
      </c>
      <c r="G5" s="64"/>
      <c r="H5" s="108" t="s">
        <v>26</v>
      </c>
      <c r="I5" s="109"/>
      <c r="J5" s="67"/>
      <c r="K5" s="76">
        <f>P18+P28</f>
        <v>48.089628800000007</v>
      </c>
      <c r="L5" s="67" t="s">
        <v>25</v>
      </c>
      <c r="M5" s="68"/>
      <c r="R5" s="26"/>
      <c r="U5" s="1"/>
      <c r="V5" s="25"/>
    </row>
    <row r="6" spans="2:28" x14ac:dyDescent="0.25">
      <c r="B6" s="69" t="s">
        <v>4</v>
      </c>
      <c r="C6" s="65"/>
      <c r="D6" s="65"/>
      <c r="E6" s="76">
        <f>K3+K5</f>
        <v>59.869628800000008</v>
      </c>
      <c r="F6" s="65" t="s">
        <v>5</v>
      </c>
      <c r="G6" s="70"/>
      <c r="H6" s="110"/>
      <c r="I6" s="111"/>
      <c r="J6" s="65"/>
      <c r="K6" s="77">
        <f>K5/E3*1000</f>
        <v>6.1066195301587305</v>
      </c>
      <c r="L6" s="65" t="s">
        <v>37</v>
      </c>
      <c r="M6" s="66"/>
      <c r="R6" s="23"/>
      <c r="U6" s="26"/>
      <c r="Y6" s="23"/>
    </row>
    <row r="7" spans="2:28" ht="15.75" thickBot="1" x14ac:dyDescent="0.3">
      <c r="B7" s="71" t="s">
        <v>57</v>
      </c>
      <c r="C7" s="72"/>
      <c r="D7" s="72"/>
      <c r="E7" s="73">
        <v>5.58</v>
      </c>
      <c r="F7" s="72" t="s">
        <v>37</v>
      </c>
      <c r="G7" s="72"/>
      <c r="H7" s="71" t="s">
        <v>17</v>
      </c>
      <c r="I7" s="74"/>
      <c r="J7" s="74"/>
      <c r="K7" s="78">
        <f>K4+K6+PMT(0.15,20,-E5*1.05*1000/E3)</f>
        <v>8.7357339094431552</v>
      </c>
      <c r="L7" s="74" t="s">
        <v>37</v>
      </c>
      <c r="M7" s="75"/>
      <c r="R7" s="25"/>
    </row>
    <row r="8" spans="2:28" ht="15.75" thickBot="1" x14ac:dyDescent="0.3">
      <c r="B8" s="39"/>
      <c r="C8" s="39"/>
      <c r="D8" s="39"/>
      <c r="E8" s="39"/>
      <c r="F8" s="39"/>
      <c r="G8" s="39"/>
      <c r="H8" s="39"/>
      <c r="I8" s="39"/>
      <c r="J8" s="39"/>
      <c r="K8" s="39"/>
      <c r="L8" s="39"/>
      <c r="M8" s="39"/>
      <c r="N8" s="39"/>
      <c r="O8" s="39"/>
      <c r="P8" s="39"/>
      <c r="Q8" s="39"/>
      <c r="R8" s="39"/>
      <c r="S8" s="39"/>
      <c r="T8" s="39"/>
      <c r="U8" s="39"/>
      <c r="V8" s="39"/>
      <c r="W8" s="39"/>
    </row>
    <row r="9" spans="2:28" ht="4.5" customHeight="1" thickTop="1" x14ac:dyDescent="0.25">
      <c r="B9" s="5"/>
      <c r="C9" s="3"/>
      <c r="D9" s="3"/>
      <c r="E9" s="3"/>
      <c r="F9" s="3"/>
      <c r="G9" s="3"/>
      <c r="H9" s="3"/>
      <c r="I9" s="3"/>
      <c r="J9" s="3"/>
      <c r="K9" s="3"/>
      <c r="L9" s="3"/>
      <c r="M9" s="3"/>
      <c r="N9" s="3"/>
      <c r="O9" s="3"/>
      <c r="P9" s="3"/>
      <c r="Q9" s="3"/>
      <c r="R9" s="3"/>
      <c r="S9" s="3"/>
      <c r="T9" s="3"/>
      <c r="U9" s="3"/>
      <c r="V9" s="3"/>
      <c r="W9" s="2"/>
    </row>
    <row r="10" spans="2:28" x14ac:dyDescent="0.25">
      <c r="B10" s="5"/>
      <c r="C10" s="4" t="s">
        <v>18</v>
      </c>
      <c r="D10" s="3"/>
      <c r="E10" s="3"/>
      <c r="F10" s="3"/>
      <c r="G10" s="3"/>
      <c r="H10" s="3"/>
      <c r="I10" s="3"/>
      <c r="J10" s="3"/>
      <c r="K10" s="3"/>
      <c r="L10" s="3"/>
      <c r="M10" s="3"/>
      <c r="N10" s="3"/>
      <c r="O10" s="3"/>
      <c r="P10" s="3"/>
      <c r="Q10" s="3"/>
      <c r="R10" s="3"/>
      <c r="S10" s="3"/>
      <c r="T10" s="3"/>
      <c r="U10" s="3"/>
      <c r="V10" s="3"/>
      <c r="W10" s="2"/>
    </row>
    <row r="11" spans="2:28" x14ac:dyDescent="0.25">
      <c r="B11" s="5"/>
      <c r="C11" s="6"/>
      <c r="D11" s="6"/>
      <c r="E11" s="7"/>
      <c r="F11" s="7"/>
      <c r="G11" s="7"/>
      <c r="H11" s="7"/>
      <c r="I11" s="7"/>
      <c r="J11" s="7"/>
      <c r="K11" s="6"/>
      <c r="L11" s="6"/>
      <c r="M11" s="6"/>
      <c r="N11" s="6"/>
      <c r="O11" s="6"/>
      <c r="P11" s="6"/>
      <c r="Q11" s="6"/>
      <c r="R11" s="6"/>
      <c r="S11" s="6"/>
      <c r="T11" s="6"/>
      <c r="U11" s="6"/>
      <c r="V11" s="6"/>
      <c r="W11" s="2"/>
    </row>
    <row r="12" spans="2:28" x14ac:dyDescent="0.25">
      <c r="B12" s="5"/>
      <c r="C12" s="6"/>
      <c r="D12" s="8"/>
      <c r="E12" s="112" t="s">
        <v>6</v>
      </c>
      <c r="F12" s="6"/>
      <c r="G12" s="6"/>
      <c r="H12" s="112" t="s">
        <v>7</v>
      </c>
      <c r="I12" s="112"/>
      <c r="J12" s="6"/>
      <c r="K12" s="112" t="s">
        <v>8</v>
      </c>
      <c r="L12" s="112"/>
      <c r="M12" s="112"/>
      <c r="N12" s="112" t="s">
        <v>9</v>
      </c>
      <c r="O12" s="112"/>
      <c r="P12" s="9" t="s">
        <v>19</v>
      </c>
      <c r="Q12" s="9"/>
      <c r="R12" s="9" t="s">
        <v>66</v>
      </c>
      <c r="S12" s="9"/>
      <c r="T12" s="9" t="s">
        <v>20</v>
      </c>
      <c r="U12" s="6"/>
      <c r="V12" s="6"/>
      <c r="W12" s="2"/>
    </row>
    <row r="13" spans="2:28" x14ac:dyDescent="0.25">
      <c r="B13" s="5"/>
      <c r="C13" s="6"/>
      <c r="D13" s="8"/>
      <c r="E13" s="113"/>
      <c r="F13" s="7"/>
      <c r="G13" s="7"/>
      <c r="H13" s="113"/>
      <c r="I13" s="113"/>
      <c r="J13" s="7"/>
      <c r="K13" s="113"/>
      <c r="L13" s="113"/>
      <c r="M13" s="113"/>
      <c r="N13" s="113"/>
      <c r="O13" s="113"/>
      <c r="P13" s="6" t="s">
        <v>21</v>
      </c>
      <c r="Q13" s="6"/>
      <c r="R13" s="6" t="s">
        <v>22</v>
      </c>
      <c r="S13" s="6"/>
      <c r="T13" s="6" t="s">
        <v>23</v>
      </c>
      <c r="U13" s="6"/>
      <c r="V13" s="6"/>
      <c r="W13" s="2"/>
    </row>
    <row r="14" spans="2:28" x14ac:dyDescent="0.25">
      <c r="B14" s="5"/>
      <c r="C14" s="6"/>
      <c r="D14" s="8"/>
      <c r="E14" s="6" t="s">
        <v>32</v>
      </c>
      <c r="F14" s="6"/>
      <c r="G14" s="6"/>
      <c r="H14" s="10">
        <v>6100</v>
      </c>
      <c r="I14" s="6" t="s">
        <v>11</v>
      </c>
      <c r="J14" s="6"/>
      <c r="K14" s="11">
        <v>0.95238095238095233</v>
      </c>
      <c r="L14" s="12" t="s">
        <v>30</v>
      </c>
      <c r="M14" s="6"/>
      <c r="N14" s="13">
        <v>0.9375</v>
      </c>
      <c r="O14" s="12" t="s">
        <v>12</v>
      </c>
      <c r="P14" s="99">
        <f>(N14*H14*$E$4)/1000000</f>
        <v>45.75</v>
      </c>
      <c r="Q14" s="100"/>
      <c r="R14" s="99">
        <f>H14*K14</f>
        <v>5809.5238095238092</v>
      </c>
      <c r="S14" s="100"/>
      <c r="T14" s="51">
        <f>R14/$R$18*100</f>
        <v>99.345149779131958</v>
      </c>
      <c r="U14" s="6"/>
      <c r="V14" s="6"/>
      <c r="W14" s="2"/>
    </row>
    <row r="15" spans="2:28" x14ac:dyDescent="0.25">
      <c r="B15" s="5"/>
      <c r="C15" s="6"/>
      <c r="D15" s="8"/>
      <c r="E15" s="6" t="s">
        <v>33</v>
      </c>
      <c r="F15" s="6"/>
      <c r="G15" s="6"/>
      <c r="H15" s="14">
        <v>0.72</v>
      </c>
      <c r="I15" s="6" t="s">
        <v>11</v>
      </c>
      <c r="J15" s="6"/>
      <c r="K15" s="11">
        <v>52.937142857142859</v>
      </c>
      <c r="L15" s="12" t="s">
        <v>31</v>
      </c>
      <c r="M15" s="6"/>
      <c r="N15" s="13">
        <v>52.11</v>
      </c>
      <c r="O15" s="12" t="s">
        <v>10</v>
      </c>
      <c r="P15" s="99">
        <f>(N15*H15*$E$4)/1000000</f>
        <v>0.30015359999999996</v>
      </c>
      <c r="Q15" s="100"/>
      <c r="R15" s="99">
        <f>H15*K15</f>
        <v>38.114742857142858</v>
      </c>
      <c r="S15" s="100"/>
      <c r="T15" s="51">
        <f>R15/$R$18*100</f>
        <v>0.65177714423487787</v>
      </c>
      <c r="U15" s="6"/>
      <c r="V15" s="6"/>
      <c r="W15" s="2"/>
      <c r="AB15" s="23"/>
    </row>
    <row r="16" spans="2:28" x14ac:dyDescent="0.25">
      <c r="B16" s="5"/>
      <c r="C16" s="6"/>
      <c r="D16" s="8"/>
      <c r="E16" s="6" t="s">
        <v>34</v>
      </c>
      <c r="F16" s="6"/>
      <c r="G16" s="6"/>
      <c r="H16" s="15">
        <v>2.9</v>
      </c>
      <c r="I16" s="6" t="s">
        <v>316</v>
      </c>
      <c r="J16" s="6"/>
      <c r="K16" s="11">
        <v>6.1968253968253964E-2</v>
      </c>
      <c r="L16" s="12" t="s">
        <v>31</v>
      </c>
      <c r="M16" s="6"/>
      <c r="N16" s="13">
        <v>0.36</v>
      </c>
      <c r="O16" s="12" t="s">
        <v>10</v>
      </c>
      <c r="P16" s="99">
        <f>(N16*H16*$E$4)/1000000</f>
        <v>8.352E-3</v>
      </c>
      <c r="Q16" s="100"/>
      <c r="R16" s="99">
        <f>H16*K16</f>
        <v>0.17970793650793648</v>
      </c>
      <c r="S16" s="100"/>
      <c r="T16" s="51">
        <f>R16/$R$18*100</f>
        <v>3.0730766331678147E-3</v>
      </c>
      <c r="U16" s="6"/>
      <c r="V16" s="6"/>
      <c r="W16" s="2"/>
    </row>
    <row r="17" spans="2:23" x14ac:dyDescent="0.25">
      <c r="B17" s="5"/>
      <c r="C17" s="6"/>
      <c r="D17" s="8"/>
      <c r="E17" s="6"/>
      <c r="F17" s="6"/>
      <c r="G17" s="6"/>
      <c r="H17" s="6"/>
      <c r="I17" s="6"/>
      <c r="J17" s="6"/>
      <c r="K17" s="6"/>
      <c r="L17" s="6"/>
      <c r="M17" s="6"/>
      <c r="N17" s="6"/>
      <c r="O17" s="6"/>
      <c r="P17" s="117" t="s">
        <v>24</v>
      </c>
      <c r="Q17" s="117"/>
      <c r="R17" s="115" t="s">
        <v>24</v>
      </c>
      <c r="S17" s="116"/>
      <c r="T17" s="16" t="s">
        <v>24</v>
      </c>
      <c r="U17" s="6"/>
      <c r="V17" s="6"/>
      <c r="W17" s="2"/>
    </row>
    <row r="18" spans="2:23" x14ac:dyDescent="0.25">
      <c r="B18" s="5"/>
      <c r="C18" s="6"/>
      <c r="D18" s="8"/>
      <c r="E18" s="6"/>
      <c r="F18" s="6"/>
      <c r="G18" s="6"/>
      <c r="H18" s="6"/>
      <c r="I18" s="6"/>
      <c r="J18" s="6"/>
      <c r="K18" s="6"/>
      <c r="L18" s="6"/>
      <c r="M18" s="6"/>
      <c r="N18" s="6"/>
      <c r="O18" s="6"/>
      <c r="P18" s="114">
        <f>SUM(P14:Q16)</f>
        <v>46.058505600000004</v>
      </c>
      <c r="Q18" s="114"/>
      <c r="R18" s="114">
        <f>SUM(R14:S16)</f>
        <v>5847.81826031746</v>
      </c>
      <c r="S18" s="114"/>
      <c r="T18" s="51">
        <v>100</v>
      </c>
      <c r="U18" s="6"/>
      <c r="V18" s="6"/>
      <c r="W18" s="2"/>
    </row>
    <row r="19" spans="2:23" x14ac:dyDescent="0.25">
      <c r="B19" s="5"/>
      <c r="C19" s="6"/>
      <c r="D19" s="6"/>
      <c r="E19" s="6"/>
      <c r="F19" s="6"/>
      <c r="G19" s="6"/>
      <c r="H19" s="6"/>
      <c r="I19" s="6"/>
      <c r="J19" s="6"/>
      <c r="K19" s="6"/>
      <c r="L19" s="6"/>
      <c r="M19" s="6"/>
      <c r="N19" s="6"/>
      <c r="O19" s="6"/>
      <c r="P19" s="6"/>
      <c r="Q19" s="6"/>
      <c r="R19" s="6"/>
      <c r="S19" s="6"/>
      <c r="T19" s="6"/>
      <c r="U19" s="6"/>
      <c r="V19" s="6"/>
      <c r="W19" s="2"/>
    </row>
    <row r="20" spans="2:23" x14ac:dyDescent="0.25">
      <c r="B20" s="5"/>
      <c r="C20" s="4" t="s">
        <v>13</v>
      </c>
      <c r="D20" s="3"/>
      <c r="E20" s="3"/>
      <c r="F20" s="3"/>
      <c r="G20" s="3"/>
      <c r="H20" s="3"/>
      <c r="I20" s="3"/>
      <c r="J20" s="3"/>
      <c r="K20" s="3"/>
      <c r="L20" s="3"/>
      <c r="M20" s="3"/>
      <c r="N20" s="3"/>
      <c r="O20" s="3"/>
      <c r="P20" s="3"/>
      <c r="Q20" s="3"/>
      <c r="R20" s="3"/>
      <c r="S20" s="3"/>
      <c r="T20" s="3"/>
      <c r="U20" s="3"/>
      <c r="V20" s="3"/>
      <c r="W20" s="2"/>
    </row>
    <row r="21" spans="2:23" x14ac:dyDescent="0.25">
      <c r="B21" s="5"/>
      <c r="C21" s="6"/>
      <c r="D21" s="6"/>
      <c r="E21" s="6"/>
      <c r="F21" s="6"/>
      <c r="G21" s="6"/>
      <c r="H21" s="6"/>
      <c r="I21" s="7"/>
      <c r="J21" s="7"/>
      <c r="K21" s="6"/>
      <c r="L21" s="6"/>
      <c r="M21" s="6"/>
      <c r="N21" s="6"/>
      <c r="O21" s="6"/>
      <c r="P21" s="6"/>
      <c r="Q21" s="6"/>
      <c r="R21" s="6"/>
      <c r="S21" s="6"/>
      <c r="T21" s="6"/>
      <c r="U21" s="6"/>
      <c r="V21" s="6"/>
      <c r="W21" s="2"/>
    </row>
    <row r="22" spans="2:23" x14ac:dyDescent="0.25">
      <c r="B22" s="5"/>
      <c r="C22" s="6"/>
      <c r="D22" s="8"/>
      <c r="E22" s="19" t="s">
        <v>13</v>
      </c>
      <c r="F22" s="9"/>
      <c r="G22" s="9"/>
      <c r="H22" s="19" t="s">
        <v>7</v>
      </c>
      <c r="I22" s="19"/>
      <c r="J22" s="6"/>
      <c r="K22" s="19" t="s">
        <v>8</v>
      </c>
      <c r="L22" s="19"/>
      <c r="M22" s="19"/>
      <c r="N22" s="19" t="s">
        <v>9</v>
      </c>
      <c r="O22" s="19"/>
      <c r="P22" s="9" t="s">
        <v>19</v>
      </c>
      <c r="Q22" s="9"/>
      <c r="R22" s="9" t="s">
        <v>66</v>
      </c>
      <c r="S22" s="9"/>
      <c r="T22" s="9" t="s">
        <v>20</v>
      </c>
      <c r="U22" s="6"/>
      <c r="V22" s="6"/>
      <c r="W22" s="2"/>
    </row>
    <row r="23" spans="2:23" x14ac:dyDescent="0.25">
      <c r="B23" s="5"/>
      <c r="C23" s="6"/>
      <c r="D23" s="8"/>
      <c r="E23" s="20"/>
      <c r="F23" s="7"/>
      <c r="G23" s="7"/>
      <c r="H23" s="20"/>
      <c r="I23" s="20"/>
      <c r="J23" s="7"/>
      <c r="K23" s="20"/>
      <c r="L23" s="20"/>
      <c r="M23" s="20"/>
      <c r="N23" s="20"/>
      <c r="O23" s="20"/>
      <c r="P23" s="7" t="s">
        <v>21</v>
      </c>
      <c r="Q23" s="7"/>
      <c r="R23" s="7" t="s">
        <v>22</v>
      </c>
      <c r="S23" s="7"/>
      <c r="T23" s="7" t="s">
        <v>23</v>
      </c>
      <c r="U23" s="6"/>
      <c r="V23" s="6"/>
      <c r="W23" s="2"/>
    </row>
    <row r="24" spans="2:23" x14ac:dyDescent="0.25">
      <c r="B24" s="5"/>
      <c r="C24" s="6"/>
      <c r="D24" s="8"/>
      <c r="E24" s="6" t="s">
        <v>35</v>
      </c>
      <c r="F24" s="6"/>
      <c r="G24" s="6"/>
      <c r="H24" s="10">
        <v>0.04</v>
      </c>
      <c r="I24" s="6" t="s">
        <v>11</v>
      </c>
      <c r="J24" s="6"/>
      <c r="K24" s="11">
        <v>65.790984126984128</v>
      </c>
      <c r="L24" s="12" t="s">
        <v>30</v>
      </c>
      <c r="M24" s="6"/>
      <c r="N24" s="13">
        <v>64.760000000000005</v>
      </c>
      <c r="O24" s="12" t="s">
        <v>12</v>
      </c>
      <c r="P24" s="99">
        <f>($E$4*H24*N24)/1000000</f>
        <v>2.0723200000000001E-2</v>
      </c>
      <c r="Q24" s="100"/>
      <c r="R24" s="99">
        <f>H24*K24</f>
        <v>2.6316393650793652</v>
      </c>
      <c r="S24" s="100"/>
      <c r="T24" s="52">
        <f>(R24/$R$28)*100</f>
        <v>1.0203661221053519</v>
      </c>
      <c r="U24" s="6"/>
      <c r="V24" s="6"/>
      <c r="W24" s="2"/>
    </row>
    <row r="25" spans="2:23" x14ac:dyDescent="0.25">
      <c r="B25" s="5"/>
      <c r="C25" s="6"/>
      <c r="D25" s="8"/>
      <c r="E25" s="6" t="s">
        <v>29</v>
      </c>
      <c r="F25" s="6"/>
      <c r="G25" s="6"/>
      <c r="H25" s="10">
        <v>35</v>
      </c>
      <c r="I25" s="6" t="s">
        <v>11</v>
      </c>
      <c r="J25" s="6"/>
      <c r="K25" s="11">
        <v>1.2797358730158701</v>
      </c>
      <c r="L25" s="12" t="s">
        <v>30</v>
      </c>
      <c r="M25" s="6"/>
      <c r="N25" s="13">
        <v>1.26</v>
      </c>
      <c r="O25" s="12" t="s">
        <v>12</v>
      </c>
      <c r="P25" s="99">
        <f>($E$4*H25*N25)/1000000</f>
        <v>0.3528</v>
      </c>
      <c r="Q25" s="100"/>
      <c r="R25" s="99">
        <f>H25*K25</f>
        <v>44.790755555555457</v>
      </c>
      <c r="S25" s="100"/>
      <c r="T25" s="52">
        <f t="shared" ref="T25:T26" si="0">(R25/$R$28)*100</f>
        <v>17.366729711847334</v>
      </c>
      <c r="U25" s="6"/>
      <c r="V25" s="6"/>
      <c r="W25" s="2"/>
    </row>
    <row r="26" spans="2:23" x14ac:dyDescent="0.25">
      <c r="B26" s="5"/>
      <c r="C26" s="6"/>
      <c r="D26" s="8"/>
      <c r="E26" s="6" t="s">
        <v>14</v>
      </c>
      <c r="F26" s="6"/>
      <c r="G26" s="6"/>
      <c r="H26" s="10">
        <v>7.0000000000000007E-2</v>
      </c>
      <c r="I26" s="6" t="s">
        <v>15</v>
      </c>
      <c r="J26" s="6"/>
      <c r="K26" s="11">
        <v>3006.9841269841268</v>
      </c>
      <c r="L26" s="12" t="s">
        <v>36</v>
      </c>
      <c r="M26" s="6"/>
      <c r="N26" s="13">
        <v>2960</v>
      </c>
      <c r="O26" s="12" t="s">
        <v>16</v>
      </c>
      <c r="P26" s="99">
        <f>($E$4*H26*N26)/1000000</f>
        <v>1.6576</v>
      </c>
      <c r="Q26" s="100"/>
      <c r="R26" s="99">
        <f>H26*K26</f>
        <v>210.48888888888888</v>
      </c>
      <c r="S26" s="100"/>
      <c r="T26" s="52">
        <f t="shared" si="0"/>
        <v>81.612904166047315</v>
      </c>
      <c r="U26" s="6"/>
      <c r="V26" s="6"/>
      <c r="W26" s="2"/>
    </row>
    <row r="27" spans="2:23" x14ac:dyDescent="0.25">
      <c r="B27" s="5"/>
      <c r="C27" s="6"/>
      <c r="D27" s="8"/>
      <c r="E27" s="6"/>
      <c r="F27" s="6"/>
      <c r="G27" s="6"/>
      <c r="H27" s="6"/>
      <c r="I27" s="6"/>
      <c r="J27" s="6"/>
      <c r="K27" s="6"/>
      <c r="L27" s="6"/>
      <c r="M27" s="6"/>
      <c r="N27" s="6"/>
      <c r="O27" s="17"/>
      <c r="P27" s="115" t="s">
        <v>24</v>
      </c>
      <c r="Q27" s="116"/>
      <c r="R27" s="21" t="s">
        <v>24</v>
      </c>
      <c r="S27" s="22"/>
      <c r="T27" s="16" t="s">
        <v>24</v>
      </c>
      <c r="U27" s="6"/>
      <c r="V27" s="6"/>
      <c r="W27" s="2"/>
    </row>
    <row r="28" spans="2:23" x14ac:dyDescent="0.25">
      <c r="B28" s="5"/>
      <c r="C28" s="6"/>
      <c r="D28" s="8"/>
      <c r="E28" s="6"/>
      <c r="F28" s="6"/>
      <c r="G28" s="6"/>
      <c r="H28" s="18"/>
      <c r="I28" s="6"/>
      <c r="J28" s="6"/>
      <c r="K28" s="6"/>
      <c r="L28" s="6"/>
      <c r="M28" s="6"/>
      <c r="N28" s="6"/>
      <c r="O28" s="6"/>
      <c r="P28" s="114">
        <f>SUM(P24:Q26)</f>
        <v>2.0311232000000001</v>
      </c>
      <c r="Q28" s="114"/>
      <c r="R28" s="114">
        <f>SUM(R24:S26)</f>
        <v>257.9112838095237</v>
      </c>
      <c r="S28" s="114"/>
      <c r="T28" s="51">
        <v>100</v>
      </c>
      <c r="U28" s="6"/>
      <c r="V28" s="6"/>
      <c r="W28" s="2"/>
    </row>
    <row r="29" spans="2:23" x14ac:dyDescent="0.25">
      <c r="B29" s="5"/>
      <c r="C29" s="6"/>
      <c r="D29" s="6"/>
      <c r="E29" s="6"/>
      <c r="F29" s="6"/>
      <c r="G29" s="6"/>
      <c r="H29" s="6"/>
      <c r="I29" s="6"/>
      <c r="J29" s="6"/>
      <c r="K29" s="6"/>
      <c r="L29" s="6"/>
      <c r="M29" s="6"/>
      <c r="N29" s="6"/>
      <c r="O29" s="6"/>
      <c r="P29" s="6"/>
      <c r="Q29" s="6"/>
      <c r="R29" s="6"/>
      <c r="S29" s="6"/>
      <c r="T29" s="6"/>
      <c r="U29" s="6"/>
      <c r="V29" s="6"/>
      <c r="W29" s="2"/>
    </row>
    <row r="30" spans="2:23" ht="15.75" thickBot="1" x14ac:dyDescent="0.3">
      <c r="B30" s="37"/>
      <c r="C30" s="40"/>
      <c r="D30" s="36"/>
      <c r="E30" s="36"/>
      <c r="F30" s="36"/>
      <c r="G30" s="36"/>
      <c r="H30" s="36"/>
      <c r="I30" s="36"/>
      <c r="J30" s="36"/>
      <c r="K30" s="36"/>
      <c r="L30" s="36"/>
      <c r="M30" s="36"/>
      <c r="N30" s="36"/>
      <c r="O30" s="36"/>
      <c r="P30" s="36"/>
      <c r="Q30" s="36"/>
      <c r="R30" s="36"/>
      <c r="S30" s="36"/>
      <c r="T30" s="36"/>
      <c r="U30" s="36"/>
      <c r="V30" s="36"/>
      <c r="W30" s="38"/>
    </row>
    <row r="31" spans="2:23" ht="15.75" thickTop="1" x14ac:dyDescent="0.25"/>
  </sheetData>
  <mergeCells count="26">
    <mergeCell ref="P28:Q28"/>
    <mergeCell ref="P15:Q15"/>
    <mergeCell ref="R17:S17"/>
    <mergeCell ref="P18:Q18"/>
    <mergeCell ref="R18:S18"/>
    <mergeCell ref="R28:S28"/>
    <mergeCell ref="R15:S15"/>
    <mergeCell ref="P16:Q16"/>
    <mergeCell ref="R16:S16"/>
    <mergeCell ref="P25:Q25"/>
    <mergeCell ref="P26:Q26"/>
    <mergeCell ref="P24:Q24"/>
    <mergeCell ref="P17:Q17"/>
    <mergeCell ref="P27:Q27"/>
    <mergeCell ref="R26:S26"/>
    <mergeCell ref="R25:S25"/>
    <mergeCell ref="R24:S24"/>
    <mergeCell ref="B2:M2"/>
    <mergeCell ref="R14:S14"/>
    <mergeCell ref="H3:I4"/>
    <mergeCell ref="H5:I6"/>
    <mergeCell ref="E12:E13"/>
    <mergeCell ref="H12:I13"/>
    <mergeCell ref="K12:M13"/>
    <mergeCell ref="N12:O13"/>
    <mergeCell ref="P14:Q14"/>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4">
    <tabColor theme="9" tint="0.59999389629810485"/>
  </sheetPr>
  <dimension ref="B1:AB31"/>
  <sheetViews>
    <sheetView showGridLines="0" zoomScaleNormal="100" workbookViewId="0"/>
  </sheetViews>
  <sheetFormatPr defaultRowHeight="15" x14ac:dyDescent="0.25"/>
  <cols>
    <col min="1" max="1" width="1.140625" customWidth="1"/>
    <col min="2" max="2" width="3.7109375" customWidth="1"/>
    <col min="3" max="3" width="9.140625" customWidth="1"/>
    <col min="5" max="5" width="8.85546875" customWidth="1"/>
    <col min="6" max="6" width="4.7109375" customWidth="1"/>
    <col min="7" max="7" width="13.5703125" customWidth="1"/>
    <col min="9" max="9" width="10.5703125" customWidth="1"/>
    <col min="10" max="10" width="5.42578125" customWidth="1"/>
    <col min="11" max="11" width="10" customWidth="1"/>
    <col min="13" max="13" width="9.5703125" bestFit="1" customWidth="1"/>
    <col min="16" max="16" width="6.140625" customWidth="1"/>
    <col min="17" max="17" width="6.7109375" customWidth="1"/>
    <col min="18" max="18" width="7.28515625" customWidth="1"/>
    <col min="19" max="19" width="8.140625" customWidth="1"/>
    <col min="21" max="21" width="5" customWidth="1"/>
    <col min="22" max="22" width="6.7109375" hidden="1" customWidth="1"/>
    <col min="23" max="23" width="2.42578125" customWidth="1"/>
    <col min="25" max="25" width="10.5703125" bestFit="1" customWidth="1"/>
    <col min="28" max="28" width="10.5703125" bestFit="1" customWidth="1"/>
  </cols>
  <sheetData>
    <row r="1" spans="2:28" ht="15.75" thickBot="1" x14ac:dyDescent="0.3"/>
    <row r="2" spans="2:28" ht="15.75" thickBot="1" x14ac:dyDescent="0.3">
      <c r="B2" s="101" t="s">
        <v>63</v>
      </c>
      <c r="C2" s="102"/>
      <c r="D2" s="102"/>
      <c r="E2" s="102"/>
      <c r="F2" s="102"/>
      <c r="G2" s="102"/>
      <c r="H2" s="102"/>
      <c r="I2" s="102"/>
      <c r="J2" s="102"/>
      <c r="K2" s="102"/>
      <c r="L2" s="102"/>
      <c r="M2" s="103"/>
    </row>
    <row r="3" spans="2:28" x14ac:dyDescent="0.25">
      <c r="B3" s="56" t="s">
        <v>0</v>
      </c>
      <c r="C3" s="57"/>
      <c r="D3" s="57"/>
      <c r="E3" s="58">
        <v>7875</v>
      </c>
      <c r="F3" s="57" t="s">
        <v>27</v>
      </c>
      <c r="G3" s="59"/>
      <c r="H3" s="104" t="s">
        <v>53</v>
      </c>
      <c r="I3" s="105"/>
      <c r="J3" s="57"/>
      <c r="K3" s="60">
        <v>11.78</v>
      </c>
      <c r="L3" s="57" t="s">
        <v>25</v>
      </c>
      <c r="M3" s="61"/>
      <c r="R3" s="24"/>
      <c r="U3" s="25"/>
    </row>
    <row r="4" spans="2:28" x14ac:dyDescent="0.25">
      <c r="B4" s="62" t="s">
        <v>1</v>
      </c>
      <c r="C4" s="63"/>
      <c r="D4" s="63"/>
      <c r="E4" s="63">
        <v>8000</v>
      </c>
      <c r="F4" s="63" t="s">
        <v>28</v>
      </c>
      <c r="G4" s="64"/>
      <c r="H4" s="106"/>
      <c r="I4" s="107"/>
      <c r="J4" s="65"/>
      <c r="K4" s="77">
        <f>K3/E3*1000</f>
        <v>1.4958730158730158</v>
      </c>
      <c r="L4" s="65" t="s">
        <v>58</v>
      </c>
      <c r="M4" s="66"/>
      <c r="Q4" s="41"/>
      <c r="R4" s="42"/>
      <c r="U4" s="25"/>
    </row>
    <row r="5" spans="2:28" x14ac:dyDescent="0.25">
      <c r="B5" s="62" t="s">
        <v>2</v>
      </c>
      <c r="C5" s="63"/>
      <c r="D5" s="63"/>
      <c r="E5" s="63">
        <v>53.2</v>
      </c>
      <c r="F5" s="63" t="s">
        <v>3</v>
      </c>
      <c r="G5" s="64"/>
      <c r="H5" s="108" t="s">
        <v>26</v>
      </c>
      <c r="I5" s="109"/>
      <c r="J5" s="67"/>
      <c r="K5" s="76">
        <f>P18+P28</f>
        <v>48.034836160000005</v>
      </c>
      <c r="L5" s="67" t="s">
        <v>25</v>
      </c>
      <c r="M5" s="68"/>
      <c r="R5" s="26"/>
      <c r="U5" s="1"/>
      <c r="V5" s="25"/>
    </row>
    <row r="6" spans="2:28" x14ac:dyDescent="0.25">
      <c r="B6" s="69" t="s">
        <v>4</v>
      </c>
      <c r="C6" s="65"/>
      <c r="D6" s="65"/>
      <c r="E6" s="76">
        <f>K3+K5</f>
        <v>59.814836160000006</v>
      </c>
      <c r="F6" s="65" t="s">
        <v>5</v>
      </c>
      <c r="G6" s="70"/>
      <c r="H6" s="110"/>
      <c r="I6" s="111"/>
      <c r="J6" s="65"/>
      <c r="K6" s="77">
        <f>K5/E3*1000</f>
        <v>6.099661734603175</v>
      </c>
      <c r="L6" s="65" t="s">
        <v>58</v>
      </c>
      <c r="M6" s="66"/>
      <c r="R6" s="23"/>
      <c r="U6" s="26"/>
      <c r="Y6" s="23"/>
    </row>
    <row r="7" spans="2:28" ht="15.75" thickBot="1" x14ac:dyDescent="0.3">
      <c r="B7" s="71" t="s">
        <v>57</v>
      </c>
      <c r="C7" s="72"/>
      <c r="D7" s="72"/>
      <c r="E7" s="73">
        <v>12.5</v>
      </c>
      <c r="F7" s="72" t="s">
        <v>58</v>
      </c>
      <c r="G7" s="72"/>
      <c r="H7" s="71" t="s">
        <v>17</v>
      </c>
      <c r="I7" s="74"/>
      <c r="J7" s="74"/>
      <c r="K7" s="78">
        <f>K4+K6+PMT(0.15,20,-E5*1.05*1000/E3)</f>
        <v>8.7287761138875997</v>
      </c>
      <c r="L7" s="74" t="s">
        <v>58</v>
      </c>
      <c r="M7" s="75"/>
      <c r="R7" s="25"/>
    </row>
    <row r="8" spans="2:28" ht="15.75" thickBot="1" x14ac:dyDescent="0.3">
      <c r="B8" s="39"/>
      <c r="C8" s="39"/>
      <c r="D8" s="39"/>
      <c r="E8" s="39"/>
      <c r="F8" s="39"/>
      <c r="G8" s="39"/>
      <c r="H8" s="39"/>
      <c r="I8" s="39"/>
      <c r="J8" s="39"/>
      <c r="K8" s="39"/>
      <c r="L8" s="39"/>
      <c r="M8" s="39"/>
      <c r="N8" s="39"/>
      <c r="O8" s="39"/>
      <c r="P8" s="39"/>
      <c r="Q8" s="39"/>
      <c r="R8" s="39"/>
      <c r="S8" s="39"/>
      <c r="T8" s="39"/>
      <c r="U8" s="39"/>
      <c r="V8" s="39"/>
      <c r="W8" s="39"/>
    </row>
    <row r="9" spans="2:28" ht="4.5" customHeight="1" thickTop="1" x14ac:dyDescent="0.25">
      <c r="B9" s="5"/>
      <c r="C9" s="3"/>
      <c r="D9" s="3"/>
      <c r="E9" s="3"/>
      <c r="F9" s="3"/>
      <c r="G9" s="3"/>
      <c r="H9" s="3"/>
      <c r="I9" s="3"/>
      <c r="J9" s="3"/>
      <c r="K9" s="3"/>
      <c r="L9" s="3"/>
      <c r="M9" s="3"/>
      <c r="N9" s="3"/>
      <c r="O9" s="3"/>
      <c r="P9" s="3"/>
      <c r="Q9" s="3"/>
      <c r="R9" s="3"/>
      <c r="S9" s="3"/>
      <c r="T9" s="3"/>
      <c r="U9" s="3"/>
      <c r="V9" s="3"/>
      <c r="W9" s="2"/>
    </row>
    <row r="10" spans="2:28" x14ac:dyDescent="0.25">
      <c r="B10" s="5"/>
      <c r="C10" s="4" t="s">
        <v>18</v>
      </c>
      <c r="D10" s="3"/>
      <c r="E10" s="3"/>
      <c r="F10" s="3"/>
      <c r="G10" s="3"/>
      <c r="H10" s="3"/>
      <c r="I10" s="3"/>
      <c r="J10" s="3"/>
      <c r="K10" s="3"/>
      <c r="L10" s="3"/>
      <c r="M10" s="3"/>
      <c r="N10" s="3"/>
      <c r="O10" s="3"/>
      <c r="P10" s="3"/>
      <c r="Q10" s="3"/>
      <c r="R10" s="3"/>
      <c r="S10" s="3"/>
      <c r="T10" s="3"/>
      <c r="U10" s="3"/>
      <c r="V10" s="3"/>
      <c r="W10" s="2"/>
    </row>
    <row r="11" spans="2:28" x14ac:dyDescent="0.25">
      <c r="B11" s="5"/>
      <c r="C11" s="6"/>
      <c r="D11" s="6"/>
      <c r="E11" s="7"/>
      <c r="F11" s="7"/>
      <c r="G11" s="7"/>
      <c r="H11" s="7"/>
      <c r="I11" s="7"/>
      <c r="J11" s="7"/>
      <c r="K11" s="6"/>
      <c r="L11" s="6"/>
      <c r="M11" s="6"/>
      <c r="N11" s="6"/>
      <c r="O11" s="6"/>
      <c r="P11" s="6"/>
      <c r="Q11" s="6"/>
      <c r="R11" s="6"/>
      <c r="S11" s="6"/>
      <c r="T11" s="6"/>
      <c r="U11" s="6"/>
      <c r="V11" s="6"/>
      <c r="W11" s="2"/>
    </row>
    <row r="12" spans="2:28" x14ac:dyDescent="0.25">
      <c r="B12" s="5"/>
      <c r="C12" s="6"/>
      <c r="D12" s="8"/>
      <c r="E12" s="112" t="s">
        <v>6</v>
      </c>
      <c r="F12" s="6"/>
      <c r="G12" s="6"/>
      <c r="H12" s="112" t="s">
        <v>7</v>
      </c>
      <c r="I12" s="112"/>
      <c r="J12" s="6"/>
      <c r="K12" s="112" t="s">
        <v>8</v>
      </c>
      <c r="L12" s="112"/>
      <c r="M12" s="112"/>
      <c r="N12" s="112" t="s">
        <v>9</v>
      </c>
      <c r="O12" s="112"/>
      <c r="P12" s="9" t="s">
        <v>19</v>
      </c>
      <c r="Q12" s="9"/>
      <c r="R12" s="9" t="s">
        <v>67</v>
      </c>
      <c r="S12" s="9"/>
      <c r="T12" s="9" t="s">
        <v>20</v>
      </c>
      <c r="U12" s="6"/>
      <c r="V12" s="6"/>
      <c r="W12" s="2"/>
    </row>
    <row r="13" spans="2:28" x14ac:dyDescent="0.25">
      <c r="B13" s="5"/>
      <c r="C13" s="6"/>
      <c r="D13" s="8"/>
      <c r="E13" s="113"/>
      <c r="F13" s="7"/>
      <c r="G13" s="7"/>
      <c r="H13" s="113"/>
      <c r="I13" s="113"/>
      <c r="J13" s="7"/>
      <c r="K13" s="113"/>
      <c r="L13" s="113"/>
      <c r="M13" s="113"/>
      <c r="N13" s="113"/>
      <c r="O13" s="113"/>
      <c r="P13" s="6" t="s">
        <v>21</v>
      </c>
      <c r="Q13" s="6"/>
      <c r="R13" s="6" t="s">
        <v>22</v>
      </c>
      <c r="S13" s="6"/>
      <c r="T13" s="6" t="s">
        <v>23</v>
      </c>
      <c r="U13" s="6"/>
      <c r="V13" s="6"/>
      <c r="W13" s="2"/>
    </row>
    <row r="14" spans="2:28" x14ac:dyDescent="0.25">
      <c r="B14" s="5"/>
      <c r="C14" s="6"/>
      <c r="D14" s="8"/>
      <c r="E14" s="6" t="s">
        <v>32</v>
      </c>
      <c r="F14" s="6"/>
      <c r="G14" s="6"/>
      <c r="H14" s="10">
        <v>6100</v>
      </c>
      <c r="I14" s="6" t="s">
        <v>11</v>
      </c>
      <c r="J14" s="6"/>
      <c r="K14" s="11">
        <v>0.95238095238095233</v>
      </c>
      <c r="L14" s="12" t="s">
        <v>59</v>
      </c>
      <c r="M14" s="6"/>
      <c r="N14" s="13">
        <v>0.9375</v>
      </c>
      <c r="O14" s="12" t="s">
        <v>12</v>
      </c>
      <c r="P14" s="99">
        <f>(N14*H14*$E$4)/1000000</f>
        <v>45.75</v>
      </c>
      <c r="Q14" s="100"/>
      <c r="R14" s="99">
        <f>H14*K14</f>
        <v>5809.5238095238092</v>
      </c>
      <c r="S14" s="100"/>
      <c r="T14" s="51">
        <f>R14/$R$18*100</f>
        <v>99.345149779131958</v>
      </c>
      <c r="U14" s="6"/>
      <c r="V14" s="6"/>
      <c r="W14" s="2"/>
    </row>
    <row r="15" spans="2:28" x14ac:dyDescent="0.25">
      <c r="B15" s="5"/>
      <c r="C15" s="6"/>
      <c r="D15" s="8"/>
      <c r="E15" s="6" t="s">
        <v>33</v>
      </c>
      <c r="F15" s="6"/>
      <c r="G15" s="6"/>
      <c r="H15" s="14">
        <v>0.72</v>
      </c>
      <c r="I15" s="6" t="s">
        <v>11</v>
      </c>
      <c r="J15" s="6"/>
      <c r="K15" s="11">
        <v>52.937142857142859</v>
      </c>
      <c r="L15" s="12" t="s">
        <v>60</v>
      </c>
      <c r="M15" s="6"/>
      <c r="N15" s="13">
        <v>52.11</v>
      </c>
      <c r="O15" s="12" t="s">
        <v>10</v>
      </c>
      <c r="P15" s="99">
        <f>(N15*H15*$E$4)/1000000</f>
        <v>0.30015359999999996</v>
      </c>
      <c r="Q15" s="100"/>
      <c r="R15" s="99">
        <f>H15*K15</f>
        <v>38.114742857142858</v>
      </c>
      <c r="S15" s="100"/>
      <c r="T15" s="51">
        <f>R15/$R$18*100</f>
        <v>0.65177714423487787</v>
      </c>
      <c r="U15" s="6"/>
      <c r="V15" s="6"/>
      <c r="W15" s="2"/>
      <c r="AB15" s="23"/>
    </row>
    <row r="16" spans="2:28" x14ac:dyDescent="0.25">
      <c r="B16" s="5"/>
      <c r="C16" s="6"/>
      <c r="D16" s="8"/>
      <c r="E16" s="6" t="s">
        <v>34</v>
      </c>
      <c r="F16" s="6"/>
      <c r="G16" s="6"/>
      <c r="H16" s="15">
        <v>2.9</v>
      </c>
      <c r="I16" s="6" t="s">
        <v>316</v>
      </c>
      <c r="J16" s="6"/>
      <c r="K16" s="11">
        <v>6.1968253968253964E-2</v>
      </c>
      <c r="L16" s="12" t="s">
        <v>60</v>
      </c>
      <c r="M16" s="6"/>
      <c r="N16" s="13">
        <v>0.36</v>
      </c>
      <c r="O16" s="12" t="s">
        <v>10</v>
      </c>
      <c r="P16" s="99">
        <f>(N16*H16*$E$4)/1000000</f>
        <v>8.352E-3</v>
      </c>
      <c r="Q16" s="100"/>
      <c r="R16" s="99">
        <f>H16*K16</f>
        <v>0.17970793650793648</v>
      </c>
      <c r="S16" s="100"/>
      <c r="T16" s="51">
        <f>R16/$R$18*100</f>
        <v>3.0730766331678147E-3</v>
      </c>
      <c r="U16" s="6"/>
      <c r="V16" s="6"/>
      <c r="W16" s="2"/>
    </row>
    <row r="17" spans="2:23" x14ac:dyDescent="0.25">
      <c r="B17" s="5"/>
      <c r="C17" s="6"/>
      <c r="D17" s="8"/>
      <c r="E17" s="6"/>
      <c r="F17" s="6"/>
      <c r="G17" s="6"/>
      <c r="H17" s="6"/>
      <c r="I17" s="6"/>
      <c r="J17" s="6"/>
      <c r="K17" s="6"/>
      <c r="L17" s="6"/>
      <c r="M17" s="6"/>
      <c r="N17" s="6"/>
      <c r="O17" s="6"/>
      <c r="P17" s="117" t="s">
        <v>24</v>
      </c>
      <c r="Q17" s="117"/>
      <c r="R17" s="115" t="s">
        <v>24</v>
      </c>
      <c r="S17" s="116"/>
      <c r="T17" s="16" t="s">
        <v>24</v>
      </c>
      <c r="U17" s="6"/>
      <c r="V17" s="6"/>
      <c r="W17" s="2"/>
    </row>
    <row r="18" spans="2:23" x14ac:dyDescent="0.25">
      <c r="B18" s="5"/>
      <c r="C18" s="6"/>
      <c r="D18" s="8"/>
      <c r="E18" s="6"/>
      <c r="F18" s="6"/>
      <c r="G18" s="6"/>
      <c r="H18" s="6"/>
      <c r="I18" s="6"/>
      <c r="J18" s="6"/>
      <c r="K18" s="6"/>
      <c r="L18" s="6"/>
      <c r="M18" s="6"/>
      <c r="N18" s="6"/>
      <c r="O18" s="6"/>
      <c r="P18" s="114">
        <f>SUM(P14:Q16)</f>
        <v>46.058505600000004</v>
      </c>
      <c r="Q18" s="114"/>
      <c r="R18" s="114">
        <f>SUM(R14:S16)</f>
        <v>5847.81826031746</v>
      </c>
      <c r="S18" s="114"/>
      <c r="T18" s="51">
        <v>100</v>
      </c>
      <c r="U18" s="6"/>
      <c r="V18" s="6"/>
      <c r="W18" s="2"/>
    </row>
    <row r="19" spans="2:23" x14ac:dyDescent="0.25">
      <c r="B19" s="5"/>
      <c r="C19" s="6"/>
      <c r="D19" s="6"/>
      <c r="E19" s="6"/>
      <c r="F19" s="6"/>
      <c r="G19" s="6"/>
      <c r="H19" s="6"/>
      <c r="I19" s="6"/>
      <c r="J19" s="6"/>
      <c r="K19" s="6"/>
      <c r="L19" s="6"/>
      <c r="M19" s="6"/>
      <c r="N19" s="6"/>
      <c r="O19" s="6"/>
      <c r="P19" s="6"/>
      <c r="Q19" s="6"/>
      <c r="R19" s="6"/>
      <c r="S19" s="6"/>
      <c r="T19" s="6"/>
      <c r="U19" s="6"/>
      <c r="V19" s="6"/>
      <c r="W19" s="2"/>
    </row>
    <row r="20" spans="2:23" x14ac:dyDescent="0.25">
      <c r="B20" s="5"/>
      <c r="C20" s="4" t="s">
        <v>13</v>
      </c>
      <c r="D20" s="3"/>
      <c r="E20" s="3"/>
      <c r="F20" s="3"/>
      <c r="G20" s="3"/>
      <c r="H20" s="3"/>
      <c r="I20" s="3"/>
      <c r="J20" s="3"/>
      <c r="K20" s="3"/>
      <c r="L20" s="3"/>
      <c r="M20" s="3"/>
      <c r="N20" s="3"/>
      <c r="O20" s="3"/>
      <c r="P20" s="3"/>
      <c r="Q20" s="3"/>
      <c r="R20" s="3"/>
      <c r="S20" s="3"/>
      <c r="T20" s="3"/>
      <c r="U20" s="3"/>
      <c r="V20" s="3"/>
      <c r="W20" s="2"/>
    </row>
    <row r="21" spans="2:23" x14ac:dyDescent="0.25">
      <c r="B21" s="5"/>
      <c r="C21" s="6"/>
      <c r="D21" s="6"/>
      <c r="E21" s="6"/>
      <c r="F21" s="6"/>
      <c r="G21" s="6"/>
      <c r="H21" s="6"/>
      <c r="I21" s="7"/>
      <c r="J21" s="7"/>
      <c r="K21" s="6"/>
      <c r="L21" s="6"/>
      <c r="M21" s="6"/>
      <c r="N21" s="6"/>
      <c r="O21" s="6"/>
      <c r="P21" s="6"/>
      <c r="Q21" s="6"/>
      <c r="R21" s="6"/>
      <c r="S21" s="6"/>
      <c r="T21" s="6"/>
      <c r="U21" s="6"/>
      <c r="V21" s="6"/>
      <c r="W21" s="2"/>
    </row>
    <row r="22" spans="2:23" x14ac:dyDescent="0.25">
      <c r="B22" s="5"/>
      <c r="C22" s="6"/>
      <c r="D22" s="8"/>
      <c r="E22" s="45" t="s">
        <v>13</v>
      </c>
      <c r="F22" s="9"/>
      <c r="G22" s="9"/>
      <c r="H22" s="45" t="s">
        <v>7</v>
      </c>
      <c r="I22" s="45"/>
      <c r="J22" s="6"/>
      <c r="K22" s="45" t="s">
        <v>8</v>
      </c>
      <c r="L22" s="45"/>
      <c r="M22" s="45"/>
      <c r="N22" s="45" t="s">
        <v>9</v>
      </c>
      <c r="O22" s="45"/>
      <c r="P22" s="9" t="s">
        <v>19</v>
      </c>
      <c r="Q22" s="9"/>
      <c r="R22" s="9" t="s">
        <v>67</v>
      </c>
      <c r="S22" s="9"/>
      <c r="T22" s="9" t="s">
        <v>20</v>
      </c>
      <c r="U22" s="6"/>
      <c r="V22" s="6"/>
      <c r="W22" s="2"/>
    </row>
    <row r="23" spans="2:23" x14ac:dyDescent="0.25">
      <c r="B23" s="5"/>
      <c r="C23" s="6"/>
      <c r="D23" s="8"/>
      <c r="E23" s="46"/>
      <c r="F23" s="7"/>
      <c r="G23" s="7"/>
      <c r="H23" s="46"/>
      <c r="I23" s="46"/>
      <c r="J23" s="7"/>
      <c r="K23" s="46"/>
      <c r="L23" s="46"/>
      <c r="M23" s="46"/>
      <c r="N23" s="46"/>
      <c r="O23" s="46"/>
      <c r="P23" s="7" t="s">
        <v>21</v>
      </c>
      <c r="Q23" s="7"/>
      <c r="R23" s="7" t="s">
        <v>22</v>
      </c>
      <c r="S23" s="7"/>
      <c r="T23" s="7" t="s">
        <v>23</v>
      </c>
      <c r="U23" s="6"/>
      <c r="V23" s="6"/>
      <c r="W23" s="2"/>
    </row>
    <row r="24" spans="2:23" x14ac:dyDescent="0.25">
      <c r="B24" s="5"/>
      <c r="C24" s="6"/>
      <c r="D24" s="8"/>
      <c r="E24" s="6" t="s">
        <v>35</v>
      </c>
      <c r="F24" s="6"/>
      <c r="G24" s="6"/>
      <c r="H24" s="10">
        <v>0.04</v>
      </c>
      <c r="I24" s="6" t="s">
        <v>11</v>
      </c>
      <c r="J24" s="6"/>
      <c r="K24" s="11">
        <v>62.509714285714288</v>
      </c>
      <c r="L24" s="12" t="s">
        <v>59</v>
      </c>
      <c r="M24" s="6"/>
      <c r="N24" s="13">
        <v>61.533000000000001</v>
      </c>
      <c r="O24" s="12" t="s">
        <v>12</v>
      </c>
      <c r="P24" s="99">
        <f>($E$4*H24*N24)/1000000</f>
        <v>1.9690560000000003E-2</v>
      </c>
      <c r="Q24" s="100"/>
      <c r="R24" s="99">
        <f>H24*K24</f>
        <v>2.5003885714285716</v>
      </c>
      <c r="S24" s="100"/>
      <c r="T24" s="52">
        <f>(R24/$R$28)*100</f>
        <v>0.9963191582687464</v>
      </c>
      <c r="U24" s="6"/>
      <c r="V24" s="6"/>
      <c r="W24" s="2"/>
    </row>
    <row r="25" spans="2:23" x14ac:dyDescent="0.25">
      <c r="B25" s="5"/>
      <c r="C25" s="6"/>
      <c r="D25" s="8"/>
      <c r="E25" s="6" t="s">
        <v>29</v>
      </c>
      <c r="F25" s="6"/>
      <c r="G25" s="6"/>
      <c r="H25" s="10">
        <v>35</v>
      </c>
      <c r="I25" s="6" t="s">
        <v>11</v>
      </c>
      <c r="J25" s="6"/>
      <c r="K25" s="11">
        <v>1.0849523809523811</v>
      </c>
      <c r="L25" s="12" t="s">
        <v>59</v>
      </c>
      <c r="M25" s="6"/>
      <c r="N25" s="13">
        <v>1.0680000000000001</v>
      </c>
      <c r="O25" s="12" t="s">
        <v>12</v>
      </c>
      <c r="P25" s="99">
        <f>($E$4*H25*N25)/1000000</f>
        <v>0.29903999999999997</v>
      </c>
      <c r="Q25" s="100"/>
      <c r="R25" s="99">
        <f>H25*K25</f>
        <v>37.973333333333336</v>
      </c>
      <c r="S25" s="100"/>
      <c r="T25" s="52">
        <f t="shared" ref="T25:T26" si="0">(R25/$R$28)*100</f>
        <v>15.131072000424869</v>
      </c>
      <c r="U25" s="6"/>
      <c r="V25" s="6"/>
      <c r="W25" s="2"/>
    </row>
    <row r="26" spans="2:23" x14ac:dyDescent="0.25">
      <c r="B26" s="5"/>
      <c r="C26" s="6"/>
      <c r="D26" s="8"/>
      <c r="E26" s="6" t="s">
        <v>14</v>
      </c>
      <c r="F26" s="6"/>
      <c r="G26" s="6"/>
      <c r="H26" s="10">
        <v>7.0000000000000007E-2</v>
      </c>
      <c r="I26" s="6" t="s">
        <v>15</v>
      </c>
      <c r="J26" s="6"/>
      <c r="K26" s="11">
        <v>3006.9841269841268</v>
      </c>
      <c r="L26" s="12" t="s">
        <v>61</v>
      </c>
      <c r="M26" s="6"/>
      <c r="N26" s="13">
        <v>2960</v>
      </c>
      <c r="O26" s="12" t="s">
        <v>16</v>
      </c>
      <c r="P26" s="99">
        <f>($E$4*H26*N26)/1000000</f>
        <v>1.6576</v>
      </c>
      <c r="Q26" s="100"/>
      <c r="R26" s="99">
        <f>H26*K26</f>
        <v>210.48888888888888</v>
      </c>
      <c r="S26" s="100"/>
      <c r="T26" s="52">
        <f t="shared" si="0"/>
        <v>83.872608841306388</v>
      </c>
      <c r="U26" s="6"/>
      <c r="V26" s="6"/>
      <c r="W26" s="2"/>
    </row>
    <row r="27" spans="2:23" x14ac:dyDescent="0.25">
      <c r="B27" s="5"/>
      <c r="C27" s="6"/>
      <c r="D27" s="8"/>
      <c r="E27" s="6"/>
      <c r="F27" s="6"/>
      <c r="G27" s="6"/>
      <c r="H27" s="6"/>
      <c r="I27" s="6"/>
      <c r="J27" s="6"/>
      <c r="K27" s="6"/>
      <c r="L27" s="6"/>
      <c r="M27" s="6"/>
      <c r="N27" s="6"/>
      <c r="O27" s="17"/>
      <c r="P27" s="115" t="s">
        <v>24</v>
      </c>
      <c r="Q27" s="116"/>
      <c r="R27" s="43" t="s">
        <v>24</v>
      </c>
      <c r="S27" s="44"/>
      <c r="T27" s="16" t="s">
        <v>24</v>
      </c>
      <c r="U27" s="6"/>
      <c r="V27" s="6"/>
      <c r="W27" s="2"/>
    </row>
    <row r="28" spans="2:23" x14ac:dyDescent="0.25">
      <c r="B28" s="5"/>
      <c r="C28" s="6"/>
      <c r="D28" s="8"/>
      <c r="E28" s="6"/>
      <c r="F28" s="6"/>
      <c r="G28" s="6"/>
      <c r="H28" s="18"/>
      <c r="I28" s="6"/>
      <c r="J28" s="6"/>
      <c r="K28" s="6"/>
      <c r="L28" s="6"/>
      <c r="M28" s="6"/>
      <c r="N28" s="6"/>
      <c r="O28" s="6"/>
      <c r="P28" s="114">
        <f>SUM(P24:Q26)</f>
        <v>1.9763305600000001</v>
      </c>
      <c r="Q28" s="114"/>
      <c r="R28" s="114">
        <f>SUM(R24:S26)</f>
        <v>250.96261079365078</v>
      </c>
      <c r="S28" s="114"/>
      <c r="T28" s="51">
        <v>100</v>
      </c>
      <c r="U28" s="6"/>
      <c r="V28" s="6"/>
      <c r="W28" s="2"/>
    </row>
    <row r="29" spans="2:23" x14ac:dyDescent="0.25">
      <c r="B29" s="5"/>
      <c r="C29" s="6"/>
      <c r="D29" s="6"/>
      <c r="E29" s="6"/>
      <c r="F29" s="6"/>
      <c r="G29" s="6"/>
      <c r="H29" s="6"/>
      <c r="I29" s="6"/>
      <c r="J29" s="6"/>
      <c r="K29" s="6"/>
      <c r="L29" s="6"/>
      <c r="M29" s="6"/>
      <c r="N29" s="6"/>
      <c r="O29" s="6"/>
      <c r="P29" s="6"/>
      <c r="Q29" s="6"/>
      <c r="R29" s="6"/>
      <c r="S29" s="6"/>
      <c r="T29" s="6"/>
      <c r="U29" s="6"/>
      <c r="V29" s="6"/>
      <c r="W29" s="2"/>
    </row>
    <row r="30" spans="2:23" ht="15.75" thickBot="1" x14ac:dyDescent="0.3">
      <c r="B30" s="37"/>
      <c r="C30" s="40"/>
      <c r="D30" s="36"/>
      <c r="E30" s="36"/>
      <c r="F30" s="36"/>
      <c r="G30" s="36"/>
      <c r="H30" s="36"/>
      <c r="I30" s="36"/>
      <c r="J30" s="36"/>
      <c r="K30" s="36"/>
      <c r="L30" s="36"/>
      <c r="M30" s="36"/>
      <c r="N30" s="36"/>
      <c r="O30" s="36"/>
      <c r="P30" s="36"/>
      <c r="Q30" s="36"/>
      <c r="R30" s="36"/>
      <c r="S30" s="36"/>
      <c r="T30" s="36"/>
      <c r="U30" s="36"/>
      <c r="V30" s="36"/>
      <c r="W30" s="38"/>
    </row>
    <row r="31" spans="2:23" ht="15.75" thickTop="1" x14ac:dyDescent="0.25"/>
  </sheetData>
  <mergeCells count="26">
    <mergeCell ref="P28:Q28"/>
    <mergeCell ref="R28:S28"/>
    <mergeCell ref="P17:Q17"/>
    <mergeCell ref="R17:S17"/>
    <mergeCell ref="P18:Q18"/>
    <mergeCell ref="R18:S18"/>
    <mergeCell ref="P24:Q24"/>
    <mergeCell ref="R24:S24"/>
    <mergeCell ref="P25:Q25"/>
    <mergeCell ref="R25:S25"/>
    <mergeCell ref="P26:Q26"/>
    <mergeCell ref="R26:S26"/>
    <mergeCell ref="P27:Q27"/>
    <mergeCell ref="P16:Q16"/>
    <mergeCell ref="R16:S16"/>
    <mergeCell ref="B2:M2"/>
    <mergeCell ref="H3:I4"/>
    <mergeCell ref="H5:I6"/>
    <mergeCell ref="E12:E13"/>
    <mergeCell ref="H12:I13"/>
    <mergeCell ref="K12:M13"/>
    <mergeCell ref="N12:O13"/>
    <mergeCell ref="P14:Q14"/>
    <mergeCell ref="R14:S14"/>
    <mergeCell ref="P15:Q15"/>
    <mergeCell ref="R15:S15"/>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6">
    <tabColor theme="7" tint="0.59999389629810485"/>
  </sheetPr>
  <dimension ref="A1"/>
  <sheetViews>
    <sheetView showGridLines="0" zoomScale="90" zoomScaleNormal="90" workbookViewId="0"/>
  </sheetViews>
  <sheetFormatPr defaultRowHeight="15" x14ac:dyDescent="0.25"/>
  <sheetData/>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B1:N37"/>
  <sheetViews>
    <sheetView showGridLines="0" workbookViewId="0"/>
  </sheetViews>
  <sheetFormatPr defaultRowHeight="15" x14ac:dyDescent="0.25"/>
  <cols>
    <col min="1" max="1" width="1.42578125" customWidth="1"/>
    <col min="2" max="8" width="21.5703125" customWidth="1"/>
  </cols>
  <sheetData>
    <row r="1" spans="2:14" ht="7.5" customHeight="1" thickBot="1" x14ac:dyDescent="0.3"/>
    <row r="2" spans="2:14" ht="15.75" thickTop="1" x14ac:dyDescent="0.25">
      <c r="B2" s="135" t="s">
        <v>315</v>
      </c>
      <c r="C2" s="136"/>
      <c r="D2" s="136"/>
      <c r="E2" s="136"/>
      <c r="F2" s="136"/>
      <c r="G2" s="136"/>
      <c r="H2" s="137"/>
      <c r="I2" s="79"/>
      <c r="J2" s="79"/>
      <c r="K2" s="79"/>
      <c r="L2" s="79"/>
      <c r="M2" s="79"/>
      <c r="N2" s="79"/>
    </row>
    <row r="3" spans="2:14" ht="15" customHeight="1" x14ac:dyDescent="0.25">
      <c r="B3" s="138" t="s">
        <v>285</v>
      </c>
      <c r="C3" s="139" t="s">
        <v>286</v>
      </c>
      <c r="D3" s="139" t="s">
        <v>287</v>
      </c>
      <c r="E3" s="139" t="s">
        <v>300</v>
      </c>
      <c r="F3" s="139" t="s">
        <v>294</v>
      </c>
      <c r="G3" s="139" t="s">
        <v>288</v>
      </c>
      <c r="H3" s="140" t="s">
        <v>289</v>
      </c>
      <c r="I3" s="91"/>
      <c r="J3" s="91"/>
      <c r="K3" s="91"/>
      <c r="L3" s="91"/>
      <c r="M3" s="91"/>
      <c r="N3" s="91"/>
    </row>
    <row r="4" spans="2:14" x14ac:dyDescent="0.25">
      <c r="B4" s="141" t="s">
        <v>291</v>
      </c>
      <c r="C4" s="142" t="s">
        <v>292</v>
      </c>
      <c r="D4" s="142" t="s">
        <v>293</v>
      </c>
      <c r="E4" s="143">
        <v>2016</v>
      </c>
      <c r="F4" s="142" t="s">
        <v>295</v>
      </c>
      <c r="G4" s="142" t="s">
        <v>296</v>
      </c>
      <c r="H4" s="144" t="s">
        <v>297</v>
      </c>
      <c r="I4" s="91"/>
      <c r="J4" s="91"/>
      <c r="K4" s="91"/>
      <c r="L4" s="91"/>
      <c r="M4" s="91"/>
      <c r="N4" s="91"/>
    </row>
    <row r="5" spans="2:14" ht="30" x14ac:dyDescent="0.25">
      <c r="B5" s="141" t="s">
        <v>298</v>
      </c>
      <c r="C5" s="142" t="s">
        <v>299</v>
      </c>
      <c r="D5" s="142" t="s">
        <v>301</v>
      </c>
      <c r="E5" s="143">
        <v>2012</v>
      </c>
      <c r="F5" s="142" t="s">
        <v>302</v>
      </c>
      <c r="G5" s="142" t="s">
        <v>303</v>
      </c>
      <c r="H5" s="144" t="s">
        <v>297</v>
      </c>
      <c r="I5" s="91"/>
      <c r="J5" s="91"/>
      <c r="K5" s="91"/>
      <c r="L5" s="91"/>
      <c r="M5" s="91"/>
      <c r="N5" s="91"/>
    </row>
    <row r="6" spans="2:14" x14ac:dyDescent="0.25">
      <c r="B6" s="141" t="s">
        <v>304</v>
      </c>
      <c r="C6" s="142" t="s">
        <v>305</v>
      </c>
      <c r="D6" s="142" t="s">
        <v>306</v>
      </c>
      <c r="E6" s="143">
        <v>2015</v>
      </c>
      <c r="F6" s="142" t="s">
        <v>295</v>
      </c>
      <c r="G6" s="142" t="s">
        <v>296</v>
      </c>
      <c r="H6" s="144" t="s">
        <v>297</v>
      </c>
      <c r="I6" s="91"/>
      <c r="J6" s="91"/>
      <c r="K6" s="91"/>
      <c r="L6" s="91"/>
      <c r="M6" s="91"/>
      <c r="N6" s="91"/>
    </row>
    <row r="7" spans="2:14" x14ac:dyDescent="0.25">
      <c r="B7" s="141" t="s">
        <v>307</v>
      </c>
      <c r="C7" s="142" t="s">
        <v>308</v>
      </c>
      <c r="D7" s="142" t="s">
        <v>309</v>
      </c>
      <c r="E7" s="143">
        <v>2013</v>
      </c>
      <c r="F7" s="142" t="s">
        <v>311</v>
      </c>
      <c r="G7" s="142" t="s">
        <v>296</v>
      </c>
      <c r="H7" s="144" t="s">
        <v>297</v>
      </c>
      <c r="I7" s="91"/>
      <c r="J7" s="91"/>
      <c r="K7" s="91"/>
      <c r="L7" s="91"/>
      <c r="M7" s="91"/>
      <c r="N7" s="91"/>
    </row>
    <row r="8" spans="2:14" ht="15.75" thickBot="1" x14ac:dyDescent="0.3">
      <c r="B8" s="145" t="s">
        <v>307</v>
      </c>
      <c r="C8" s="146" t="s">
        <v>312</v>
      </c>
      <c r="D8" s="146" t="s">
        <v>313</v>
      </c>
      <c r="E8" s="147">
        <v>2014</v>
      </c>
      <c r="F8" s="146" t="s">
        <v>314</v>
      </c>
      <c r="G8" s="146" t="s">
        <v>296</v>
      </c>
      <c r="H8" s="148" t="s">
        <v>297</v>
      </c>
      <c r="I8" s="91"/>
      <c r="J8" s="91"/>
      <c r="K8" s="91"/>
      <c r="L8" s="91"/>
      <c r="M8" s="91"/>
      <c r="N8" s="91"/>
    </row>
    <row r="9" spans="2:14" ht="15.75" thickTop="1" x14ac:dyDescent="0.25">
      <c r="B9" s="91"/>
      <c r="C9" s="91"/>
      <c r="D9" s="91"/>
      <c r="E9" s="92"/>
      <c r="F9" s="91"/>
      <c r="G9" s="91"/>
      <c r="H9" s="134"/>
      <c r="I9" s="91"/>
      <c r="J9" s="91"/>
      <c r="K9" s="91"/>
      <c r="L9" s="91"/>
      <c r="M9" s="91"/>
      <c r="N9" s="91"/>
    </row>
    <row r="10" spans="2:14" x14ac:dyDescent="0.25">
      <c r="B10" s="91"/>
      <c r="C10" s="91"/>
      <c r="D10" s="91"/>
      <c r="E10" s="92"/>
      <c r="F10" s="91"/>
      <c r="G10" s="91"/>
      <c r="H10" s="91"/>
      <c r="I10" s="91"/>
      <c r="J10" s="91"/>
      <c r="K10" s="91"/>
      <c r="L10" s="91"/>
      <c r="M10" s="91"/>
      <c r="N10" s="91"/>
    </row>
    <row r="11" spans="2:14" x14ac:dyDescent="0.25">
      <c r="B11" s="91"/>
      <c r="C11" s="91"/>
      <c r="D11" s="91"/>
      <c r="E11" s="92"/>
      <c r="F11" s="91"/>
      <c r="G11" s="91"/>
      <c r="H11" s="91"/>
      <c r="I11" s="91"/>
      <c r="J11" s="91"/>
      <c r="K11" s="91"/>
      <c r="L11" s="91"/>
      <c r="M11" s="91"/>
      <c r="N11" s="91"/>
    </row>
    <row r="12" spans="2:14" x14ac:dyDescent="0.25">
      <c r="B12" s="91"/>
      <c r="C12" s="91"/>
      <c r="D12" s="91"/>
      <c r="E12" s="92"/>
      <c r="F12" s="91"/>
      <c r="G12" s="91"/>
      <c r="H12" s="91"/>
      <c r="I12" s="91"/>
      <c r="J12" s="91"/>
      <c r="K12" s="91"/>
      <c r="L12" s="91"/>
      <c r="M12" s="91"/>
      <c r="N12" s="91"/>
    </row>
    <row r="13" spans="2:14" x14ac:dyDescent="0.25">
      <c r="B13" s="91"/>
      <c r="C13" s="91"/>
      <c r="D13" s="91"/>
      <c r="E13" s="92"/>
      <c r="F13" s="91"/>
      <c r="G13" s="91"/>
      <c r="H13" s="91"/>
      <c r="I13" s="91"/>
      <c r="J13" s="91"/>
      <c r="K13" s="91"/>
      <c r="L13" s="91"/>
      <c r="M13" s="91"/>
      <c r="N13" s="91"/>
    </row>
    <row r="14" spans="2:14" x14ac:dyDescent="0.25">
      <c r="B14" s="91"/>
      <c r="C14" s="91"/>
      <c r="D14" s="91"/>
      <c r="E14" s="92"/>
      <c r="F14" s="91"/>
      <c r="G14" s="91"/>
      <c r="H14" s="91"/>
      <c r="I14" s="91"/>
      <c r="J14" s="91"/>
      <c r="K14" s="91"/>
      <c r="L14" s="91"/>
      <c r="M14" s="91"/>
      <c r="N14" s="91"/>
    </row>
    <row r="15" spans="2:14" x14ac:dyDescent="0.25">
      <c r="B15" s="91"/>
      <c r="C15" s="91"/>
      <c r="D15" s="91"/>
      <c r="E15" s="92"/>
      <c r="F15" s="91"/>
      <c r="G15" s="91"/>
      <c r="H15" s="91"/>
      <c r="I15" s="91"/>
      <c r="J15" s="91"/>
      <c r="K15" s="91"/>
      <c r="L15" s="91"/>
      <c r="M15" s="91"/>
      <c r="N15" s="91"/>
    </row>
    <row r="16" spans="2:14" x14ac:dyDescent="0.25">
      <c r="B16" s="91"/>
      <c r="C16" s="91"/>
      <c r="D16" s="91"/>
      <c r="E16" s="92"/>
      <c r="F16" s="91"/>
      <c r="G16" s="91"/>
      <c r="H16" s="91"/>
      <c r="I16" s="91"/>
      <c r="J16" s="91"/>
      <c r="K16" s="91"/>
      <c r="L16" s="91"/>
      <c r="M16" s="91"/>
      <c r="N16" s="91"/>
    </row>
    <row r="17" spans="2:14" x14ac:dyDescent="0.25">
      <c r="B17" s="91"/>
      <c r="C17" s="91"/>
      <c r="D17" s="91"/>
      <c r="E17" s="91"/>
      <c r="F17" s="91"/>
      <c r="G17" s="91"/>
      <c r="H17" s="91"/>
      <c r="I17" s="91"/>
      <c r="J17" s="91"/>
      <c r="K17" s="91"/>
      <c r="L17" s="91"/>
      <c r="M17" s="91"/>
      <c r="N17" s="91"/>
    </row>
    <row r="18" spans="2:14" x14ac:dyDescent="0.25">
      <c r="B18" s="91"/>
      <c r="C18" s="91"/>
      <c r="D18" s="91"/>
      <c r="E18" s="91"/>
      <c r="F18" s="91"/>
      <c r="G18" s="91"/>
      <c r="H18" s="91"/>
      <c r="I18" s="91"/>
      <c r="J18" s="91"/>
      <c r="K18" s="91"/>
      <c r="L18" s="91"/>
      <c r="M18" s="91"/>
      <c r="N18" s="91"/>
    </row>
    <row r="19" spans="2:14" x14ac:dyDescent="0.25">
      <c r="B19" s="91"/>
      <c r="C19" s="91"/>
      <c r="D19" s="91"/>
      <c r="E19" s="91"/>
      <c r="F19" s="91"/>
      <c r="G19" s="91"/>
      <c r="H19" s="91"/>
      <c r="I19" s="91"/>
      <c r="J19" s="91"/>
      <c r="K19" s="91"/>
      <c r="L19" s="91"/>
      <c r="M19" s="91"/>
      <c r="N19" s="91"/>
    </row>
    <row r="20" spans="2:14" x14ac:dyDescent="0.25">
      <c r="B20" s="91"/>
      <c r="C20" s="91"/>
      <c r="D20" s="91"/>
      <c r="E20" s="91"/>
      <c r="F20" s="91"/>
      <c r="G20" s="91"/>
      <c r="H20" s="91"/>
      <c r="I20" s="91"/>
      <c r="J20" s="91"/>
      <c r="K20" s="91"/>
      <c r="L20" s="91"/>
      <c r="M20" s="91"/>
      <c r="N20" s="91"/>
    </row>
    <row r="21" spans="2:14" x14ac:dyDescent="0.25">
      <c r="B21" s="91"/>
      <c r="C21" s="91"/>
      <c r="D21" s="91"/>
      <c r="E21" s="91"/>
      <c r="F21" s="91"/>
      <c r="G21" s="91"/>
      <c r="H21" s="91"/>
      <c r="I21" s="91"/>
      <c r="J21" s="91"/>
      <c r="K21" s="91"/>
      <c r="L21" s="91"/>
      <c r="M21" s="91"/>
      <c r="N21" s="91"/>
    </row>
    <row r="22" spans="2:14" x14ac:dyDescent="0.25">
      <c r="B22" s="91"/>
      <c r="C22" s="91"/>
      <c r="D22" s="91"/>
      <c r="E22" s="91"/>
      <c r="F22" s="91"/>
      <c r="G22" s="91"/>
      <c r="H22" s="91"/>
      <c r="I22" s="91"/>
      <c r="J22" s="91"/>
      <c r="K22" s="91"/>
      <c r="L22" s="91"/>
      <c r="M22" s="91"/>
      <c r="N22" s="91"/>
    </row>
    <row r="23" spans="2:14" x14ac:dyDescent="0.25">
      <c r="B23" s="91"/>
      <c r="C23" s="91"/>
      <c r="D23" s="91"/>
      <c r="E23" s="91"/>
      <c r="F23" s="91"/>
      <c r="G23" s="91"/>
      <c r="H23" s="91"/>
      <c r="I23" s="91"/>
      <c r="J23" s="91"/>
      <c r="K23" s="91"/>
      <c r="L23" s="91"/>
      <c r="M23" s="91"/>
      <c r="N23" s="91"/>
    </row>
    <row r="24" spans="2:14" x14ac:dyDescent="0.25">
      <c r="B24" s="91"/>
      <c r="C24" s="91"/>
      <c r="D24" s="91"/>
      <c r="E24" s="91"/>
      <c r="F24" s="91"/>
      <c r="G24" s="91"/>
      <c r="H24" s="91"/>
      <c r="I24" s="91"/>
      <c r="J24" s="91"/>
      <c r="K24" s="91"/>
      <c r="L24" s="91"/>
      <c r="M24" s="91"/>
      <c r="N24" s="91"/>
    </row>
    <row r="25" spans="2:14" x14ac:dyDescent="0.25">
      <c r="B25" s="91"/>
      <c r="C25" s="91"/>
      <c r="D25" s="91"/>
      <c r="E25" s="91"/>
      <c r="F25" s="91"/>
      <c r="G25" s="91"/>
      <c r="H25" s="91"/>
      <c r="I25" s="91"/>
      <c r="J25" s="91"/>
      <c r="K25" s="91"/>
      <c r="L25" s="91"/>
      <c r="M25" s="91"/>
      <c r="N25" s="91"/>
    </row>
    <row r="26" spans="2:14" x14ac:dyDescent="0.25">
      <c r="B26" s="91"/>
      <c r="C26" s="91"/>
      <c r="D26" s="91"/>
      <c r="E26" s="91"/>
      <c r="F26" s="91"/>
      <c r="G26" s="91"/>
      <c r="H26" s="91"/>
      <c r="I26" s="91"/>
      <c r="J26" s="91"/>
      <c r="K26" s="91"/>
      <c r="L26" s="91"/>
      <c r="M26" s="91"/>
      <c r="N26" s="91"/>
    </row>
    <row r="27" spans="2:14" x14ac:dyDescent="0.25">
      <c r="B27" s="91"/>
      <c r="C27" s="91"/>
      <c r="D27" s="91"/>
      <c r="E27" s="91"/>
      <c r="F27" s="91"/>
      <c r="G27" s="91"/>
      <c r="H27" s="91"/>
      <c r="I27" s="91"/>
      <c r="J27" s="91"/>
      <c r="K27" s="91"/>
      <c r="L27" s="91"/>
      <c r="M27" s="91"/>
      <c r="N27" s="91"/>
    </row>
    <row r="28" spans="2:14" x14ac:dyDescent="0.25">
      <c r="B28" s="91"/>
      <c r="C28" s="91"/>
      <c r="D28" s="91"/>
      <c r="E28" s="91"/>
      <c r="F28" s="91"/>
      <c r="G28" s="91"/>
      <c r="H28" s="91"/>
      <c r="I28" s="91"/>
      <c r="J28" s="91"/>
      <c r="K28" s="91"/>
      <c r="L28" s="91"/>
      <c r="M28" s="91"/>
      <c r="N28" s="91"/>
    </row>
    <row r="29" spans="2:14" x14ac:dyDescent="0.25">
      <c r="B29" s="91"/>
      <c r="C29" s="91"/>
      <c r="D29" s="91"/>
      <c r="E29" s="91"/>
      <c r="F29" s="91"/>
      <c r="G29" s="91"/>
      <c r="H29" s="91"/>
      <c r="I29" s="91"/>
      <c r="J29" s="91"/>
      <c r="K29" s="91"/>
      <c r="L29" s="91"/>
      <c r="M29" s="91"/>
      <c r="N29" s="91"/>
    </row>
    <row r="30" spans="2:14" x14ac:dyDescent="0.25">
      <c r="B30" s="91"/>
      <c r="C30" s="91"/>
      <c r="D30" s="91"/>
      <c r="E30" s="91"/>
      <c r="F30" s="91"/>
      <c r="G30" s="91"/>
      <c r="H30" s="91"/>
      <c r="I30" s="91"/>
      <c r="J30" s="91"/>
      <c r="K30" s="91"/>
      <c r="L30" s="91"/>
      <c r="M30" s="91"/>
      <c r="N30" s="91"/>
    </row>
    <row r="31" spans="2:14" x14ac:dyDescent="0.25">
      <c r="B31" s="91"/>
      <c r="C31" s="91"/>
      <c r="D31" s="91"/>
      <c r="E31" s="91"/>
      <c r="F31" s="91"/>
      <c r="G31" s="91"/>
      <c r="H31" s="91"/>
      <c r="I31" s="91"/>
      <c r="J31" s="91"/>
      <c r="K31" s="91"/>
      <c r="L31" s="91"/>
      <c r="M31" s="91"/>
      <c r="N31" s="91"/>
    </row>
    <row r="32" spans="2:14" x14ac:dyDescent="0.25">
      <c r="B32" s="91"/>
      <c r="C32" s="91"/>
      <c r="D32" s="91"/>
      <c r="E32" s="91"/>
      <c r="F32" s="91"/>
      <c r="G32" s="91"/>
      <c r="H32" s="91"/>
      <c r="I32" s="91"/>
      <c r="J32" s="91"/>
      <c r="K32" s="91"/>
      <c r="L32" s="91"/>
      <c r="M32" s="91"/>
      <c r="N32" s="91"/>
    </row>
    <row r="33" spans="2:14" x14ac:dyDescent="0.25">
      <c r="B33" s="91"/>
      <c r="C33" s="91"/>
      <c r="D33" s="91"/>
      <c r="E33" s="91"/>
      <c r="F33" s="91"/>
      <c r="G33" s="91"/>
      <c r="H33" s="91"/>
      <c r="I33" s="91"/>
      <c r="J33" s="91"/>
      <c r="K33" s="91"/>
      <c r="L33" s="91"/>
      <c r="M33" s="91"/>
      <c r="N33" s="91"/>
    </row>
    <row r="34" spans="2:14" x14ac:dyDescent="0.25">
      <c r="B34" s="91"/>
      <c r="C34" s="91"/>
      <c r="D34" s="91"/>
      <c r="E34" s="91"/>
      <c r="F34" s="91"/>
      <c r="G34" s="91"/>
      <c r="H34" s="91"/>
      <c r="I34" s="91"/>
      <c r="J34" s="91"/>
      <c r="K34" s="91"/>
      <c r="L34" s="91"/>
      <c r="M34" s="91"/>
      <c r="N34" s="91"/>
    </row>
    <row r="35" spans="2:14" x14ac:dyDescent="0.25">
      <c r="B35" s="91"/>
      <c r="C35" s="91"/>
      <c r="D35" s="91"/>
      <c r="E35" s="91"/>
      <c r="F35" s="91"/>
      <c r="G35" s="91"/>
      <c r="H35" s="91"/>
      <c r="I35" s="91"/>
      <c r="J35" s="91"/>
      <c r="K35" s="91"/>
      <c r="L35" s="91"/>
      <c r="M35" s="91"/>
      <c r="N35" s="91"/>
    </row>
    <row r="37" spans="2:14" x14ac:dyDescent="0.25">
      <c r="B37" s="27"/>
    </row>
  </sheetData>
  <mergeCells count="1">
    <mergeCell ref="B2:H2"/>
  </mergeCells>
  <hyperlinks>
    <hyperlink ref="H4" r:id="rId1"/>
    <hyperlink ref="H5" r:id="rId2"/>
    <hyperlink ref="H6" r:id="rId3"/>
    <hyperlink ref="H7" r:id="rId4"/>
    <hyperlink ref="H8" r:id="rId5"/>
  </hyperlinks>
  <pageMargins left="0.511811024" right="0.511811024" top="0.78740157499999996" bottom="0.78740157499999996" header="0.31496062000000002" footer="0.31496062000000002"/>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7">
    <tabColor theme="7" tint="0.59999389629810485"/>
  </sheetPr>
  <dimension ref="A1:N26"/>
  <sheetViews>
    <sheetView showGridLines="0" zoomScale="112" zoomScaleNormal="112" workbookViewId="0">
      <selection activeCell="K1" sqref="K1:N1"/>
    </sheetView>
  </sheetViews>
  <sheetFormatPr defaultRowHeight="15" x14ac:dyDescent="0.25"/>
  <cols>
    <col min="5" max="5" width="20.28515625" customWidth="1"/>
    <col min="11" max="11" width="17.5703125" customWidth="1"/>
    <col min="14" max="14" width="17.140625" customWidth="1"/>
    <col min="15" max="15" width="9" customWidth="1"/>
    <col min="16" max="16" width="10.140625" customWidth="1"/>
  </cols>
  <sheetData>
    <row r="1" spans="11:14" ht="15.75" thickBot="1" x14ac:dyDescent="0.3">
      <c r="K1" s="118" t="s">
        <v>65</v>
      </c>
      <c r="L1" s="119"/>
      <c r="M1" s="119"/>
      <c r="N1" s="120"/>
    </row>
    <row r="2" spans="11:14" x14ac:dyDescent="0.25">
      <c r="K2" s="121" t="s">
        <v>64</v>
      </c>
      <c r="L2" s="122"/>
      <c r="M2" s="123"/>
      <c r="N2" s="47">
        <v>8735</v>
      </c>
    </row>
    <row r="3" spans="11:14" x14ac:dyDescent="0.25">
      <c r="K3" s="124" t="s">
        <v>54</v>
      </c>
      <c r="L3" s="125"/>
      <c r="M3" s="126"/>
      <c r="N3" s="48">
        <v>8487</v>
      </c>
    </row>
    <row r="4" spans="11:14" x14ac:dyDescent="0.25">
      <c r="K4" s="127" t="s">
        <v>55</v>
      </c>
      <c r="L4" s="128"/>
      <c r="M4" s="129"/>
      <c r="N4" s="49">
        <v>8031</v>
      </c>
    </row>
    <row r="5" spans="11:14" ht="15.75" thickBot="1" x14ac:dyDescent="0.3">
      <c r="K5" s="130" t="s">
        <v>56</v>
      </c>
      <c r="L5" s="131"/>
      <c r="M5" s="132"/>
      <c r="N5" s="50">
        <v>7852</v>
      </c>
    </row>
    <row r="7" spans="11:14" ht="22.5" customHeight="1" x14ac:dyDescent="0.25"/>
    <row r="8" spans="11:14" ht="20.25" customHeight="1" x14ac:dyDescent="0.25"/>
    <row r="9" spans="11:14" ht="20.25" customHeight="1" x14ac:dyDescent="0.25"/>
    <row r="10" spans="11:14" ht="20.25" customHeight="1" x14ac:dyDescent="0.25"/>
    <row r="11" spans="11:14" ht="20.25" customHeight="1" x14ac:dyDescent="0.25"/>
    <row r="12" spans="11:14" ht="21.75" customHeight="1" x14ac:dyDescent="0.25"/>
    <row r="21" spans="1:14" ht="15.75" thickBot="1" x14ac:dyDescent="0.3">
      <c r="A21" s="39"/>
      <c r="B21" s="39"/>
      <c r="C21" s="39"/>
      <c r="D21" s="39"/>
      <c r="E21" s="39"/>
      <c r="F21" s="39"/>
      <c r="G21" s="39"/>
      <c r="H21" s="39"/>
      <c r="I21" s="39"/>
      <c r="J21" s="39"/>
      <c r="K21" s="39"/>
      <c r="L21" s="39"/>
      <c r="M21" s="39"/>
      <c r="N21" s="39"/>
    </row>
    <row r="22" spans="1:14" ht="16.5" thickTop="1" thickBot="1" x14ac:dyDescent="0.3">
      <c r="K22" s="118" t="s">
        <v>65</v>
      </c>
      <c r="L22" s="119"/>
      <c r="M22" s="119"/>
      <c r="N22" s="120"/>
    </row>
    <row r="23" spans="1:14" x14ac:dyDescent="0.25">
      <c r="K23" s="121" t="s">
        <v>281</v>
      </c>
      <c r="L23" s="122"/>
      <c r="M23" s="123"/>
      <c r="N23" s="47">
        <v>8735.0422680163247</v>
      </c>
    </row>
    <row r="24" spans="1:14" x14ac:dyDescent="0.25">
      <c r="K24" s="124" t="s">
        <v>282</v>
      </c>
      <c r="L24" s="125"/>
      <c r="M24" s="126"/>
      <c r="N24" s="48">
        <v>11066.470839444897</v>
      </c>
    </row>
    <row r="25" spans="1:14" x14ac:dyDescent="0.25">
      <c r="K25" s="127" t="s">
        <v>283</v>
      </c>
      <c r="L25" s="128"/>
      <c r="M25" s="129"/>
      <c r="N25" s="49">
        <v>6695.0422680163238</v>
      </c>
    </row>
    <row r="26" spans="1:14" ht="15.75" thickBot="1" x14ac:dyDescent="0.3">
      <c r="K26" s="130" t="s">
        <v>284</v>
      </c>
      <c r="L26" s="131"/>
      <c r="M26" s="132"/>
      <c r="N26" s="50">
        <v>5579.9999999999991</v>
      </c>
    </row>
  </sheetData>
  <mergeCells count="10">
    <mergeCell ref="K1:N1"/>
    <mergeCell ref="K2:M2"/>
    <mergeCell ref="K3:M3"/>
    <mergeCell ref="K4:M4"/>
    <mergeCell ref="K5:M5"/>
    <mergeCell ref="K22:N22"/>
    <mergeCell ref="K23:M23"/>
    <mergeCell ref="K24:M24"/>
    <mergeCell ref="K25:M25"/>
    <mergeCell ref="K26:M26"/>
  </mergeCell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3">
    <tabColor theme="5" tint="0.59999389629810485"/>
  </sheetPr>
  <dimension ref="A1"/>
  <sheetViews>
    <sheetView showGridLines="0" zoomScaleNormal="100" workbookViewId="0">
      <selection activeCell="B33" sqref="B33"/>
    </sheetView>
  </sheetViews>
  <sheetFormatPr defaultRowHeight="15" x14ac:dyDescent="0.25"/>
  <sheetData/>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5">
    <tabColor theme="5" tint="0.59999389629810485"/>
  </sheetPr>
  <dimension ref="A1"/>
  <sheetViews>
    <sheetView showGridLines="0" zoomScaleNormal="100" workbookViewId="0">
      <selection activeCell="Z28" sqref="Z28"/>
    </sheetView>
  </sheetViews>
  <sheetFormatPr defaultRowHeight="15" x14ac:dyDescent="0.25"/>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Assumptions</vt:lpstr>
      <vt:lpstr>Observations</vt:lpstr>
      <vt:lpstr>Summary - Terpineol</vt:lpstr>
      <vt:lpstr>Summary - Carvone</vt:lpstr>
      <vt:lpstr>Product Value</vt:lpstr>
      <vt:lpstr>Investment References</vt:lpstr>
      <vt:lpstr>Sensitivity Analysis</vt:lpstr>
      <vt:lpstr>PFD - Fermentation</vt:lpstr>
      <vt:lpstr>PFD - Downstream</vt:lpstr>
      <vt:lpstr>Equipment List</vt:lpstr>
    </vt:vector>
  </TitlesOfParts>
  <Company>SENAI CETIQT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JOAO BRUNO VALENTIM BASTOS</dc:creator>
  <cp:lastModifiedBy>Felipe Moura</cp:lastModifiedBy>
  <cp:lastPrinted>2016-12-13T11:40:17Z</cp:lastPrinted>
  <dcterms:created xsi:type="dcterms:W3CDTF">2016-12-12T18:37:07Z</dcterms:created>
  <dcterms:modified xsi:type="dcterms:W3CDTF">2017-12-18T16:23:45Z</dcterms:modified>
</cp:coreProperties>
</file>