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salkgu/Documents/SourceTree/Lake227/Postproc_code/L227/"/>
    </mc:Choice>
  </mc:AlternateContent>
  <xr:revisionPtr revIDLastSave="0" documentId="13_ncr:1_{F6A7CB1C-C074-A24E-8C5C-9CFF638BB84C}" xr6:coauthVersionLast="33" xr6:coauthVersionMax="33" xr10:uidLastSave="{00000000-0000-0000-0000-000000000000}"/>
  <bookViews>
    <workbookView xWindow="1360" yWindow="460" windowWidth="23820" windowHeight="14180" xr2:uid="{D9E1DE8F-6608-4D97-AE93-3307BBA0F217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B27" i="1"/>
  <c r="B26" i="1"/>
  <c r="E28" i="1"/>
  <c r="G28" i="1"/>
  <c r="F28" i="1"/>
  <c r="C28" i="1"/>
  <c r="G27" i="1"/>
  <c r="F27" i="1"/>
  <c r="G26" i="1"/>
  <c r="F26" i="1"/>
  <c r="E26" i="1"/>
  <c r="D27" i="1"/>
  <c r="C27" i="1"/>
  <c r="D26" i="1"/>
  <c r="C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Hrenchuk</author>
  </authors>
  <commentList>
    <comment ref="D12" authorId="0" shapeId="0" xr:uid="{ECDD4F56-659B-455C-A72B-8E49B45DD502}">
      <text>
        <r>
          <rPr>
            <b/>
            <sz val="9"/>
            <color indexed="81"/>
            <rFont val="Tahoma"/>
            <family val="2"/>
          </rPr>
          <t>Lee Hrenchuk:</t>
        </r>
        <r>
          <rPr>
            <sz val="9"/>
            <color indexed="81"/>
            <rFont val="Tahoma"/>
            <family val="2"/>
          </rPr>
          <t xml:space="preserve">
Milne Tech. 2017</t>
        </r>
      </text>
    </comment>
  </commentList>
</comments>
</file>

<file path=xl/sharedStrings.xml><?xml version="1.0" encoding="utf-8"?>
<sst xmlns="http://schemas.openxmlformats.org/spreadsheetml/2006/main" count="30" uniqueCount="22">
  <si>
    <t>Ice</t>
  </si>
  <si>
    <t>lake name</t>
  </si>
  <si>
    <t>surface area (ha)</t>
  </si>
  <si>
    <t>volume (m3)</t>
  </si>
  <si>
    <t>Ice off (2016)</t>
  </si>
  <si>
    <t>Ice on (2016)</t>
  </si>
  <si>
    <t>Scummy</t>
  </si>
  <si>
    <t>Boundary</t>
  </si>
  <si>
    <t>Rawson</t>
  </si>
  <si>
    <t>Sheila</t>
  </si>
  <si>
    <t>Geejay</t>
  </si>
  <si>
    <t>Teggau</t>
  </si>
  <si>
    <t>Winnange</t>
  </si>
  <si>
    <t>Year</t>
  </si>
  <si>
    <t>Ice off</t>
  </si>
  <si>
    <t>Ice on</t>
  </si>
  <si>
    <t>Predicted  for L227</t>
  </si>
  <si>
    <t xml:space="preserve">Ice on </t>
  </si>
  <si>
    <t>Ice on (2017)</t>
  </si>
  <si>
    <t>Ice off (2017)</t>
  </si>
  <si>
    <t>Compared to L239</t>
  </si>
  <si>
    <t>L239 vs L470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</si>
</sst>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1009]d/mmm/yy;@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165" fontId="1" fillId="0" borderId="0" xfId="0" applyNumberFormat="1" applyFont="1" applyAlignment="1">
      <alignment horizontal="left" vertical="center" wrapText="1"/>
    </xf>
    <xf numFmtId="1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NumberFormat="1"/>
    <xf numFmtId="1" fontId="0" fillId="0" borderId="0" xfId="0" applyNumberFormat="1"/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off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97577827567884"/>
                  <c:y val="0.33552097616327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Summary!$C$2:$C$23</c:f>
              <c:numCache>
                <c:formatCode>0.0</c:formatCode>
                <c:ptCount val="22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  <c:pt idx="9">
                  <c:v>80</c:v>
                </c:pt>
                <c:pt idx="10">
                  <c:v>33.232799999999997</c:v>
                </c:pt>
                <c:pt idx="11">
                  <c:v>4.24</c:v>
                </c:pt>
                <c:pt idx="12">
                  <c:v>12.1</c:v>
                </c:pt>
                <c:pt idx="13">
                  <c:v>27.85</c:v>
                </c:pt>
                <c:pt idx="14">
                  <c:v>44</c:v>
                </c:pt>
                <c:pt idx="15">
                  <c:v>54.28</c:v>
                </c:pt>
                <c:pt idx="16">
                  <c:v>163.994</c:v>
                </c:pt>
                <c:pt idx="17">
                  <c:v>186</c:v>
                </c:pt>
                <c:pt idx="18">
                  <c:v>1330</c:v>
                </c:pt>
                <c:pt idx="19">
                  <c:v>2631</c:v>
                </c:pt>
                <c:pt idx="20">
                  <c:v>80</c:v>
                </c:pt>
                <c:pt idx="21">
                  <c:v>33.232799999999997</c:v>
                </c:pt>
              </c:numCache>
            </c:numRef>
          </c:xVal>
          <c:yVal>
            <c:numRef>
              <c:f>Summary!$E$2:$E$23</c:f>
              <c:numCache>
                <c:formatCode>General</c:formatCode>
                <c:ptCount val="22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117</c:v>
                </c:pt>
                <c:pt idx="4">
                  <c:v>119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123</c:v>
                </c:pt>
                <c:pt idx="12">
                  <c:v>106</c:v>
                </c:pt>
                <c:pt idx="13">
                  <c:v>110</c:v>
                </c:pt>
                <c:pt idx="14">
                  <c:v>108</c:v>
                </c:pt>
                <c:pt idx="15">
                  <c:v>109</c:v>
                </c:pt>
                <c:pt idx="16">
                  <c:v>109</c:v>
                </c:pt>
                <c:pt idx="17">
                  <c:v>111</c:v>
                </c:pt>
                <c:pt idx="18">
                  <c:v>120</c:v>
                </c:pt>
                <c:pt idx="19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3-4289-9882-DF47D2FD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8312"/>
        <c:axId val="474822040"/>
      </c:scatterChart>
      <c:valAx>
        <c:axId val="4748283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Area 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2040"/>
        <c:crosses val="autoZero"/>
        <c:crossBetween val="midCat"/>
      </c:valAx>
      <c:valAx>
        <c:axId val="4748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on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167645171531314"/>
                  <c:y val="-5.0005006074747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Summary!$C$2:$C$24</c:f>
              <c:numCache>
                <c:formatCode>0.0</c:formatCode>
                <c:ptCount val="23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  <c:pt idx="9">
                  <c:v>80</c:v>
                </c:pt>
                <c:pt idx="10">
                  <c:v>33.232799999999997</c:v>
                </c:pt>
                <c:pt idx="11">
                  <c:v>4.24</c:v>
                </c:pt>
                <c:pt idx="12">
                  <c:v>12.1</c:v>
                </c:pt>
                <c:pt idx="13">
                  <c:v>27.85</c:v>
                </c:pt>
                <c:pt idx="14">
                  <c:v>44</c:v>
                </c:pt>
                <c:pt idx="15">
                  <c:v>54.28</c:v>
                </c:pt>
                <c:pt idx="16">
                  <c:v>163.994</c:v>
                </c:pt>
                <c:pt idx="17">
                  <c:v>186</c:v>
                </c:pt>
                <c:pt idx="18">
                  <c:v>1330</c:v>
                </c:pt>
                <c:pt idx="19">
                  <c:v>2631</c:v>
                </c:pt>
                <c:pt idx="20">
                  <c:v>80</c:v>
                </c:pt>
                <c:pt idx="21">
                  <c:v>33.232799999999997</c:v>
                </c:pt>
              </c:numCache>
            </c:numRef>
          </c:xVal>
          <c:yVal>
            <c:numRef>
              <c:f>Summary!$F$2:$F$23</c:f>
              <c:numCache>
                <c:formatCode>General</c:formatCode>
                <c:ptCount val="22"/>
                <c:pt idx="0">
                  <c:v>324</c:v>
                </c:pt>
                <c:pt idx="1">
                  <c:v>325</c:v>
                </c:pt>
                <c:pt idx="2">
                  <c:v>344</c:v>
                </c:pt>
                <c:pt idx="3">
                  <c:v>342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349</c:v>
                </c:pt>
                <c:pt idx="8">
                  <c:v>352</c:v>
                </c:pt>
                <c:pt idx="11">
                  <c:v>304</c:v>
                </c:pt>
                <c:pt idx="12">
                  <c:v>304</c:v>
                </c:pt>
                <c:pt idx="13">
                  <c:v>314</c:v>
                </c:pt>
                <c:pt idx="14">
                  <c:v>314</c:v>
                </c:pt>
                <c:pt idx="15">
                  <c:v>314</c:v>
                </c:pt>
                <c:pt idx="16">
                  <c:v>322</c:v>
                </c:pt>
                <c:pt idx="17">
                  <c:v>334</c:v>
                </c:pt>
                <c:pt idx="20">
                  <c:v>322</c:v>
                </c:pt>
                <c:pt idx="21">
                  <c:v>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2-4D2F-983A-551A08B7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3608"/>
        <c:axId val="474824000"/>
      </c:scatterChart>
      <c:valAx>
        <c:axId val="4748236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Volume (m3)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4000"/>
        <c:crosses val="autoZero"/>
        <c:crossBetween val="midCat"/>
      </c:valAx>
      <c:valAx>
        <c:axId val="47482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off Date (2016)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97577827567884"/>
                  <c:y val="0.33552097616327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Summary!$C$2:$C$10</c:f>
              <c:numCache>
                <c:formatCode>0.0</c:formatCode>
                <c:ptCount val="9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</c:numCache>
            </c:numRef>
          </c:xVal>
          <c:yVal>
            <c:numRef>
              <c:f>Summary!$E$2:$E$10</c:f>
              <c:numCache>
                <c:formatCode>General</c:formatCode>
                <c:ptCount val="9"/>
                <c:pt idx="0">
                  <c:v>114</c:v>
                </c:pt>
                <c:pt idx="1">
                  <c:v>115</c:v>
                </c:pt>
                <c:pt idx="2">
                  <c:v>116</c:v>
                </c:pt>
                <c:pt idx="3">
                  <c:v>117</c:v>
                </c:pt>
                <c:pt idx="4">
                  <c:v>119</c:v>
                </c:pt>
                <c:pt idx="5">
                  <c:v>121</c:v>
                </c:pt>
                <c:pt idx="6">
                  <c:v>122</c:v>
                </c:pt>
                <c:pt idx="7">
                  <c:v>123</c:v>
                </c:pt>
                <c:pt idx="8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00-7B4A-8A7D-35C20067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8312"/>
        <c:axId val="474822040"/>
      </c:scatterChart>
      <c:valAx>
        <c:axId val="4748283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Area 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2040"/>
        <c:crosses val="autoZero"/>
        <c:crossBetween val="midCat"/>
      </c:valAx>
      <c:valAx>
        <c:axId val="4748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off Date (2017)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0097577827567884"/>
                  <c:y val="0.33552097616327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Summary!$C$13:$C$23</c:f>
              <c:numCache>
                <c:formatCode>0.0</c:formatCode>
                <c:ptCount val="11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  <c:pt idx="9">
                  <c:v>80</c:v>
                </c:pt>
                <c:pt idx="10">
                  <c:v>33.232799999999997</c:v>
                </c:pt>
              </c:numCache>
            </c:numRef>
          </c:xVal>
          <c:yVal>
            <c:numRef>
              <c:f>Summary!$E$13:$E$23</c:f>
              <c:numCache>
                <c:formatCode>General</c:formatCode>
                <c:ptCount val="11"/>
                <c:pt idx="1">
                  <c:v>106</c:v>
                </c:pt>
                <c:pt idx="2">
                  <c:v>110</c:v>
                </c:pt>
                <c:pt idx="3">
                  <c:v>108</c:v>
                </c:pt>
                <c:pt idx="4">
                  <c:v>109</c:v>
                </c:pt>
                <c:pt idx="5">
                  <c:v>109</c:v>
                </c:pt>
                <c:pt idx="6">
                  <c:v>111</c:v>
                </c:pt>
                <c:pt idx="7">
                  <c:v>120</c:v>
                </c:pt>
                <c:pt idx="8">
                  <c:v>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0A-0B45-845A-622DC3CBF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8312"/>
        <c:axId val="474822040"/>
      </c:scatterChart>
      <c:valAx>
        <c:axId val="47482831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Area (ha)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2040"/>
        <c:crosses val="autoZero"/>
        <c:crossBetween val="midCat"/>
      </c:valAx>
      <c:valAx>
        <c:axId val="474822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on Date  (2016)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167645171531314"/>
                  <c:y val="-5.0005006074747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Summary!$C$2:$C$10</c:f>
              <c:numCache>
                <c:formatCode>0.0</c:formatCode>
                <c:ptCount val="9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</c:numCache>
            </c:numRef>
          </c:xVal>
          <c:yVal>
            <c:numRef>
              <c:f>Summary!$F$2:$F$10</c:f>
              <c:numCache>
                <c:formatCode>General</c:formatCode>
                <c:ptCount val="9"/>
                <c:pt idx="0">
                  <c:v>324</c:v>
                </c:pt>
                <c:pt idx="1">
                  <c:v>325</c:v>
                </c:pt>
                <c:pt idx="2">
                  <c:v>344</c:v>
                </c:pt>
                <c:pt idx="3">
                  <c:v>342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349</c:v>
                </c:pt>
                <c:pt idx="8">
                  <c:v>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3-D04A-A0FB-BE6A1C408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3608"/>
        <c:axId val="474824000"/>
      </c:scatterChart>
      <c:valAx>
        <c:axId val="4748236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Volume (m3)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4000"/>
        <c:crosses val="autoZero"/>
        <c:crossBetween val="midCat"/>
      </c:valAx>
      <c:valAx>
        <c:axId val="47482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on Date (2017)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0167645171531314"/>
                  <c:y val="-5.00050060747474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Summary!$C$13:$C$24</c:f>
              <c:numCache>
                <c:formatCode>0.0</c:formatCode>
                <c:ptCount val="12"/>
                <c:pt idx="0">
                  <c:v>4.24</c:v>
                </c:pt>
                <c:pt idx="1">
                  <c:v>12.1</c:v>
                </c:pt>
                <c:pt idx="2">
                  <c:v>27.85</c:v>
                </c:pt>
                <c:pt idx="3">
                  <c:v>44</c:v>
                </c:pt>
                <c:pt idx="4">
                  <c:v>54.28</c:v>
                </c:pt>
                <c:pt idx="5">
                  <c:v>163.994</c:v>
                </c:pt>
                <c:pt idx="6">
                  <c:v>186</c:v>
                </c:pt>
                <c:pt idx="7">
                  <c:v>1330</c:v>
                </c:pt>
                <c:pt idx="8">
                  <c:v>2631</c:v>
                </c:pt>
                <c:pt idx="9">
                  <c:v>80</c:v>
                </c:pt>
                <c:pt idx="10">
                  <c:v>33.232799999999997</c:v>
                </c:pt>
              </c:numCache>
            </c:numRef>
          </c:xVal>
          <c:yVal>
            <c:numRef>
              <c:f>Summary!$F$13:$F$23</c:f>
              <c:numCache>
                <c:formatCode>General</c:formatCode>
                <c:ptCount val="11"/>
                <c:pt idx="0">
                  <c:v>304</c:v>
                </c:pt>
                <c:pt idx="1">
                  <c:v>304</c:v>
                </c:pt>
                <c:pt idx="2">
                  <c:v>314</c:v>
                </c:pt>
                <c:pt idx="3">
                  <c:v>314</c:v>
                </c:pt>
                <c:pt idx="4">
                  <c:v>314</c:v>
                </c:pt>
                <c:pt idx="5">
                  <c:v>322</c:v>
                </c:pt>
                <c:pt idx="6">
                  <c:v>334</c:v>
                </c:pt>
                <c:pt idx="9">
                  <c:v>322</c:v>
                </c:pt>
                <c:pt idx="10">
                  <c:v>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0-CB46-B3D7-32CF06DC0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23608"/>
        <c:axId val="474824000"/>
      </c:scatterChart>
      <c:valAx>
        <c:axId val="4748236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Lake Volume (m3)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4000"/>
        <c:crosses val="autoZero"/>
        <c:crossBetween val="midCat"/>
      </c:valAx>
      <c:valAx>
        <c:axId val="47482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Ice Off</a:t>
                </a:r>
                <a:r>
                  <a:rPr lang="en-US" baseline="0"/>
                  <a:t> Datte (Julian)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2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147638</xdr:rowOff>
    </xdr:from>
    <xdr:to>
      <xdr:col>17</xdr:col>
      <xdr:colOff>19050</xdr:colOff>
      <xdr:row>14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7E510-06CD-409F-9FF6-97E5D3318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</xdr:colOff>
      <xdr:row>0</xdr:row>
      <xdr:rowOff>152400</xdr:rowOff>
    </xdr:from>
    <xdr:to>
      <xdr:col>24</xdr:col>
      <xdr:colOff>361950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B12938-6F42-4259-B460-DF21081A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366888</xdr:colOff>
      <xdr:row>14</xdr:row>
      <xdr:rowOff>84667</xdr:rowOff>
    </xdr:from>
    <xdr:to>
      <xdr:col>17</xdr:col>
      <xdr:colOff>23988</xdr:colOff>
      <xdr:row>28</xdr:row>
      <xdr:rowOff>135467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0B45B7-EF3C-C14B-9CF2-4AB24023F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352777</xdr:colOff>
      <xdr:row>29</xdr:row>
      <xdr:rowOff>28222</xdr:rowOff>
    </xdr:from>
    <xdr:to>
      <xdr:col>17</xdr:col>
      <xdr:colOff>9877</xdr:colOff>
      <xdr:row>43</xdr:row>
      <xdr:rowOff>79022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0C57-1774-D646-978C-58CEF6256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56444</xdr:colOff>
      <xdr:row>14</xdr:row>
      <xdr:rowOff>98777</xdr:rowOff>
    </xdr:from>
    <xdr:to>
      <xdr:col>24</xdr:col>
      <xdr:colOff>361244</xdr:colOff>
      <xdr:row>28</xdr:row>
      <xdr:rowOff>149577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679FC9-24F4-B44B-9E28-346077C9A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30</xdr:row>
      <xdr:rowOff>0</xdr:rowOff>
    </xdr:from>
    <xdr:to>
      <xdr:col>24</xdr:col>
      <xdr:colOff>304800</xdr:colOff>
      <xdr:row>44</xdr:row>
      <xdr:rowOff>50801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C6D5E8-8175-0C4C-8616-F278BFC63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CE13-0C8D-4995-86AA-9783902D3048}">
  <dimension ref="A1:M28"/>
  <sheetViews>
    <sheetView tabSelected="1" zoomScaleNormal="100" workbookViewId="0">
      <selection activeCell="H33" sqref="H33"/>
    </sheetView>
  </sheetViews>
  <sheetFormatPr baseColWidth="10" defaultColWidth="8.83203125" defaultRowHeight="15" x14ac:dyDescent="0.2"/>
  <cols>
    <col min="1" max="1" width="9" bestFit="1" customWidth="1"/>
    <col min="3" max="3" width="9.1640625" style="2" bestFit="1" customWidth="1"/>
    <col min="4" max="4" width="10.33203125" bestFit="1" customWidth="1"/>
    <col min="5" max="5" width="9.6640625" style="11" customWidth="1"/>
    <col min="6" max="6" width="8" customWidth="1"/>
    <col min="7" max="8" width="9.1640625" style="8" bestFit="1" customWidth="1"/>
    <col min="9" max="9" width="5" style="8" customWidth="1"/>
    <col min="10" max="13" width="9" style="8"/>
  </cols>
  <sheetData>
    <row r="1" spans="1:13" ht="26" x14ac:dyDescent="0.2">
      <c r="A1" s="1" t="s">
        <v>0</v>
      </c>
      <c r="B1" s="1" t="s">
        <v>1</v>
      </c>
      <c r="C1" s="2" t="s">
        <v>2</v>
      </c>
      <c r="D1" t="s">
        <v>3</v>
      </c>
      <c r="E1" s="3" t="s">
        <v>14</v>
      </c>
      <c r="F1" s="3" t="s">
        <v>15</v>
      </c>
      <c r="G1" s="4" t="s">
        <v>13</v>
      </c>
      <c r="H1" s="4"/>
      <c r="I1" s="4"/>
      <c r="J1" s="4"/>
      <c r="K1" s="4"/>
      <c r="L1"/>
      <c r="M1"/>
    </row>
    <row r="2" spans="1:13" x14ac:dyDescent="0.2">
      <c r="A2" s="5">
        <v>470</v>
      </c>
      <c r="B2" s="5" t="s">
        <v>6</v>
      </c>
      <c r="C2" s="2">
        <v>4.24</v>
      </c>
      <c r="D2">
        <v>33517</v>
      </c>
      <c r="E2" s="6">
        <v>114</v>
      </c>
      <c r="F2" s="7">
        <v>324</v>
      </c>
      <c r="G2" s="8">
        <v>2016</v>
      </c>
      <c r="L2"/>
      <c r="M2"/>
    </row>
    <row r="3" spans="1:13" x14ac:dyDescent="0.2">
      <c r="A3" s="5">
        <v>114</v>
      </c>
      <c r="B3" s="5"/>
      <c r="C3" s="2">
        <v>12.1</v>
      </c>
      <c r="D3">
        <v>207487</v>
      </c>
      <c r="E3" s="6">
        <v>115</v>
      </c>
      <c r="F3" s="7">
        <v>325</v>
      </c>
      <c r="G3" s="8">
        <v>2016</v>
      </c>
      <c r="L3"/>
      <c r="M3"/>
    </row>
    <row r="4" spans="1:13" x14ac:dyDescent="0.2">
      <c r="A4" s="5">
        <v>626</v>
      </c>
      <c r="B4" s="5"/>
      <c r="C4" s="2">
        <v>27.85</v>
      </c>
      <c r="D4">
        <v>1772467</v>
      </c>
      <c r="E4" s="6">
        <v>116</v>
      </c>
      <c r="F4" s="7">
        <v>344</v>
      </c>
      <c r="G4" s="8">
        <v>2016</v>
      </c>
      <c r="L4"/>
      <c r="M4"/>
    </row>
    <row r="5" spans="1:13" x14ac:dyDescent="0.2">
      <c r="A5" s="5">
        <v>240</v>
      </c>
      <c r="B5" s="5" t="s">
        <v>7</v>
      </c>
      <c r="C5" s="2">
        <v>44</v>
      </c>
      <c r="D5">
        <v>2669357</v>
      </c>
      <c r="E5" s="6">
        <v>117</v>
      </c>
      <c r="F5" s="7">
        <v>342</v>
      </c>
      <c r="G5" s="8">
        <v>2016</v>
      </c>
      <c r="L5"/>
      <c r="M5"/>
    </row>
    <row r="6" spans="1:13" x14ac:dyDescent="0.2">
      <c r="A6" s="5">
        <v>239</v>
      </c>
      <c r="B6" s="5" t="s">
        <v>8</v>
      </c>
      <c r="C6" s="2">
        <v>54.28</v>
      </c>
      <c r="D6">
        <v>5712829</v>
      </c>
      <c r="E6" s="6">
        <v>119</v>
      </c>
      <c r="F6" s="7">
        <v>344</v>
      </c>
      <c r="G6" s="8">
        <v>2016</v>
      </c>
      <c r="L6"/>
      <c r="M6"/>
    </row>
    <row r="7" spans="1:13" x14ac:dyDescent="0.2">
      <c r="A7" s="5">
        <v>379</v>
      </c>
      <c r="B7" s="5" t="s">
        <v>9</v>
      </c>
      <c r="C7" s="2">
        <v>163.994</v>
      </c>
      <c r="E7" s="6">
        <v>121</v>
      </c>
      <c r="F7" s="7">
        <v>345</v>
      </c>
      <c r="G7" s="8">
        <v>2016</v>
      </c>
      <c r="L7"/>
      <c r="M7"/>
    </row>
    <row r="8" spans="1:13" x14ac:dyDescent="0.2">
      <c r="A8" s="5">
        <v>653</v>
      </c>
      <c r="B8" s="5" t="s">
        <v>10</v>
      </c>
      <c r="C8" s="2">
        <v>186</v>
      </c>
      <c r="D8">
        <v>33480000</v>
      </c>
      <c r="E8" s="6">
        <v>122</v>
      </c>
      <c r="F8" s="7">
        <v>346</v>
      </c>
      <c r="G8" s="8">
        <v>2016</v>
      </c>
      <c r="L8"/>
      <c r="M8"/>
    </row>
    <row r="9" spans="1:13" x14ac:dyDescent="0.2">
      <c r="A9" s="5">
        <v>228</v>
      </c>
      <c r="B9" s="5" t="s">
        <v>11</v>
      </c>
      <c r="C9" s="2">
        <v>1330</v>
      </c>
      <c r="D9">
        <v>736577119</v>
      </c>
      <c r="E9" s="6">
        <v>123</v>
      </c>
      <c r="F9" s="7">
        <v>349</v>
      </c>
      <c r="G9" s="8">
        <v>2016</v>
      </c>
      <c r="L9"/>
      <c r="M9"/>
    </row>
    <row r="10" spans="1:13" x14ac:dyDescent="0.2">
      <c r="A10" s="5">
        <v>660</v>
      </c>
      <c r="B10" s="5" t="s">
        <v>12</v>
      </c>
      <c r="C10" s="2">
        <v>2631</v>
      </c>
      <c r="E10" s="6">
        <v>123</v>
      </c>
      <c r="F10" s="7">
        <v>352</v>
      </c>
      <c r="G10" s="8">
        <v>2016</v>
      </c>
      <c r="L10"/>
      <c r="M10"/>
    </row>
    <row r="11" spans="1:13" x14ac:dyDescent="0.2">
      <c r="A11" s="5">
        <v>625</v>
      </c>
      <c r="C11" s="9">
        <v>80</v>
      </c>
      <c r="D11" s="10">
        <v>11600000</v>
      </c>
      <c r="F11" s="7"/>
      <c r="L11"/>
      <c r="M11"/>
    </row>
    <row r="12" spans="1:13" x14ac:dyDescent="0.2">
      <c r="A12" s="5">
        <v>260</v>
      </c>
      <c r="C12" s="9">
        <v>33.232799999999997</v>
      </c>
      <c r="D12" s="12">
        <v>1975971</v>
      </c>
      <c r="E12" s="8"/>
      <c r="F12" s="8"/>
      <c r="L12"/>
      <c r="M12"/>
    </row>
    <row r="13" spans="1:13" x14ac:dyDescent="0.2">
      <c r="A13" s="5">
        <v>470</v>
      </c>
      <c r="B13" s="5" t="s">
        <v>6</v>
      </c>
      <c r="C13" s="2">
        <v>4.24</v>
      </c>
      <c r="E13" s="8"/>
      <c r="F13" s="7">
        <v>304</v>
      </c>
      <c r="G13" s="8">
        <v>2017</v>
      </c>
    </row>
    <row r="14" spans="1:13" x14ac:dyDescent="0.2">
      <c r="A14" s="5">
        <v>114</v>
      </c>
      <c r="B14" s="5"/>
      <c r="C14" s="2">
        <v>12.1</v>
      </c>
      <c r="E14" s="7">
        <v>106</v>
      </c>
      <c r="F14" s="7">
        <v>304</v>
      </c>
      <c r="G14" s="8">
        <v>2017</v>
      </c>
    </row>
    <row r="15" spans="1:13" x14ac:dyDescent="0.2">
      <c r="A15" s="5">
        <v>626</v>
      </c>
      <c r="B15" s="5"/>
      <c r="C15" s="2">
        <v>27.85</v>
      </c>
      <c r="E15" s="7">
        <v>110</v>
      </c>
      <c r="F15" s="7">
        <v>314</v>
      </c>
      <c r="G15" s="8">
        <v>2017</v>
      </c>
    </row>
    <row r="16" spans="1:13" x14ac:dyDescent="0.2">
      <c r="A16" s="5">
        <v>240</v>
      </c>
      <c r="B16" s="5" t="s">
        <v>7</v>
      </c>
      <c r="C16" s="2">
        <v>44</v>
      </c>
      <c r="E16" s="7">
        <v>108</v>
      </c>
      <c r="F16" s="7">
        <v>314</v>
      </c>
      <c r="G16" s="8">
        <v>2017</v>
      </c>
    </row>
    <row r="17" spans="1:7" x14ac:dyDescent="0.2">
      <c r="A17" s="5">
        <v>239</v>
      </c>
      <c r="B17" s="5" t="s">
        <v>8</v>
      </c>
      <c r="C17" s="2">
        <v>54.28</v>
      </c>
      <c r="E17" s="7">
        <v>109</v>
      </c>
      <c r="F17" s="7">
        <v>314</v>
      </c>
      <c r="G17" s="8">
        <v>2017</v>
      </c>
    </row>
    <row r="18" spans="1:7" x14ac:dyDescent="0.2">
      <c r="A18" s="5">
        <v>379</v>
      </c>
      <c r="B18" s="5" t="s">
        <v>9</v>
      </c>
      <c r="C18" s="2">
        <v>163.994</v>
      </c>
      <c r="E18" s="7">
        <v>109</v>
      </c>
      <c r="F18" s="7">
        <v>322</v>
      </c>
      <c r="G18" s="8">
        <v>2017</v>
      </c>
    </row>
    <row r="19" spans="1:7" x14ac:dyDescent="0.2">
      <c r="A19" s="5">
        <v>653</v>
      </c>
      <c r="B19" s="5" t="s">
        <v>10</v>
      </c>
      <c r="C19" s="2">
        <v>186</v>
      </c>
      <c r="E19" s="7">
        <v>111</v>
      </c>
      <c r="F19" s="7">
        <v>334</v>
      </c>
      <c r="G19" s="8">
        <v>2017</v>
      </c>
    </row>
    <row r="20" spans="1:7" x14ac:dyDescent="0.2">
      <c r="A20" s="5">
        <v>228</v>
      </c>
      <c r="B20" s="5" t="s">
        <v>11</v>
      </c>
      <c r="C20" s="2">
        <v>1330</v>
      </c>
      <c r="E20" s="7">
        <v>120</v>
      </c>
      <c r="F20" s="7"/>
      <c r="G20" s="8">
        <v>2017</v>
      </c>
    </row>
    <row r="21" spans="1:7" x14ac:dyDescent="0.2">
      <c r="A21" s="5">
        <v>660</v>
      </c>
      <c r="B21" s="5" t="s">
        <v>12</v>
      </c>
      <c r="C21" s="2">
        <v>2631</v>
      </c>
      <c r="E21" s="7">
        <v>118</v>
      </c>
      <c r="F21" s="7"/>
      <c r="G21" s="8">
        <v>2017</v>
      </c>
    </row>
    <row r="22" spans="1:7" x14ac:dyDescent="0.2">
      <c r="A22" s="5">
        <v>625</v>
      </c>
      <c r="C22" s="9">
        <v>80</v>
      </c>
      <c r="F22" s="7">
        <v>322</v>
      </c>
      <c r="G22" s="8">
        <v>2017</v>
      </c>
    </row>
    <row r="23" spans="1:7" x14ac:dyDescent="0.2">
      <c r="A23" s="5">
        <v>260</v>
      </c>
      <c r="C23" s="9">
        <v>33.232799999999997</v>
      </c>
      <c r="F23" s="7">
        <v>313</v>
      </c>
      <c r="G23" s="8">
        <v>2017</v>
      </c>
    </row>
    <row r="25" spans="1:7" x14ac:dyDescent="0.2">
      <c r="B25" s="11" t="s">
        <v>14</v>
      </c>
      <c r="C25" t="s">
        <v>4</v>
      </c>
      <c r="D25" s="8" t="s">
        <v>19</v>
      </c>
      <c r="E25" t="s">
        <v>17</v>
      </c>
      <c r="F25" s="2" t="s">
        <v>5</v>
      </c>
      <c r="G25" t="s">
        <v>18</v>
      </c>
    </row>
    <row r="26" spans="1:7" ht="30" x14ac:dyDescent="0.2">
      <c r="A26" s="13" t="s">
        <v>16</v>
      </c>
      <c r="B26" s="8">
        <f>1.7212*LN(5) + 107.31</f>
        <v>110.08016453488158</v>
      </c>
      <c r="C26" s="8">
        <f>1.5954*LN(5) + 111.72</f>
        <v>114.28769724549736</v>
      </c>
      <c r="D26" s="8">
        <f>2.437*LN(5) + 99.497</f>
        <v>103.41920019260191</v>
      </c>
      <c r="E26" s="8">
        <f>6.4049*LN(5) + 302.22</f>
        <v>312.52828888534918</v>
      </c>
      <c r="F26" s="8">
        <f>4.0817*LN(5) + 322.88</f>
        <v>329.44924272718225</v>
      </c>
      <c r="G26" s="8">
        <f>7.0947*LN(5) + 289.45</f>
        <v>300.8684791573462</v>
      </c>
    </row>
    <row r="27" spans="1:7" ht="30" x14ac:dyDescent="0.2">
      <c r="A27" s="13" t="s">
        <v>20</v>
      </c>
      <c r="B27" s="8">
        <f>AVERAGE(C27:D27)</f>
        <v>-5.1465512809503693</v>
      </c>
      <c r="C27" s="8">
        <f>C26-E6</f>
        <v>-4.7123027545026446</v>
      </c>
      <c r="D27" s="8">
        <f>D26-E17</f>
        <v>-5.580799807398094</v>
      </c>
      <c r="E27" s="8">
        <f>AVERAGE(F27:G27)</f>
        <v>-13.841139057735774</v>
      </c>
      <c r="F27" s="8">
        <f>F26-F6</f>
        <v>-14.550757272817748</v>
      </c>
      <c r="G27" s="8">
        <f>G26-F17</f>
        <v>-13.131520842653799</v>
      </c>
    </row>
    <row r="28" spans="1:7" x14ac:dyDescent="0.2">
      <c r="A28" t="s">
        <v>21</v>
      </c>
      <c r="B28" s="8"/>
      <c r="C28" s="8">
        <f>E2-E6</f>
        <v>-5</v>
      </c>
      <c r="D28" s="8"/>
      <c r="E28" s="8">
        <f>(F2+F13)/2 - (F6+F17)/2</f>
        <v>-15</v>
      </c>
      <c r="F28" s="8">
        <f>F2-F6</f>
        <v>-20</v>
      </c>
      <c r="G28" s="8">
        <f>F13-F17</f>
        <v>-10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Higgins</dc:creator>
  <cp:lastModifiedBy>Kateri Salk</cp:lastModifiedBy>
  <dcterms:created xsi:type="dcterms:W3CDTF">2018-05-30T13:38:29Z</dcterms:created>
  <dcterms:modified xsi:type="dcterms:W3CDTF">2018-06-01T20:27:35Z</dcterms:modified>
</cp:coreProperties>
</file>