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heckCompatibility="1" autoCompressPictures="0" defaultThemeVersion="124226"/>
  <mc:AlternateContent xmlns:mc="http://schemas.openxmlformats.org/markup-compatibility/2006">
    <mc:Choice Requires="x15">
      <x15ac:absPath xmlns:x15ac="http://schemas.microsoft.com/office/spreadsheetml/2010/11/ac" url="C:\Users\apell\Desktop\Progetto Dispositivo Respirazione\Contamination Cup\Materiale completo\"/>
    </mc:Choice>
  </mc:AlternateContent>
  <xr:revisionPtr revIDLastSave="0" documentId="8_{00A82299-14C0-4F9B-B878-E7AC68C9B2C4}" xr6:coauthVersionLast="45" xr6:coauthVersionMax="45" xr10:uidLastSave="{00000000-0000-0000-0000-000000000000}"/>
  <workbookProtection workbookPassword="CEAC" lockStructure="1"/>
  <bookViews>
    <workbookView xWindow="-120" yWindow="-120" windowWidth="20730" windowHeight="11160" firstSheet="2" activeTab="2" xr2:uid="{00000000-000D-0000-FFFF-FFFF00000000}"/>
  </bookViews>
  <sheets>
    <sheet name="Istruzioni" sheetId="7" r:id="rId1"/>
    <sheet name="COSTI fissi-varialbili" sheetId="6" r:id="rId2"/>
    <sheet name="break even point" sheetId="5" r:id="rId3"/>
    <sheet name="conto economico" sheetId="2" r:id="rId4"/>
    <sheet name="flussi di cassa" sheetId="3" r:id="rId5"/>
    <sheet name="Stato Patrimoniale" sheetId="1" r:id="rId6"/>
  </sheets>
  <definedNames>
    <definedName name="_xlnm.Print_Area" localSheetId="2">'break even point'!$A$1:$E$18</definedName>
    <definedName name="_xlnm.Print_Area" localSheetId="3">'conto economico'!$A$1:$E$43</definedName>
    <definedName name="_xlnm.Print_Area" localSheetId="1">'COSTI fissi-varialbili'!$A$1:$I$127</definedName>
    <definedName name="_xlnm.Print_Area" localSheetId="4">'flussi di cassa'!$A$1:$G$41</definedName>
    <definedName name="_xlnm.Print_Area" localSheetId="5">'Stato Patrimoniale'!$A$1:$J$32</definedName>
    <definedName name="_xlnm.Print_Titles" localSheetId="2">'break even point'!$1:$2</definedName>
    <definedName name="_xlnm.Print_Titles" localSheetId="1">'COSTI fissi-varialbili'!$1:$2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2" l="1"/>
  <c r="B9" i="1"/>
  <c r="D9" i="1"/>
  <c r="C9" i="1"/>
  <c r="E9" i="1"/>
  <c r="D2" i="2" l="1"/>
  <c r="E2" i="2" s="1"/>
  <c r="E33" i="2" s="1"/>
  <c r="B16" i="1"/>
  <c r="B32" i="1" s="1"/>
  <c r="H65" i="6"/>
  <c r="D65" i="6"/>
  <c r="D111" i="6" s="1"/>
  <c r="I42" i="6"/>
  <c r="I107" i="6" s="1"/>
  <c r="E42" i="6"/>
  <c r="E107" i="6" s="1"/>
  <c r="C17" i="1"/>
  <c r="B14" i="3" s="1"/>
  <c r="D35" i="6"/>
  <c r="F35" i="6" s="1"/>
  <c r="H35" i="6" s="1"/>
  <c r="B37" i="6"/>
  <c r="H37" i="6" s="1"/>
  <c r="C42" i="6"/>
  <c r="C107" i="6" s="1"/>
  <c r="B65" i="6"/>
  <c r="B66" i="6" s="1"/>
  <c r="C65" i="6"/>
  <c r="C111" i="6" s="1"/>
  <c r="C72" i="6"/>
  <c r="C113" i="6" s="1"/>
  <c r="B12" i="6"/>
  <c r="B105" i="6" s="1"/>
  <c r="C12" i="6"/>
  <c r="C105" i="6" s="1"/>
  <c r="B54" i="6"/>
  <c r="C54" i="6"/>
  <c r="C109" i="6" s="1"/>
  <c r="B79" i="6"/>
  <c r="C79" i="6"/>
  <c r="C115" i="6" s="1"/>
  <c r="B84" i="6"/>
  <c r="B117" i="6" s="1"/>
  <c r="B118" i="6" s="1"/>
  <c r="C84" i="6"/>
  <c r="C117" i="6" s="1"/>
  <c r="B89" i="6"/>
  <c r="B119" i="6" s="1"/>
  <c r="C89" i="6"/>
  <c r="C119" i="6" s="1"/>
  <c r="B102" i="6"/>
  <c r="C102" i="6"/>
  <c r="C121" i="6" s="1"/>
  <c r="E65" i="6"/>
  <c r="E111" i="6" s="1"/>
  <c r="D68" i="6"/>
  <c r="F68" i="6" s="1"/>
  <c r="E72" i="6"/>
  <c r="E113" i="6"/>
  <c r="D12" i="6"/>
  <c r="D105" i="6" s="1"/>
  <c r="E12" i="6"/>
  <c r="D54" i="6"/>
  <c r="E54" i="6"/>
  <c r="E109" i="6" s="1"/>
  <c r="D117" i="6"/>
  <c r="D118" i="6" s="1"/>
  <c r="E117" i="6"/>
  <c r="D89" i="6"/>
  <c r="D119" i="6" s="1"/>
  <c r="E89" i="6"/>
  <c r="D102" i="6"/>
  <c r="D121" i="6"/>
  <c r="C18" i="2" s="1"/>
  <c r="E102" i="6"/>
  <c r="E121" i="6" s="1"/>
  <c r="H19" i="1"/>
  <c r="C13" i="1"/>
  <c r="D13" i="1" s="1"/>
  <c r="E13" i="1" s="1"/>
  <c r="H45" i="6"/>
  <c r="F45" i="6"/>
  <c r="F54" i="6" s="1"/>
  <c r="F109" i="6" s="1"/>
  <c r="H79" i="6"/>
  <c r="H115" i="6" s="1"/>
  <c r="I79" i="6"/>
  <c r="I115" i="6" s="1"/>
  <c r="E18" i="1"/>
  <c r="F12" i="6"/>
  <c r="F105" i="6" s="1"/>
  <c r="G12" i="6"/>
  <c r="G105" i="6"/>
  <c r="G42" i="6"/>
  <c r="G107" i="6" s="1"/>
  <c r="G54" i="6"/>
  <c r="G109" i="6" s="1"/>
  <c r="F65" i="6"/>
  <c r="F111" i="6" s="1"/>
  <c r="G65" i="6"/>
  <c r="G111" i="6" s="1"/>
  <c r="G72" i="6"/>
  <c r="G113" i="6" s="1"/>
  <c r="F117" i="6"/>
  <c r="D16" i="2" s="1"/>
  <c r="D10" i="3" s="1"/>
  <c r="G117" i="6"/>
  <c r="F89" i="6"/>
  <c r="F119" i="6" s="1"/>
  <c r="G89" i="6"/>
  <c r="G119" i="6" s="1"/>
  <c r="F102" i="6"/>
  <c r="F121" i="6" s="1"/>
  <c r="G102" i="6"/>
  <c r="G121" i="6"/>
  <c r="E7" i="2"/>
  <c r="E16" i="5" s="1"/>
  <c r="H12" i="6"/>
  <c r="H105" i="6" s="1"/>
  <c r="I12" i="6"/>
  <c r="H54" i="6"/>
  <c r="H109" i="6" s="1"/>
  <c r="I54" i="6"/>
  <c r="I65" i="6"/>
  <c r="I111" i="6" s="1"/>
  <c r="I72" i="6"/>
  <c r="I113" i="6" s="1"/>
  <c r="H117" i="6"/>
  <c r="I117" i="6"/>
  <c r="H89" i="6"/>
  <c r="H119" i="6" s="1"/>
  <c r="I89" i="6"/>
  <c r="I119" i="6" s="1"/>
  <c r="H102" i="6"/>
  <c r="H121" i="6" s="1"/>
  <c r="I102" i="6"/>
  <c r="D18" i="1"/>
  <c r="F15" i="3" s="1"/>
  <c r="G19" i="1"/>
  <c r="G29" i="1"/>
  <c r="E1" i="3"/>
  <c r="G1" i="3"/>
  <c r="B33" i="2"/>
  <c r="D1" i="6"/>
  <c r="F1" i="6" s="1"/>
  <c r="H1" i="6" s="1"/>
  <c r="D13" i="3"/>
  <c r="D16" i="3"/>
  <c r="D17" i="3"/>
  <c r="D18" i="3"/>
  <c r="D19" i="3"/>
  <c r="D20" i="3"/>
  <c r="C37" i="3"/>
  <c r="D79" i="6"/>
  <c r="D115" i="6" s="1"/>
  <c r="E79" i="6"/>
  <c r="E115" i="6"/>
  <c r="F79" i="6"/>
  <c r="F115" i="6" s="1"/>
  <c r="G79" i="6"/>
  <c r="F80" i="6" s="1"/>
  <c r="D103" i="6"/>
  <c r="F103" i="6"/>
  <c r="H90" i="6"/>
  <c r="H85" i="6"/>
  <c r="F85" i="6"/>
  <c r="D85" i="6"/>
  <c r="B85" i="6"/>
  <c r="H80" i="6"/>
  <c r="D80" i="6"/>
  <c r="C2" i="5"/>
  <c r="D2" i="5"/>
  <c r="E2" i="5" s="1"/>
  <c r="F13" i="3"/>
  <c r="F32" i="3"/>
  <c r="F26" i="3"/>
  <c r="F27" i="3"/>
  <c r="F28" i="3"/>
  <c r="F29" i="3"/>
  <c r="D32" i="3"/>
  <c r="D26" i="3"/>
  <c r="D27" i="3"/>
  <c r="D28" i="3"/>
  <c r="D29" i="3"/>
  <c r="B13" i="3"/>
  <c r="B32" i="3"/>
  <c r="B26" i="3"/>
  <c r="B28" i="3"/>
  <c r="B29" i="3"/>
  <c r="F20" i="3"/>
  <c r="B20" i="3"/>
  <c r="F19" i="3"/>
  <c r="F18" i="3"/>
  <c r="F17" i="3"/>
  <c r="B19" i="3"/>
  <c r="B18" i="3"/>
  <c r="B17" i="3"/>
  <c r="F16" i="3"/>
  <c r="B16" i="3"/>
  <c r="C5" i="1"/>
  <c r="D5" i="1" s="1"/>
  <c r="E5" i="1" s="1"/>
  <c r="H5" i="1"/>
  <c r="I5" i="1" s="1"/>
  <c r="J5" i="1" s="1"/>
  <c r="D122" i="6"/>
  <c r="C39" i="3"/>
  <c r="E37" i="3" s="1"/>
  <c r="B27" i="3"/>
  <c r="C18" i="1"/>
  <c r="C41" i="3" l="1"/>
  <c r="D15" i="3"/>
  <c r="B15" i="3"/>
  <c r="C20" i="3" s="1"/>
  <c r="C29" i="3"/>
  <c r="G29" i="3"/>
  <c r="E29" i="3"/>
  <c r="C16" i="1"/>
  <c r="D7" i="2"/>
  <c r="D16" i="5" s="1"/>
  <c r="C7" i="2"/>
  <c r="C16" i="5" s="1"/>
  <c r="F66" i="6"/>
  <c r="C13" i="2"/>
  <c r="H17" i="1" s="1"/>
  <c r="B9" i="3" s="1"/>
  <c r="D66" i="6"/>
  <c r="D112" i="6"/>
  <c r="B111" i="6"/>
  <c r="B112" i="6" s="1"/>
  <c r="B13" i="2" s="1"/>
  <c r="H66" i="6"/>
  <c r="H111" i="6"/>
  <c r="E13" i="2" s="1"/>
  <c r="C16" i="2"/>
  <c r="B10" i="3" s="1"/>
  <c r="B13" i="6"/>
  <c r="B90" i="6"/>
  <c r="G115" i="6"/>
  <c r="F118" i="6"/>
  <c r="F90" i="6"/>
  <c r="F116" i="6"/>
  <c r="H118" i="6"/>
  <c r="D17" i="2"/>
  <c r="F55" i="6"/>
  <c r="F13" i="6"/>
  <c r="I121" i="6"/>
  <c r="E18" i="2" s="1"/>
  <c r="H103" i="6"/>
  <c r="E17" i="2"/>
  <c r="H120" i="6"/>
  <c r="D55" i="6"/>
  <c r="D109" i="6"/>
  <c r="B42" i="6"/>
  <c r="F37" i="6"/>
  <c r="F42" i="6" s="1"/>
  <c r="D33" i="2"/>
  <c r="E16" i="2"/>
  <c r="F10" i="3" s="1"/>
  <c r="F120" i="6"/>
  <c r="F106" i="6"/>
  <c r="D10" i="2" s="1"/>
  <c r="E15" i="2"/>
  <c r="H116" i="6"/>
  <c r="E119" i="6"/>
  <c r="D90" i="6"/>
  <c r="E105" i="6"/>
  <c r="D13" i="6"/>
  <c r="B121" i="6"/>
  <c r="B122" i="6" s="1"/>
  <c r="B18" i="2" s="1"/>
  <c r="B103" i="6"/>
  <c r="B115" i="6"/>
  <c r="B116" i="6" s="1"/>
  <c r="B15" i="2" s="1"/>
  <c r="B80" i="6"/>
  <c r="B125" i="6"/>
  <c r="B6" i="5" s="1"/>
  <c r="B73" i="6"/>
  <c r="B113" i="6"/>
  <c r="D116" i="6"/>
  <c r="I109" i="6"/>
  <c r="E12" i="2" s="1"/>
  <c r="H55" i="6"/>
  <c r="H42" i="6"/>
  <c r="D18" i="2"/>
  <c r="F122" i="6"/>
  <c r="D12" i="2"/>
  <c r="F110" i="6"/>
  <c r="D17" i="1"/>
  <c r="C17" i="2"/>
  <c r="D120" i="6"/>
  <c r="D72" i="6"/>
  <c r="C11" i="1"/>
  <c r="D37" i="6"/>
  <c r="D42" i="6" s="1"/>
  <c r="B16" i="2"/>
  <c r="B106" i="6"/>
  <c r="B10" i="2" s="1"/>
  <c r="I105" i="6"/>
  <c r="H106" i="6" s="1"/>
  <c r="E10" i="2" s="1"/>
  <c r="H13" i="6"/>
  <c r="F112" i="6"/>
  <c r="D13" i="2"/>
  <c r="F125" i="6"/>
  <c r="D6" i="5" s="1"/>
  <c r="H68" i="6"/>
  <c r="H72" i="6" s="1"/>
  <c r="F72" i="6"/>
  <c r="B120" i="6"/>
  <c r="B17" i="2"/>
  <c r="B55" i="6"/>
  <c r="B109" i="6"/>
  <c r="B110" i="6" s="1"/>
  <c r="B12" i="2" s="1"/>
  <c r="B7" i="2"/>
  <c r="D14" i="5" l="1"/>
  <c r="H112" i="6"/>
  <c r="H29" i="1"/>
  <c r="I17" i="1"/>
  <c r="D9" i="3" s="1"/>
  <c r="H125" i="6"/>
  <c r="E6" i="5" s="1"/>
  <c r="E14" i="5" s="1"/>
  <c r="D43" i="6"/>
  <c r="D107" i="6"/>
  <c r="B114" i="6"/>
  <c r="B14" i="2"/>
  <c r="D106" i="6"/>
  <c r="C10" i="2" s="1"/>
  <c r="D125" i="6"/>
  <c r="C6" i="5" s="1"/>
  <c r="C14" i="5" s="1"/>
  <c r="F107" i="6"/>
  <c r="F43" i="6"/>
  <c r="B16" i="5"/>
  <c r="H110" i="6"/>
  <c r="D11" i="1"/>
  <c r="C32" i="1"/>
  <c r="H107" i="6"/>
  <c r="H43" i="6"/>
  <c r="H122" i="6"/>
  <c r="B107" i="6"/>
  <c r="B43" i="6"/>
  <c r="H113" i="6"/>
  <c r="H73" i="6"/>
  <c r="F113" i="6"/>
  <c r="F73" i="6"/>
  <c r="D113" i="6"/>
  <c r="D73" i="6"/>
  <c r="D14" i="3"/>
  <c r="E20" i="3" s="1"/>
  <c r="E17" i="1"/>
  <c r="D16" i="1"/>
  <c r="B14" i="5"/>
  <c r="C12" i="2"/>
  <c r="D110" i="6"/>
  <c r="J17" i="1" l="1"/>
  <c r="F9" i="3" s="1"/>
  <c r="D14" i="2"/>
  <c r="D8" i="3" s="1"/>
  <c r="F114" i="6"/>
  <c r="D11" i="2"/>
  <c r="F108" i="6"/>
  <c r="F124" i="6"/>
  <c r="C14" i="2"/>
  <c r="B8" i="3" s="1"/>
  <c r="D114" i="6"/>
  <c r="H114" i="6"/>
  <c r="E14" i="2"/>
  <c r="F8" i="3" s="1"/>
  <c r="E11" i="1"/>
  <c r="D32" i="1"/>
  <c r="D108" i="6"/>
  <c r="C11" i="2" s="1"/>
  <c r="D124" i="6"/>
  <c r="B108" i="6"/>
  <c r="B11" i="2" s="1"/>
  <c r="B19" i="2" s="1"/>
  <c r="B124" i="6"/>
  <c r="E16" i="1"/>
  <c r="F14" i="3"/>
  <c r="G20" i="3" s="1"/>
  <c r="E11" i="2"/>
  <c r="E19" i="2" s="1"/>
  <c r="H108" i="6"/>
  <c r="H124" i="6"/>
  <c r="E32" i="1" l="1"/>
  <c r="C19" i="2"/>
  <c r="C21" i="2" s="1"/>
  <c r="D19" i="2"/>
  <c r="D3" i="5" s="1"/>
  <c r="E21" i="2"/>
  <c r="E3" i="5"/>
  <c r="E5" i="5"/>
  <c r="H127" i="6"/>
  <c r="D127" i="6"/>
  <c r="C5" i="5"/>
  <c r="B3" i="5"/>
  <c r="B21" i="2"/>
  <c r="B127" i="6"/>
  <c r="B5" i="5"/>
  <c r="F127" i="6"/>
  <c r="D5" i="5"/>
  <c r="D21" i="2" l="1"/>
  <c r="D34" i="2" s="1"/>
  <c r="C3" i="5"/>
  <c r="C34" i="2"/>
  <c r="C27" i="2"/>
  <c r="D13" i="5"/>
  <c r="D15" i="5" s="1"/>
  <c r="D17" i="5" s="1"/>
  <c r="D18" i="5" s="1"/>
  <c r="D7" i="5"/>
  <c r="B27" i="2"/>
  <c r="B34" i="2"/>
  <c r="D27" i="2"/>
  <c r="E27" i="2"/>
  <c r="E34" i="2"/>
  <c r="B7" i="5"/>
  <c r="B13" i="5"/>
  <c r="B15" i="5" s="1"/>
  <c r="B17" i="5" s="1"/>
  <c r="B18" i="5" s="1"/>
  <c r="C7" i="5"/>
  <c r="C13" i="5"/>
  <c r="C15" i="5" s="1"/>
  <c r="C17" i="5" s="1"/>
  <c r="C18" i="5" s="1"/>
  <c r="E13" i="5"/>
  <c r="E15" i="5" s="1"/>
  <c r="E17" i="5" s="1"/>
  <c r="E18" i="5" s="1"/>
  <c r="E7" i="5"/>
  <c r="D29" i="2" l="1"/>
  <c r="D31" i="2" s="1"/>
  <c r="D36" i="2"/>
  <c r="D37" i="2" s="1"/>
  <c r="D35" i="2"/>
  <c r="D38" i="2"/>
  <c r="E35" i="2"/>
  <c r="E36" i="2"/>
  <c r="E37" i="2" s="1"/>
  <c r="E38" i="2"/>
  <c r="B35" i="2"/>
  <c r="B38" i="2"/>
  <c r="B36" i="2"/>
  <c r="B37" i="2" s="1"/>
  <c r="C29" i="2"/>
  <c r="C31" i="2" s="1"/>
  <c r="E29" i="2"/>
  <c r="E31" i="2" s="1"/>
  <c r="B29" i="2"/>
  <c r="B31" i="2" s="1"/>
  <c r="C36" i="2"/>
  <c r="C37" i="2" s="1"/>
  <c r="C35" i="2"/>
  <c r="C38" i="2"/>
  <c r="G13" i="1" l="1"/>
  <c r="B39" i="2"/>
  <c r="F6" i="3"/>
  <c r="G11" i="3" s="1"/>
  <c r="G22" i="3" s="1"/>
  <c r="J13" i="1"/>
  <c r="E39" i="2"/>
  <c r="I13" i="1"/>
  <c r="D39" i="2"/>
  <c r="D6" i="3"/>
  <c r="E11" i="3" s="1"/>
  <c r="E22" i="3" s="1"/>
  <c r="H13" i="1"/>
  <c r="B6" i="3"/>
  <c r="C11" i="3" s="1"/>
  <c r="C22" i="3" s="1"/>
  <c r="C39" i="2"/>
  <c r="H10" i="1" l="1"/>
  <c r="G7" i="1"/>
  <c r="B43" i="2" l="1"/>
  <c r="G32" i="1"/>
  <c r="B41" i="2" s="1"/>
  <c r="B40" i="2"/>
  <c r="H7" i="1"/>
  <c r="I10" i="1"/>
  <c r="I7" i="1" l="1"/>
  <c r="J10" i="1"/>
  <c r="J7" i="1" s="1"/>
  <c r="B33" i="3"/>
  <c r="C33" i="3" s="1"/>
  <c r="C35" i="3" s="1"/>
  <c r="C43" i="2"/>
  <c r="H32" i="1"/>
  <c r="C41" i="2" s="1"/>
  <c r="C42" i="2" s="1"/>
  <c r="C40" i="2"/>
  <c r="E43" i="2" l="1"/>
  <c r="F33" i="3"/>
  <c r="G33" i="3" s="1"/>
  <c r="G35" i="3" s="1"/>
  <c r="N24" i="1"/>
  <c r="J23" i="1" s="1"/>
  <c r="E40" i="2"/>
  <c r="D43" i="2"/>
  <c r="D33" i="3"/>
  <c r="E33" i="3" s="1"/>
  <c r="E35" i="3" s="1"/>
  <c r="M24" i="1"/>
  <c r="I23" i="1" s="1"/>
  <c r="D40" i="2"/>
  <c r="J19" i="1" l="1"/>
  <c r="J29" i="1" s="1"/>
  <c r="J32" i="1" s="1"/>
  <c r="E41" i="2" s="1"/>
  <c r="G39" i="3"/>
  <c r="E39" i="3"/>
  <c r="I19" i="1"/>
  <c r="I29" i="1" s="1"/>
  <c r="I32" i="1" s="1"/>
  <c r="D41" i="2" s="1"/>
  <c r="D42" i="2" s="1"/>
  <c r="G37" i="3" l="1"/>
  <c r="G41" i="3" s="1"/>
  <c r="E41" i="3"/>
  <c r="E42" i="2"/>
</calcChain>
</file>

<file path=xl/sharedStrings.xml><?xml version="1.0" encoding="utf-8"?>
<sst xmlns="http://schemas.openxmlformats.org/spreadsheetml/2006/main" count="274" uniqueCount="222">
  <si>
    <t>ATTIVO</t>
  </si>
  <si>
    <t xml:space="preserve"> NETTO E PASSIVO</t>
  </si>
  <si>
    <t xml:space="preserve"> </t>
  </si>
  <si>
    <t>A) CREDITI VERSO SOCI  PER VERS. DOVUTI</t>
  </si>
  <si>
    <t>A)  PATRIMONIO NETTO</t>
  </si>
  <si>
    <t xml:space="preserve">   I      Capitale</t>
  </si>
  <si>
    <t>B) IMMOBILIZZAZIONI</t>
  </si>
  <si>
    <t xml:space="preserve">   II-VII     Riserve</t>
  </si>
  <si>
    <t xml:space="preserve">    I Immobilizzazioni immateriali</t>
  </si>
  <si>
    <t xml:space="preserve">   VIII  Utili (perdite) portati a nuovo</t>
  </si>
  <si>
    <t xml:space="preserve">    II Immobilizzazioni materiali</t>
  </si>
  <si>
    <t xml:space="preserve">   IX    Utile (perdita) dell'esercizio</t>
  </si>
  <si>
    <t xml:space="preserve">    III Immobilizzazioni finanziarie</t>
  </si>
  <si>
    <t>B)  FONDI PER RISCHI ED ONERI</t>
  </si>
  <si>
    <t>C)  ATTIVO CIRCOLANTE</t>
  </si>
  <si>
    <t xml:space="preserve">    I  Rimanenze</t>
  </si>
  <si>
    <t>C)  TRATTAMENTO  DI FINE RAPPORTO</t>
  </si>
  <si>
    <t xml:space="preserve">    II  Crediti:</t>
  </si>
  <si>
    <t xml:space="preserve">       - scadenti entro l'anno</t>
  </si>
  <si>
    <t>D)  DEBITI:</t>
  </si>
  <si>
    <t xml:space="preserve">       - scadenti oltre l'anno</t>
  </si>
  <si>
    <t xml:space="preserve">    IV  Disponibilità liquide</t>
  </si>
  <si>
    <t>E)  RATEI E RISCONTI</t>
  </si>
  <si>
    <t>D)  RATEI E RISCONTI</t>
  </si>
  <si>
    <t>TOTALE DEL PASSIVO</t>
  </si>
  <si>
    <t>TOTALE DELL' ATTIVO</t>
  </si>
  <si>
    <t>TOTALE DEL NETTO E DEL PASSIVO</t>
  </si>
  <si>
    <t>A)  VALORE DELLA PRODUZIONE</t>
  </si>
  <si>
    <t>TOTALE DEL VALORE DELLA PRODUZIONE</t>
  </si>
  <si>
    <t>B)  COSTI DELLA PRODUZIONE</t>
  </si>
  <si>
    <t xml:space="preserve">     6)  Per materie prime, sussidiarie , di consumo e di merci</t>
  </si>
  <si>
    <t xml:space="preserve">     8)  Per godimento di beni di terzi</t>
  </si>
  <si>
    <t xml:space="preserve">     9)  Per il personale</t>
  </si>
  <si>
    <t xml:space="preserve">   10)  Ammortamenti e svalutazioni</t>
  </si>
  <si>
    <t xml:space="preserve">   12)  Accantonamenti per rischi</t>
  </si>
  <si>
    <t xml:space="preserve">   13)  Altri accantonamenti</t>
  </si>
  <si>
    <t xml:space="preserve">   14)  Oneri diversi di gestione</t>
  </si>
  <si>
    <t>TOTALE DEI COSTI DELLA PRODUZIONE</t>
  </si>
  <si>
    <t>DIFFERENZA TRA VALORE E COSTI DELLA PRODUZIONE (A - B)</t>
  </si>
  <si>
    <t>D)  RETTIFICHE DI VALORE DI ATTIVITA' FINANZIARIE</t>
  </si>
  <si>
    <t>RISULTATO PRIMA DELLE IMPOSTE</t>
  </si>
  <si>
    <t xml:space="preserve">  23) UTILE (PERDITA) DELL' ESERCIZIO </t>
  </si>
  <si>
    <t xml:space="preserve">Impresa: </t>
  </si>
  <si>
    <t>€\000</t>
  </si>
  <si>
    <t xml:space="preserve">    III  Attività finanz. che non costituiscono immobil.</t>
  </si>
  <si>
    <t>Coeff. copertura immobilizz. (immob./PN+ debiti a lungo)</t>
  </si>
  <si>
    <t>C) PROVENTI ED ONERI FINANZIARI (+/-)</t>
  </si>
  <si>
    <t xml:space="preserve">   18)  Rivalutazioni (+)</t>
  </si>
  <si>
    <t xml:space="preserve">   19)  Svalutazioni  (-)</t>
  </si>
  <si>
    <t>E)  PROVENTI ED ONERI STRAORDINARI (+/-)</t>
  </si>
  <si>
    <t>input</t>
  </si>
  <si>
    <t>formula</t>
  </si>
  <si>
    <t>Indicatori</t>
  </si>
  <si>
    <t>Ebitda (EBIT + ammortamenti)</t>
  </si>
  <si>
    <t>ROI (EBIT/Capitale investito )</t>
  </si>
  <si>
    <t>ROE (risultato netto/patrimonio netto)</t>
  </si>
  <si>
    <t>Ebit (differenza tra valori e costi della produzione)</t>
  </si>
  <si>
    <t>% su fatturato</t>
  </si>
  <si>
    <t>FLUSSI DI CASSA GENERATI DALL'ATTIVITA' OPERATIVA:</t>
  </si>
  <si>
    <t>Utile (perdita) d' esercizio</t>
  </si>
  <si>
    <t>RettIfiche relative a voci che non hanno effetto sulla liquidita':</t>
  </si>
  <si>
    <t>Ammortamenti</t>
  </si>
  <si>
    <t>Accant. (utilizzo) fondi per rischi ed oneri</t>
  </si>
  <si>
    <t>Variazioni nelle attivita' e passivita' corrrenti:</t>
  </si>
  <si>
    <t>Crediti verso soci per versamenti ancora dovuti</t>
  </si>
  <si>
    <t>Rimanenze</t>
  </si>
  <si>
    <t>Crediti</t>
  </si>
  <si>
    <t>Ratei e risconti attivi</t>
  </si>
  <si>
    <t>Fornitori</t>
  </si>
  <si>
    <t>Debiti diversi</t>
  </si>
  <si>
    <t xml:space="preserve">Ratei e risconti passivi </t>
  </si>
  <si>
    <t>Debiti tributari</t>
  </si>
  <si>
    <t>Flussi di cassa generati dall'attività operativa</t>
  </si>
  <si>
    <t>FLUSSI DI CASSA DALL'ATTIVITA' DI INVESTIMENTO:</t>
  </si>
  <si>
    <t>(incremento) decremento immobilizzazioni finanziarie</t>
  </si>
  <si>
    <t>(incremento) decremento attività finanziarie non immobilizzate</t>
  </si>
  <si>
    <t>FLUSSI DI CASSA  DALL'ATTIVITA' FINANZIARIA:</t>
  </si>
  <si>
    <t>INCREMENTO (DECR.) NEI CONTI CASSA E BANCHE</t>
  </si>
  <si>
    <t>CASSA E BANCHE ALL' INIZIO DELL'ESERCIZIO</t>
  </si>
  <si>
    <t>CASSA E BANCHE ALLA FINE DELL'ESERCIZIO</t>
  </si>
  <si>
    <t xml:space="preserve">incremento T.F.R.nell' esercizio </t>
  </si>
  <si>
    <t>Banche a breve</t>
  </si>
  <si>
    <t>Diversi</t>
  </si>
  <si>
    <t>Mutui</t>
  </si>
  <si>
    <t>Altri debiti a lungo</t>
  </si>
  <si>
    <t>Tributari</t>
  </si>
  <si>
    <t>(incremento) decremento immobilizzazioni materiali</t>
  </si>
  <si>
    <t>(incremento) decremento immobilizzazioni immateriali</t>
  </si>
  <si>
    <t xml:space="preserve"> Variazioni nei conti di patrimonio netto</t>
  </si>
  <si>
    <t>RENDICONTO FINANZIARIO (FLUSSI DI CASSA)</t>
  </si>
  <si>
    <t>Riserve in sospensione d'imposta</t>
  </si>
  <si>
    <t>(-) Fondo di ammortamento</t>
  </si>
  <si>
    <t xml:space="preserve">  22)  Imposte correnti sul reddito dell'esercizio e differite (-/+)</t>
  </si>
  <si>
    <t>di cui:</t>
  </si>
  <si>
    <t>Autofinanziamento totale</t>
  </si>
  <si>
    <t>Variazione passività a lungo</t>
  </si>
  <si>
    <t>Storico</t>
  </si>
  <si>
    <t>BUDGET</t>
  </si>
  <si>
    <t>anni</t>
  </si>
  <si>
    <t>Incremento (+)/decremento (-) indice indipendenza finanziaria</t>
  </si>
  <si>
    <t>Quadratura  banche</t>
  </si>
  <si>
    <t>Totale</t>
  </si>
  <si>
    <t>COSTI FISSI</t>
  </si>
  <si>
    <t>Indice di indipendenza finanziaria</t>
  </si>
  <si>
    <t>DETERMINAZIONE DEL PUNTO DI PAREGGIO</t>
  </si>
  <si>
    <t>INCIDENZA  % COSTI VARIABILI</t>
  </si>
  <si>
    <t>PUNTO DI PAREGGIO (ricavi)</t>
  </si>
  <si>
    <t>RICAVI DI BUDGET</t>
  </si>
  <si>
    <t>MARGINE</t>
  </si>
  <si>
    <t xml:space="preserve"> % DI SCOSTAMENTO</t>
  </si>
  <si>
    <t>Totale costi della produzione (B)</t>
  </si>
  <si>
    <t>Costi fissi</t>
  </si>
  <si>
    <t>Costi variabili</t>
  </si>
  <si>
    <t>Energia elettrica</t>
  </si>
  <si>
    <t>Provvigioni</t>
  </si>
  <si>
    <t>Trasporti interni</t>
  </si>
  <si>
    <t>Trasporti di terzi</t>
  </si>
  <si>
    <t>Accantonamento Tfr</t>
  </si>
  <si>
    <t>Oneri sociali</t>
  </si>
  <si>
    <t>Servizi commerciali</t>
  </si>
  <si>
    <t>Costi automezzi</t>
  </si>
  <si>
    <t>Leasing industriali</t>
  </si>
  <si>
    <t>Leasing commerciali</t>
  </si>
  <si>
    <t>Assicurazioni</t>
  </si>
  <si>
    <t>Pubblicità</t>
  </si>
  <si>
    <t>Consulenze tecniche</t>
  </si>
  <si>
    <t>Consulenze comm. marketing</t>
  </si>
  <si>
    <t>Leasing amministrativi</t>
  </si>
  <si>
    <t>Postelegrafoniche</t>
  </si>
  <si>
    <t>Consiglio di Amministr.</t>
  </si>
  <si>
    <t>Spese generali</t>
  </si>
  <si>
    <t>Servizi amministrativi</t>
  </si>
  <si>
    <t>Altri costi fissi ammin.</t>
  </si>
  <si>
    <t>Altri costi</t>
  </si>
  <si>
    <t>7) COSTI PER SERVIZI</t>
  </si>
  <si>
    <t>TOTALE COSTI PER SERVIZI</t>
  </si>
  <si>
    <t>TOTALE COSTI MATERIE</t>
  </si>
  <si>
    <t>9) COSTI PER IL PERSONALE</t>
  </si>
  <si>
    <t>Altri oneri personale</t>
  </si>
  <si>
    <t>TOTALE COSTI PERSONALE</t>
  </si>
  <si>
    <t>10) Ammortamenti e Svalutazioni</t>
  </si>
  <si>
    <t>e)Svalutazioni</t>
  </si>
  <si>
    <t>TOTALE AMMORTAMENTI</t>
  </si>
  <si>
    <t>a) di materie prime</t>
  </si>
  <si>
    <t>b) sussidiarie</t>
  </si>
  <si>
    <t>c)di consumo</t>
  </si>
  <si>
    <t>d)di merci</t>
  </si>
  <si>
    <t>13) ALTRI ACCANTONAMENTI</t>
  </si>
  <si>
    <t>11)VARIAZIONE  RIMANENZE</t>
  </si>
  <si>
    <t>TOT. VARIAZIONE RIMANENZE</t>
  </si>
  <si>
    <t>14)ONERI DIV. DI GESTIONE</t>
  </si>
  <si>
    <t>12) ACCANTONAMENTO PER RISCHI</t>
  </si>
  <si>
    <t>FISSI</t>
  </si>
  <si>
    <t>VARIABILI</t>
  </si>
  <si>
    <t>8)GODIMENTO DI BENI DI TERZI</t>
  </si>
  <si>
    <t>6) COSTI  MATERIE</t>
  </si>
  <si>
    <t>sussidiarie</t>
  </si>
  <si>
    <t>di consumo</t>
  </si>
  <si>
    <t>di merci</t>
  </si>
  <si>
    <t>combustibili</t>
  </si>
  <si>
    <t>materiale di consumo</t>
  </si>
  <si>
    <t>carburanti</t>
  </si>
  <si>
    <t>altri costi</t>
  </si>
  <si>
    <t xml:space="preserve">TOTALE </t>
  </si>
  <si>
    <t>Manutenzione beni-servizi commerciali</t>
  </si>
  <si>
    <t>TOTALE GODIMENTO DI BENI</t>
  </si>
  <si>
    <t>a)Ammortamento beni immateriali</t>
  </si>
  <si>
    <t>c)Ammortamento beni materiali</t>
  </si>
  <si>
    <t>f)Altri costi</t>
  </si>
  <si>
    <t xml:space="preserve">TOTALE  </t>
  </si>
  <si>
    <t>TOTALE</t>
  </si>
  <si>
    <t>TOTALE ONERI DIV. DI GESTIONE</t>
  </si>
  <si>
    <t>Fissi</t>
  </si>
  <si>
    <t>Variabili</t>
  </si>
  <si>
    <t xml:space="preserve">Fissi </t>
  </si>
  <si>
    <t xml:space="preserve"> TOTALE ACC.MENTO PER RISCHI</t>
  </si>
  <si>
    <t>TOTALE ALTRI ACCANTONAMENTI</t>
  </si>
  <si>
    <t>Riepilogo</t>
  </si>
  <si>
    <t>6) Costi materie</t>
  </si>
  <si>
    <t>7) Costi per servizi</t>
  </si>
  <si>
    <t>8) Costi per godimento beni di terzi</t>
  </si>
  <si>
    <t>9) Costo per il personale</t>
  </si>
  <si>
    <t>10) ammortamenti e svalutazioni</t>
  </si>
  <si>
    <t>11) Variazione rimanenze</t>
  </si>
  <si>
    <t>12) Accantonamento per rischi</t>
  </si>
  <si>
    <t>13) Altri accantonamenti</t>
  </si>
  <si>
    <t>14) Oneri diversi di gestione</t>
  </si>
  <si>
    <t>Totale costi fissi</t>
  </si>
  <si>
    <t>Totale costi variabili</t>
  </si>
  <si>
    <t>Totale costi della produzione</t>
  </si>
  <si>
    <t>Istruzioni per la campilazione</t>
  </si>
  <si>
    <t>Punto di pareggio = (formula)
Ricavi =  C. fissi/1- % incid. C. variab.</t>
  </si>
  <si>
    <t>ROS (risultato operativo/ FATT)</t>
  </si>
  <si>
    <t xml:space="preserve">   11)  Variazioni delle rim.di materie p., suss., merci (+ stock - consumo)</t>
  </si>
  <si>
    <t>STATO PATRIMONIALE</t>
  </si>
  <si>
    <t>Locazione immobili</t>
  </si>
  <si>
    <t>Rotture e danneggiamenti</t>
  </si>
  <si>
    <t>Premi assicurativi</t>
  </si>
  <si>
    <t>Utenze</t>
  </si>
  <si>
    <t>Mat.di consumo</t>
  </si>
  <si>
    <t>Oneri sociali amm.re</t>
  </si>
  <si>
    <t>Rimborso spese amm.ri</t>
  </si>
  <si>
    <t>Costi del personale di struttura</t>
  </si>
  <si>
    <t>*</t>
  </si>
  <si>
    <t>Manutenzioni e riparazioni "software"</t>
  </si>
  <si>
    <t>Collaborazioni esterne "laboratori di ricerca e progetto"</t>
  </si>
  <si>
    <t>Consulenze legali ed Amministrative</t>
  </si>
  <si>
    <t>COMPENSO CDA/AU</t>
  </si>
  <si>
    <t>COMITATO di DIREZIONE (3)</t>
  </si>
  <si>
    <t xml:space="preserve">     7)  Per servizi e provvigioni</t>
  </si>
  <si>
    <t xml:space="preserve">Rimborsi spese </t>
  </si>
  <si>
    <t>Costi commerciali Provvigio e ristorni - Eventi e fiere</t>
  </si>
  <si>
    <t>Personale tecnico di ricerca e sviluppo- produzione e commerciale</t>
  </si>
  <si>
    <t>BUDGET a REGIME</t>
  </si>
  <si>
    <t>Manutenzione ed installazioni TEST</t>
  </si>
  <si>
    <t xml:space="preserve"> DISTINZIONE tra COSTI FISSI e VARIABILI</t>
  </si>
  <si>
    <t>materie Prime (progetto Breath-U)</t>
  </si>
  <si>
    <t>SPESE RICERCA E SVILUPPO BREATH-U</t>
  </si>
  <si>
    <t>Pubblicità, marketing</t>
  </si>
  <si>
    <t>RICAVI DALLE VENDITE E DALLE PRESTAZIONI</t>
  </si>
  <si>
    <t>ALTRI RICAVI E PROVENTI</t>
  </si>
  <si>
    <t>CONTO ECONOMICO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</si>
</sst>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Red]\(#,##0\)"/>
    <numFmt numFmtId="165" formatCode="#,##0.00_);[Red]\(#,##0.00\)"/>
    <numFmt numFmtId="166" formatCode="0.0%"/>
    <numFmt numFmtId="167" formatCode="#,##0\ ;[Red]\(#,##0\)"/>
  </numFmts>
  <fonts count="18" x14ac:knownFonts="1">
    <font>
      <sz val="10"/>
      <name val="MS Sans Serif"/>
    </font>
    <font>
      <sz val="10"/>
      <name val="MS Sans Serif"/>
      <family val="2"/>
    </font>
    <font>
      <sz val="8"/>
      <name val="MS Sans Serif"/>
      <family val="2"/>
    </font>
    <font>
      <sz val="10"/>
      <name val="Times New Roman"/>
      <family val="1"/>
    </font>
    <font>
      <b/>
      <i/>
      <u/>
      <sz val="10"/>
      <name val="MS Sans Serif"/>
      <family val="2"/>
    </font>
    <font>
      <b/>
      <sz val="8"/>
      <color indexed="21"/>
      <name val="Verdana"/>
      <family val="2"/>
    </font>
    <font>
      <sz val="8"/>
      <color indexed="21"/>
      <name val="Verdana"/>
      <family val="2"/>
    </font>
    <font>
      <b/>
      <sz val="8"/>
      <name val="Verdana"/>
      <family val="2"/>
    </font>
    <font>
      <sz val="8"/>
      <name val="Verdana"/>
      <family val="2"/>
    </font>
    <font>
      <sz val="10"/>
      <name val="Verdana"/>
      <family val="2"/>
    </font>
    <font>
      <b/>
      <sz val="10"/>
      <name val="Verdana"/>
      <family val="2"/>
    </font>
    <font>
      <b/>
      <sz val="9"/>
      <name val="Verdana"/>
      <family val="2"/>
    </font>
    <font>
      <sz val="8"/>
      <color indexed="8"/>
      <name val="Verdana"/>
      <family val="2"/>
    </font>
    <font>
      <i/>
      <sz val="8"/>
      <color indexed="8"/>
      <name val="Verdana"/>
      <family val="2"/>
    </font>
    <font>
      <b/>
      <sz val="8"/>
      <color indexed="8"/>
      <name val="Verdana"/>
      <family val="2"/>
    </font>
    <font>
      <u/>
      <sz val="10"/>
      <color theme="10"/>
      <name val="MS Sans Serif"/>
    </font>
    <font>
      <u/>
      <sz val="10"/>
      <color theme="11"/>
      <name val="MS Sans Serif"/>
    </font>
    <font>
      <b/>
      <sz val="16"/>
      <name val="Verdana"/>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indexed="41"/>
        <bgColor indexed="64"/>
      </patternFill>
    </fill>
    <fill>
      <patternFill patternType="solid">
        <fgColor indexed="9"/>
        <bgColor indexed="64"/>
      </patternFill>
    </fill>
    <fill>
      <patternFill patternType="solid">
        <fgColor indexed="15"/>
        <bgColor indexed="64"/>
      </patternFill>
    </fill>
    <fill>
      <patternFill patternType="solid">
        <fgColor indexed="44"/>
        <bgColor indexed="64"/>
      </patternFill>
    </fill>
    <fill>
      <patternFill patternType="solid">
        <fgColor indexed="44"/>
        <bgColor indexed="63"/>
      </patternFill>
    </fill>
    <fill>
      <patternFill patternType="solid">
        <fgColor theme="5" tint="0.39997558519241921"/>
        <bgColor indexed="64"/>
      </patternFill>
    </fill>
  </fills>
  <borders count="100">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top style="hair">
        <color auto="1"/>
      </top>
      <bottom style="thin">
        <color auto="1"/>
      </bottom>
      <diagonal/>
    </border>
    <border>
      <left style="thin">
        <color auto="1"/>
      </left>
      <right/>
      <top style="thin">
        <color auto="1"/>
      </top>
      <bottom style="hair">
        <color auto="1"/>
      </bottom>
      <diagonal/>
    </border>
    <border>
      <left style="medium">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hair">
        <color auto="1"/>
      </bottom>
      <diagonal/>
    </border>
    <border>
      <left style="medium">
        <color auto="1"/>
      </left>
      <right style="thin">
        <color auto="1"/>
      </right>
      <top style="hair">
        <color auto="1"/>
      </top>
      <bottom style="hair">
        <color auto="1"/>
      </bottom>
      <diagonal/>
    </border>
    <border>
      <left style="medium">
        <color auto="1"/>
      </left>
      <right/>
      <top style="hair">
        <color auto="1"/>
      </top>
      <bottom style="hair">
        <color auto="1"/>
      </bottom>
      <diagonal/>
    </border>
    <border>
      <left style="medium">
        <color auto="1"/>
      </left>
      <right style="thin">
        <color auto="1"/>
      </right>
      <top style="hair">
        <color auto="1"/>
      </top>
      <bottom/>
      <diagonal/>
    </border>
    <border>
      <left style="medium">
        <color auto="1"/>
      </left>
      <right/>
      <top style="thin">
        <color auto="1"/>
      </top>
      <bottom style="thin">
        <color auto="1"/>
      </bottom>
      <diagonal/>
    </border>
    <border>
      <left style="medium">
        <color auto="1"/>
      </left>
      <right style="thin">
        <color auto="1"/>
      </right>
      <top style="hair">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style="medium">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top style="hair">
        <color auto="1"/>
      </top>
      <bottom/>
      <diagonal/>
    </border>
    <border>
      <left style="thin">
        <color auto="1"/>
      </left>
      <right style="medium">
        <color auto="1"/>
      </right>
      <top style="hair">
        <color auto="1"/>
      </top>
      <bottom style="medium">
        <color auto="1"/>
      </bottom>
      <diagonal/>
    </border>
    <border>
      <left/>
      <right style="thin">
        <color auto="1"/>
      </right>
      <top style="medium">
        <color auto="1"/>
      </top>
      <bottom/>
      <diagonal/>
    </border>
    <border>
      <left style="thin">
        <color auto="1"/>
      </left>
      <right style="thin">
        <color auto="1"/>
      </right>
      <top/>
      <bottom style="hair">
        <color auto="1"/>
      </bottom>
      <diagonal/>
    </border>
    <border>
      <left style="medium">
        <color auto="1"/>
      </left>
      <right style="thin">
        <color auto="1"/>
      </right>
      <top style="medium">
        <color auto="1"/>
      </top>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thin">
        <color auto="1"/>
      </right>
      <top/>
      <bottom style="thin">
        <color auto="1"/>
      </bottom>
      <diagonal/>
    </border>
    <border>
      <left style="medium">
        <color auto="1"/>
      </left>
      <right/>
      <top style="medium">
        <color auto="1"/>
      </top>
      <bottom style="hair">
        <color auto="1"/>
      </bottom>
      <diagonal/>
    </border>
    <border>
      <left/>
      <right style="medium">
        <color auto="1"/>
      </right>
      <top/>
      <bottom style="medium">
        <color auto="1"/>
      </bottom>
      <diagonal/>
    </border>
    <border>
      <left style="thin">
        <color auto="1"/>
      </left>
      <right/>
      <top style="medium">
        <color auto="1"/>
      </top>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thin">
        <color auto="1"/>
      </left>
      <right style="medium">
        <color auto="1"/>
      </right>
      <top/>
      <bottom style="hair">
        <color auto="1"/>
      </bottom>
      <diagonal/>
    </border>
    <border>
      <left style="thin">
        <color auto="1"/>
      </left>
      <right style="medium">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s>
  <cellStyleXfs count="6">
    <xf numFmtId="0" fontId="0" fillId="0" borderId="0"/>
    <xf numFmtId="165" fontId="1" fillId="0" borderId="0" applyFont="0" applyFill="0" applyBorder="0" applyAlignment="0" applyProtection="0"/>
    <xf numFmtId="164" fontId="1" fillId="0" borderId="0" applyFont="0" applyFill="0" applyBorder="0" applyAlignment="0" applyProtection="0"/>
    <xf numFmtId="167" fontId="3" fillId="0" borderId="0"/>
    <xf numFmtId="0" fontId="15" fillId="0" borderId="0" applyNumberFormat="0" applyFill="0" applyBorder="0" applyAlignment="0" applyProtection="0"/>
    <xf numFmtId="0" fontId="16" fillId="0" borderId="0" applyNumberFormat="0" applyFill="0" applyBorder="0" applyAlignment="0" applyProtection="0"/>
  </cellStyleXfs>
  <cellXfs count="322">
    <xf numFmtId="0" fontId="0" fillId="0" borderId="0" xfId="0"/>
    <xf numFmtId="0" fontId="5" fillId="2" borderId="0" xfId="0" applyFont="1" applyFill="1" applyBorder="1" applyAlignment="1">
      <alignment horizontal="center"/>
    </xf>
    <xf numFmtId="1" fontId="5" fillId="2" borderId="0" xfId="0" applyNumberFormat="1" applyFont="1" applyFill="1" applyBorder="1" applyAlignment="1">
      <alignment horizontal="center"/>
    </xf>
    <xf numFmtId="0" fontId="8" fillId="0" borderId="0" xfId="0" applyFont="1"/>
    <xf numFmtId="0" fontId="8" fillId="2" borderId="0" xfId="0" applyFont="1" applyFill="1"/>
    <xf numFmtId="0" fontId="8" fillId="0" borderId="1" xfId="0" applyFont="1" applyBorder="1" applyAlignment="1">
      <alignment vertical="center"/>
    </xf>
    <xf numFmtId="164" fontId="7" fillId="0" borderId="2" xfId="1" applyNumberFormat="1" applyFont="1" applyBorder="1" applyAlignment="1">
      <alignment vertical="center"/>
    </xf>
    <xf numFmtId="164" fontId="7" fillId="0" borderId="3" xfId="1" applyNumberFormat="1" applyFont="1" applyBorder="1" applyAlignment="1">
      <alignment vertical="center"/>
    </xf>
    <xf numFmtId="0" fontId="8" fillId="0" borderId="4" xfId="0"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0" borderId="7" xfId="0" applyFont="1" applyBorder="1" applyAlignment="1">
      <alignment vertical="center"/>
    </xf>
    <xf numFmtId="164" fontId="8" fillId="0" borderId="8" xfId="1" applyNumberFormat="1" applyFont="1" applyBorder="1" applyAlignment="1">
      <alignment vertical="center"/>
    </xf>
    <xf numFmtId="164" fontId="8" fillId="0" borderId="9" xfId="1" applyNumberFormat="1" applyFont="1" applyBorder="1" applyAlignment="1">
      <alignment vertical="center"/>
    </xf>
    <xf numFmtId="0" fontId="8" fillId="0" borderId="10" xfId="0" applyFont="1" applyBorder="1" applyAlignment="1">
      <alignment vertical="center"/>
    </xf>
    <xf numFmtId="164" fontId="7" fillId="2" borderId="11" xfId="0" applyNumberFormat="1" applyFont="1" applyFill="1" applyBorder="1" applyAlignment="1">
      <alignment horizontal="right" vertical="center"/>
    </xf>
    <xf numFmtId="164" fontId="7" fillId="2" borderId="12" xfId="0" applyNumberFormat="1" applyFont="1" applyFill="1" applyBorder="1" applyAlignment="1">
      <alignment horizontal="right" vertical="center"/>
    </xf>
    <xf numFmtId="0" fontId="7" fillId="0" borderId="0" xfId="0" applyFont="1"/>
    <xf numFmtId="3" fontId="8" fillId="0" borderId="0" xfId="0" applyNumberFormat="1" applyFont="1"/>
    <xf numFmtId="0" fontId="8" fillId="0" borderId="0" xfId="0" applyFont="1" applyAlignment="1">
      <alignment vertical="center"/>
    </xf>
    <xf numFmtId="0" fontId="7" fillId="2" borderId="0" xfId="0" applyFont="1" applyFill="1" applyBorder="1" applyAlignment="1">
      <alignment horizontal="center" vertical="center"/>
    </xf>
    <xf numFmtId="0" fontId="6" fillId="2" borderId="0" xfId="0" applyFont="1" applyFill="1" applyBorder="1" applyAlignment="1">
      <alignment vertical="center"/>
    </xf>
    <xf numFmtId="0" fontId="5" fillId="2" borderId="0" xfId="0" applyFont="1" applyFill="1" applyBorder="1" applyAlignment="1">
      <alignment horizontal="center" vertical="center"/>
    </xf>
    <xf numFmtId="1" fontId="5" fillId="2" borderId="0"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0" fontId="8" fillId="0" borderId="2" xfId="0" applyFont="1" applyFill="1" applyBorder="1" applyAlignment="1">
      <alignment vertical="center"/>
    </xf>
    <xf numFmtId="0" fontId="8" fillId="0" borderId="3" xfId="0" applyFont="1" applyFill="1" applyBorder="1" applyAlignment="1">
      <alignment vertical="center"/>
    </xf>
    <xf numFmtId="0" fontId="7" fillId="0" borderId="7" xfId="0" applyFont="1" applyFill="1" applyBorder="1" applyAlignment="1">
      <alignment horizontal="left" vertical="center"/>
    </xf>
    <xf numFmtId="3" fontId="8" fillId="0" borderId="8" xfId="0" applyNumberFormat="1" applyFont="1" applyFill="1" applyBorder="1" applyAlignment="1">
      <alignment vertical="center"/>
    </xf>
    <xf numFmtId="3" fontId="8" fillId="0" borderId="9" xfId="0" applyNumberFormat="1" applyFont="1" applyFill="1" applyBorder="1" applyAlignment="1">
      <alignment vertical="center"/>
    </xf>
    <xf numFmtId="2" fontId="8" fillId="0" borderId="8" xfId="0" applyNumberFormat="1" applyFont="1" applyFill="1" applyBorder="1" applyAlignment="1">
      <alignment vertical="center"/>
    </xf>
    <xf numFmtId="2" fontId="8" fillId="0" borderId="9" xfId="0" applyNumberFormat="1" applyFont="1" applyFill="1" applyBorder="1" applyAlignment="1">
      <alignment vertical="center"/>
    </xf>
    <xf numFmtId="164" fontId="8" fillId="2" borderId="8" xfId="2" applyFont="1" applyFill="1" applyBorder="1" applyAlignment="1">
      <alignment vertical="center"/>
    </xf>
    <xf numFmtId="164" fontId="8" fillId="2" borderId="9" xfId="2" applyFont="1" applyFill="1" applyBorder="1" applyAlignment="1">
      <alignment vertical="center"/>
    </xf>
    <xf numFmtId="166" fontId="8" fillId="2" borderId="11" xfId="0" applyNumberFormat="1" applyFont="1" applyFill="1" applyBorder="1" applyAlignment="1">
      <alignment vertical="center"/>
    </xf>
    <xf numFmtId="166" fontId="8" fillId="2" borderId="12" xfId="0" applyNumberFormat="1" applyFont="1" applyFill="1" applyBorder="1" applyAlignment="1">
      <alignment vertical="center"/>
    </xf>
    <xf numFmtId="0" fontId="7" fillId="3" borderId="13" xfId="0" applyFont="1" applyFill="1" applyBorder="1" applyAlignment="1">
      <alignment horizontal="right" vertical="center"/>
    </xf>
    <xf numFmtId="0" fontId="7" fillId="4" borderId="14" xfId="0" applyFont="1" applyFill="1" applyBorder="1" applyAlignment="1">
      <alignment horizontal="right" vertical="center"/>
    </xf>
    <xf numFmtId="0" fontId="7" fillId="2" borderId="14" xfId="0" applyFont="1" applyFill="1" applyBorder="1" applyAlignment="1">
      <alignment horizontal="center" vertical="center"/>
    </xf>
    <xf numFmtId="0" fontId="7" fillId="2" borderId="15" xfId="0" applyFont="1" applyFill="1" applyBorder="1" applyAlignment="1">
      <alignment horizontal="center" vertical="center"/>
    </xf>
    <xf numFmtId="0" fontId="7" fillId="2" borderId="16" xfId="0" applyFont="1" applyFill="1" applyBorder="1" applyAlignment="1">
      <alignment horizontal="center" vertical="center"/>
    </xf>
    <xf numFmtId="0" fontId="8" fillId="0" borderId="17" xfId="0" applyFont="1" applyBorder="1" applyAlignment="1">
      <alignment vertical="center"/>
    </xf>
    <xf numFmtId="0" fontId="8" fillId="0" borderId="0" xfId="0" applyFont="1" applyBorder="1" applyAlignment="1">
      <alignment vertical="center"/>
    </xf>
    <xf numFmtId="0" fontId="8" fillId="0" borderId="18" xfId="0" applyFont="1" applyBorder="1" applyAlignment="1">
      <alignment vertical="center"/>
    </xf>
    <xf numFmtId="0" fontId="8" fillId="5" borderId="0" xfId="0" applyFont="1" applyFill="1" applyBorder="1" applyAlignment="1">
      <alignment vertical="center"/>
    </xf>
    <xf numFmtId="0" fontId="8" fillId="4" borderId="0" xfId="0" applyFont="1" applyFill="1" applyBorder="1" applyAlignment="1">
      <alignment horizontal="center" vertical="center"/>
    </xf>
    <xf numFmtId="0" fontId="9" fillId="0" borderId="0" xfId="0" applyFont="1" applyAlignment="1">
      <alignment vertical="center"/>
    </xf>
    <xf numFmtId="0" fontId="8" fillId="2" borderId="0" xfId="0" applyFont="1" applyFill="1" applyBorder="1" applyAlignment="1">
      <alignment vertical="center"/>
    </xf>
    <xf numFmtId="0" fontId="8" fillId="0" borderId="0" xfId="0" applyFont="1" applyFill="1" applyAlignment="1">
      <alignment vertical="center"/>
    </xf>
    <xf numFmtId="0" fontId="9" fillId="0" borderId="0" xfId="0" applyFont="1" applyBorder="1" applyAlignment="1">
      <alignment vertical="center"/>
    </xf>
    <xf numFmtId="0" fontId="8" fillId="3" borderId="19" xfId="0" applyFont="1" applyFill="1" applyBorder="1" applyAlignment="1">
      <alignment vertical="center"/>
    </xf>
    <xf numFmtId="0" fontId="7" fillId="3" borderId="0" xfId="0" applyFont="1" applyFill="1" applyBorder="1" applyAlignment="1">
      <alignment vertical="center"/>
    </xf>
    <xf numFmtId="0" fontId="7" fillId="5" borderId="0" xfId="0" applyFont="1" applyFill="1" applyBorder="1" applyAlignment="1">
      <alignment horizontal="center" vertical="center"/>
    </xf>
    <xf numFmtId="0" fontId="8" fillId="0" borderId="20" xfId="0" applyFont="1" applyBorder="1" applyAlignment="1">
      <alignment vertical="center"/>
    </xf>
    <xf numFmtId="3" fontId="8" fillId="3" borderId="19" xfId="0" applyNumberFormat="1" applyFont="1" applyFill="1" applyBorder="1" applyAlignment="1">
      <alignment vertical="center"/>
    </xf>
    <xf numFmtId="3" fontId="8" fillId="4" borderId="19" xfId="0" applyNumberFormat="1" applyFont="1" applyFill="1" applyBorder="1" applyAlignment="1">
      <alignment vertical="center"/>
    </xf>
    <xf numFmtId="3" fontId="8" fillId="0" borderId="0" xfId="0" applyNumberFormat="1" applyFont="1" applyBorder="1" applyAlignment="1">
      <alignment vertical="center"/>
    </xf>
    <xf numFmtId="3" fontId="8" fillId="6" borderId="19" xfId="0" applyNumberFormat="1" applyFont="1" applyFill="1" applyBorder="1" applyAlignment="1">
      <alignment vertical="center"/>
    </xf>
    <xf numFmtId="0" fontId="8" fillId="2" borderId="21" xfId="0" applyFont="1" applyFill="1" applyBorder="1" applyAlignment="1">
      <alignment vertical="center"/>
    </xf>
    <xf numFmtId="0" fontId="8" fillId="2" borderId="22" xfId="0" applyFont="1" applyFill="1" applyBorder="1" applyAlignment="1">
      <alignment vertical="center"/>
    </xf>
    <xf numFmtId="0" fontId="11" fillId="4" borderId="0" xfId="0" applyFont="1" applyFill="1" applyBorder="1" applyAlignment="1">
      <alignment vertical="center"/>
    </xf>
    <xf numFmtId="0" fontId="8" fillId="3" borderId="0" xfId="0" applyFont="1" applyFill="1" applyBorder="1" applyAlignment="1">
      <alignment horizontal="center" vertical="center"/>
    </xf>
    <xf numFmtId="0" fontId="7" fillId="2" borderId="0" xfId="0" applyFont="1" applyFill="1" applyBorder="1" applyAlignment="1">
      <alignment vertical="center"/>
    </xf>
    <xf numFmtId="0" fontId="7" fillId="0" borderId="22" xfId="0" applyFont="1" applyBorder="1" applyAlignment="1">
      <alignment vertical="center"/>
    </xf>
    <xf numFmtId="0" fontId="7" fillId="2" borderId="0" xfId="0" applyFont="1" applyFill="1" applyBorder="1" applyAlignment="1">
      <alignment horizontal="centerContinuous" vertical="center"/>
    </xf>
    <xf numFmtId="0" fontId="7" fillId="5" borderId="0" xfId="0" applyFont="1" applyFill="1" applyBorder="1" applyAlignment="1">
      <alignment vertical="center"/>
    </xf>
    <xf numFmtId="3" fontId="8" fillId="3" borderId="23" xfId="0" applyNumberFormat="1" applyFont="1" applyFill="1" applyBorder="1" applyAlignment="1">
      <alignment vertical="center"/>
    </xf>
    <xf numFmtId="3" fontId="8" fillId="3" borderId="24" xfId="0" applyNumberFormat="1" applyFont="1" applyFill="1" applyBorder="1" applyAlignment="1">
      <alignment vertical="center"/>
    </xf>
    <xf numFmtId="3" fontId="8" fillId="4" borderId="24" xfId="0" applyNumberFormat="1" applyFont="1" applyFill="1" applyBorder="1" applyAlignment="1">
      <alignment vertical="center"/>
    </xf>
    <xf numFmtId="3" fontId="8" fillId="3" borderId="25" xfId="0" applyNumberFormat="1" applyFont="1" applyFill="1" applyBorder="1" applyAlignment="1">
      <alignment vertical="center"/>
    </xf>
    <xf numFmtId="0" fontId="8" fillId="0" borderId="26" xfId="0" applyFont="1" applyBorder="1" applyAlignment="1">
      <alignment vertical="center"/>
    </xf>
    <xf numFmtId="3" fontId="8" fillId="0" borderId="26" xfId="0" applyNumberFormat="1" applyFont="1" applyBorder="1" applyAlignment="1">
      <alignment vertical="center"/>
    </xf>
    <xf numFmtId="3" fontId="8" fillId="4" borderId="23" xfId="0" applyNumberFormat="1" applyFont="1" applyFill="1" applyBorder="1" applyAlignment="1">
      <alignment vertical="center"/>
    </xf>
    <xf numFmtId="0" fontId="8" fillId="0" borderId="27" xfId="0" applyFont="1" applyBorder="1" applyAlignment="1">
      <alignment vertical="center"/>
    </xf>
    <xf numFmtId="3" fontId="8" fillId="0" borderId="27" xfId="0" applyNumberFormat="1" applyFont="1" applyBorder="1" applyAlignment="1">
      <alignment vertical="center"/>
    </xf>
    <xf numFmtId="3" fontId="8" fillId="0" borderId="20" xfId="0" applyNumberFormat="1" applyFont="1" applyFill="1" applyBorder="1" applyAlignment="1">
      <alignment vertical="center"/>
    </xf>
    <xf numFmtId="3" fontId="8" fillId="0" borderId="0" xfId="0" applyNumberFormat="1" applyFont="1" applyFill="1" applyBorder="1" applyAlignment="1">
      <alignment vertical="center"/>
    </xf>
    <xf numFmtId="0" fontId="8" fillId="0" borderId="22" xfId="0" applyFont="1" applyBorder="1" applyAlignment="1">
      <alignment vertical="center"/>
    </xf>
    <xf numFmtId="3" fontId="8" fillId="0" borderId="20" xfId="0" applyNumberFormat="1" applyFont="1" applyBorder="1" applyAlignment="1">
      <alignment vertical="center"/>
    </xf>
    <xf numFmtId="0" fontId="8" fillId="0" borderId="28" xfId="0" applyFont="1" applyBorder="1" applyAlignment="1">
      <alignment vertical="center"/>
    </xf>
    <xf numFmtId="0" fontId="8" fillId="0" borderId="6" xfId="0" applyFont="1" applyFill="1" applyBorder="1" applyAlignment="1">
      <alignment vertical="center"/>
    </xf>
    <xf numFmtId="0" fontId="8" fillId="0" borderId="29" xfId="0" applyFont="1" applyBorder="1" applyAlignment="1">
      <alignment vertical="center"/>
    </xf>
    <xf numFmtId="3" fontId="8" fillId="6" borderId="24" xfId="0" applyNumberFormat="1" applyFont="1" applyFill="1" applyBorder="1" applyAlignment="1">
      <alignment vertical="center"/>
    </xf>
    <xf numFmtId="3" fontId="8" fillId="0" borderId="5" xfId="0" applyNumberFormat="1" applyFont="1" applyFill="1" applyBorder="1" applyAlignment="1">
      <alignment vertical="center"/>
    </xf>
    <xf numFmtId="0" fontId="8" fillId="0" borderId="5" xfId="0" applyFont="1" applyFill="1" applyBorder="1" applyAlignment="1">
      <alignment vertical="center"/>
    </xf>
    <xf numFmtId="3" fontId="8" fillId="6" borderId="30" xfId="0" applyNumberFormat="1" applyFont="1" applyFill="1" applyBorder="1" applyAlignment="1">
      <alignment vertical="center"/>
    </xf>
    <xf numFmtId="0" fontId="8" fillId="3" borderId="24" xfId="0" applyFont="1" applyFill="1" applyBorder="1" applyAlignment="1">
      <alignment vertical="center"/>
    </xf>
    <xf numFmtId="0" fontId="8" fillId="3" borderId="25" xfId="0" applyFont="1" applyFill="1" applyBorder="1" applyAlignment="1">
      <alignment vertical="center"/>
    </xf>
    <xf numFmtId="3" fontId="8" fillId="0" borderId="26" xfId="0" applyNumberFormat="1" applyFont="1" applyFill="1" applyBorder="1" applyAlignment="1">
      <alignment vertical="center"/>
    </xf>
    <xf numFmtId="3" fontId="8" fillId="3" borderId="21" xfId="0" applyNumberFormat="1" applyFont="1" applyFill="1" applyBorder="1" applyAlignment="1">
      <alignment vertical="center"/>
    </xf>
    <xf numFmtId="3" fontId="8" fillId="4" borderId="21" xfId="0" applyNumberFormat="1" applyFont="1" applyFill="1" applyBorder="1" applyAlignment="1">
      <alignment vertical="center"/>
    </xf>
    <xf numFmtId="3" fontId="8" fillId="4" borderId="4" xfId="0" applyNumberFormat="1" applyFont="1" applyFill="1" applyBorder="1" applyAlignment="1">
      <alignment vertical="center"/>
    </xf>
    <xf numFmtId="3" fontId="8" fillId="3" borderId="4" xfId="0" applyNumberFormat="1" applyFont="1" applyFill="1" applyBorder="1" applyAlignment="1">
      <alignment vertical="center"/>
    </xf>
    <xf numFmtId="3" fontId="8" fillId="3" borderId="31" xfId="0" applyNumberFormat="1" applyFont="1" applyFill="1" applyBorder="1" applyAlignment="1">
      <alignment vertical="center"/>
    </xf>
    <xf numFmtId="3" fontId="8" fillId="4" borderId="32" xfId="0" applyNumberFormat="1" applyFont="1" applyFill="1" applyBorder="1" applyAlignment="1">
      <alignment vertical="center"/>
    </xf>
    <xf numFmtId="0" fontId="7" fillId="2" borderId="33" xfId="0" applyFont="1" applyFill="1" applyBorder="1" applyAlignment="1">
      <alignment vertical="center"/>
    </xf>
    <xf numFmtId="0" fontId="8" fillId="0" borderId="33" xfId="0" applyFont="1" applyBorder="1" applyAlignment="1">
      <alignment vertical="center"/>
    </xf>
    <xf numFmtId="0" fontId="8" fillId="0" borderId="34" xfId="0" applyFont="1" applyBorder="1" applyAlignment="1">
      <alignment vertical="center"/>
    </xf>
    <xf numFmtId="0" fontId="8" fillId="0" borderId="35" xfId="0" applyFont="1" applyBorder="1" applyAlignment="1">
      <alignment vertical="center"/>
    </xf>
    <xf numFmtId="0" fontId="8" fillId="0" borderId="36" xfId="0" applyFont="1" applyBorder="1" applyAlignment="1">
      <alignment vertical="center"/>
    </xf>
    <xf numFmtId="0" fontId="8" fillId="0" borderId="37" xfId="0" applyFont="1" applyBorder="1" applyAlignment="1">
      <alignment vertical="center"/>
    </xf>
    <xf numFmtId="0" fontId="8" fillId="0" borderId="38" xfId="0" applyFont="1" applyBorder="1" applyAlignment="1">
      <alignment vertical="center"/>
    </xf>
    <xf numFmtId="0" fontId="8" fillId="0" borderId="39" xfId="0" applyFont="1" applyBorder="1" applyAlignment="1">
      <alignment vertical="center"/>
    </xf>
    <xf numFmtId="0" fontId="8" fillId="0" borderId="40" xfId="0" applyFont="1" applyBorder="1" applyAlignment="1">
      <alignment vertical="center"/>
    </xf>
    <xf numFmtId="0" fontId="8" fillId="0" borderId="41" xfId="0" applyFont="1" applyBorder="1" applyAlignment="1">
      <alignment vertical="center"/>
    </xf>
    <xf numFmtId="0" fontId="8" fillId="0" borderId="42" xfId="0" applyFont="1" applyBorder="1" applyAlignment="1">
      <alignment vertical="center"/>
    </xf>
    <xf numFmtId="0" fontId="7" fillId="0" borderId="39" xfId="0" applyFont="1" applyBorder="1" applyAlignment="1">
      <alignment vertical="center"/>
    </xf>
    <xf numFmtId="0" fontId="7" fillId="0" borderId="0" xfId="0" applyFont="1" applyFill="1" applyBorder="1" applyAlignment="1">
      <alignment vertical="center"/>
    </xf>
    <xf numFmtId="167" fontId="12" fillId="0" borderId="17" xfId="3" applyFont="1" applyBorder="1" applyAlignment="1">
      <alignment vertical="center"/>
    </xf>
    <xf numFmtId="167" fontId="12" fillId="0" borderId="0" xfId="3" applyFont="1" applyBorder="1" applyAlignment="1">
      <alignment vertical="center"/>
    </xf>
    <xf numFmtId="1" fontId="12" fillId="7" borderId="0" xfId="3" applyNumberFormat="1" applyFont="1" applyFill="1" applyBorder="1" applyAlignment="1">
      <alignment horizontal="center" vertical="center"/>
    </xf>
    <xf numFmtId="9" fontId="12" fillId="0" borderId="0" xfId="3" applyNumberFormat="1" applyFont="1" applyBorder="1" applyAlignment="1" applyProtection="1">
      <alignment vertical="center"/>
    </xf>
    <xf numFmtId="167" fontId="12" fillId="0" borderId="0" xfId="3" applyNumberFormat="1" applyFont="1" applyBorder="1" applyAlignment="1">
      <alignment vertical="center"/>
    </xf>
    <xf numFmtId="167" fontId="12" fillId="0" borderId="0" xfId="3" applyNumberFormat="1" applyFont="1" applyBorder="1" applyAlignment="1" applyProtection="1">
      <alignment vertical="center"/>
    </xf>
    <xf numFmtId="167" fontId="12" fillId="0" borderId="43" xfId="3" applyNumberFormat="1" applyFont="1" applyBorder="1" applyAlignment="1" applyProtection="1">
      <alignment vertical="center"/>
    </xf>
    <xf numFmtId="167" fontId="8" fillId="0" borderId="0" xfId="3" applyNumberFormat="1" applyFont="1" applyBorder="1" applyAlignment="1">
      <alignment vertical="center"/>
    </xf>
    <xf numFmtId="167" fontId="12" fillId="0" borderId="44" xfId="3" applyNumberFormat="1" applyFont="1" applyFill="1" applyBorder="1" applyAlignment="1" applyProtection="1">
      <alignment vertical="center"/>
    </xf>
    <xf numFmtId="167" fontId="12" fillId="0" borderId="45" xfId="3" applyNumberFormat="1" applyFont="1" applyFill="1" applyBorder="1" applyAlignment="1" applyProtection="1">
      <alignment vertical="center"/>
      <protection locked="0"/>
    </xf>
    <xf numFmtId="167" fontId="12" fillId="0" borderId="43" xfId="3" applyNumberFormat="1" applyFont="1" applyFill="1" applyBorder="1" applyAlignment="1" applyProtection="1">
      <alignment vertical="center"/>
      <protection locked="0"/>
    </xf>
    <xf numFmtId="167" fontId="12" fillId="0" borderId="44" xfId="3" applyNumberFormat="1" applyFont="1" applyFill="1" applyBorder="1" applyAlignment="1" applyProtection="1">
      <alignment vertical="center"/>
      <protection locked="0"/>
    </xf>
    <xf numFmtId="167" fontId="12" fillId="0" borderId="0" xfId="3" applyNumberFormat="1" applyFont="1" applyBorder="1" applyAlignment="1" applyProtection="1">
      <alignment horizontal="fill" vertical="center"/>
    </xf>
    <xf numFmtId="167" fontId="12" fillId="0" borderId="43" xfId="3" applyNumberFormat="1" applyFont="1" applyBorder="1" applyAlignment="1">
      <alignment vertical="center"/>
    </xf>
    <xf numFmtId="167" fontId="12" fillId="0" borderId="0" xfId="3" applyFont="1" applyAlignment="1">
      <alignment vertical="center"/>
    </xf>
    <xf numFmtId="167" fontId="12" fillId="0" borderId="0" xfId="3" applyNumberFormat="1" applyFont="1" applyAlignment="1">
      <alignment vertical="center"/>
    </xf>
    <xf numFmtId="167" fontId="12" fillId="0" borderId="0" xfId="3" applyNumberFormat="1" applyFont="1" applyAlignment="1" applyProtection="1">
      <alignment vertical="center"/>
    </xf>
    <xf numFmtId="167" fontId="12" fillId="0" borderId="0" xfId="3" applyFont="1" applyAlignment="1" applyProtection="1">
      <alignment vertical="center"/>
      <protection locked="0"/>
    </xf>
    <xf numFmtId="167" fontId="12" fillId="0" borderId="0" xfId="3" applyNumberFormat="1" applyFont="1" applyFill="1" applyBorder="1" applyAlignment="1" applyProtection="1">
      <alignment vertical="center"/>
    </xf>
    <xf numFmtId="167" fontId="8" fillId="0" borderId="0" xfId="3" applyNumberFormat="1" applyFont="1" applyFill="1" applyBorder="1" applyAlignment="1">
      <alignment vertical="center"/>
    </xf>
    <xf numFmtId="167" fontId="12" fillId="0" borderId="0" xfId="3" applyFont="1" applyBorder="1" applyAlignment="1" applyProtection="1">
      <alignment vertical="center"/>
      <protection locked="0"/>
    </xf>
    <xf numFmtId="167" fontId="12" fillId="3" borderId="46" xfId="3" applyNumberFormat="1" applyFont="1" applyFill="1" applyBorder="1" applyAlignment="1" applyProtection="1">
      <alignment vertical="center"/>
    </xf>
    <xf numFmtId="167" fontId="12" fillId="0" borderId="47" xfId="3" applyNumberFormat="1" applyFont="1" applyFill="1" applyBorder="1" applyAlignment="1" applyProtection="1">
      <alignment vertical="center"/>
      <protection locked="0"/>
    </xf>
    <xf numFmtId="167" fontId="12" fillId="0" borderId="27" xfId="3" applyNumberFormat="1" applyFont="1" applyFill="1" applyBorder="1" applyAlignment="1" applyProtection="1">
      <alignment vertical="center"/>
      <protection locked="0"/>
    </xf>
    <xf numFmtId="167" fontId="12" fillId="7" borderId="46" xfId="3" applyNumberFormat="1" applyFont="1" applyFill="1" applyBorder="1" applyAlignment="1" applyProtection="1">
      <alignment vertical="center"/>
    </xf>
    <xf numFmtId="167" fontId="12" fillId="8" borderId="46" xfId="3" applyNumberFormat="1" applyFont="1" applyFill="1" applyBorder="1" applyAlignment="1" applyProtection="1">
      <alignment vertical="center"/>
    </xf>
    <xf numFmtId="167" fontId="12" fillId="3" borderId="46" xfId="3" applyNumberFormat="1" applyFont="1" applyFill="1" applyBorder="1" applyAlignment="1" applyProtection="1">
      <alignment vertical="center"/>
      <protection locked="0"/>
    </xf>
    <xf numFmtId="167" fontId="12" fillId="6" borderId="46" xfId="3" applyFont="1" applyFill="1" applyBorder="1" applyAlignment="1" applyProtection="1">
      <alignment vertical="center"/>
      <protection locked="0"/>
    </xf>
    <xf numFmtId="167" fontId="14" fillId="0" borderId="48" xfId="3" applyFont="1" applyBorder="1" applyAlignment="1" applyProtection="1">
      <alignment horizontal="left" vertical="center"/>
    </xf>
    <xf numFmtId="167" fontId="12" fillId="0" borderId="49" xfId="3" applyNumberFormat="1" applyFont="1" applyBorder="1" applyAlignment="1">
      <alignment vertical="center"/>
    </xf>
    <xf numFmtId="167" fontId="12" fillId="0" borderId="49" xfId="3" applyNumberFormat="1" applyFont="1" applyBorder="1" applyAlignment="1" applyProtection="1">
      <alignment vertical="center"/>
    </xf>
    <xf numFmtId="167" fontId="12" fillId="0" borderId="50" xfId="3" applyNumberFormat="1" applyFont="1" applyBorder="1" applyAlignment="1" applyProtection="1">
      <alignment vertical="center"/>
    </xf>
    <xf numFmtId="167" fontId="8" fillId="0" borderId="33" xfId="3" applyFont="1" applyBorder="1" applyAlignment="1">
      <alignment vertical="center"/>
    </xf>
    <xf numFmtId="167" fontId="12" fillId="0" borderId="51" xfId="3" applyNumberFormat="1" applyFont="1" applyBorder="1" applyAlignment="1" applyProtection="1">
      <alignment vertical="center"/>
    </xf>
    <xf numFmtId="167" fontId="12" fillId="0" borderId="33" xfId="3" quotePrefix="1" applyFont="1" applyBorder="1" applyAlignment="1" applyProtection="1">
      <alignment horizontal="left" vertical="center"/>
    </xf>
    <xf numFmtId="167" fontId="12" fillId="0" borderId="33" xfId="3" applyFont="1" applyBorder="1" applyAlignment="1">
      <alignment vertical="center"/>
    </xf>
    <xf numFmtId="167" fontId="14" fillId="0" borderId="33" xfId="3" applyFont="1" applyBorder="1" applyAlignment="1" applyProtection="1">
      <alignment horizontal="left" vertical="center"/>
    </xf>
    <xf numFmtId="167" fontId="12" fillId="0" borderId="33" xfId="3" applyFont="1" applyBorder="1" applyAlignment="1" applyProtection="1">
      <alignment horizontal="left" vertical="center"/>
    </xf>
    <xf numFmtId="167" fontId="12" fillId="0" borderId="51" xfId="3" applyNumberFormat="1" applyFont="1" applyFill="1" applyBorder="1" applyAlignment="1" applyProtection="1">
      <alignment vertical="center"/>
    </xf>
    <xf numFmtId="167" fontId="12" fillId="0" borderId="51" xfId="3" applyNumberFormat="1" applyFont="1" applyBorder="1" applyAlignment="1" applyProtection="1">
      <alignment horizontal="fill" vertical="center"/>
    </xf>
    <xf numFmtId="167" fontId="14" fillId="0" borderId="52" xfId="3" applyFont="1" applyBorder="1" applyAlignment="1" applyProtection="1">
      <alignment horizontal="left" vertical="center"/>
    </xf>
    <xf numFmtId="167" fontId="12" fillId="0" borderId="15" xfId="3" applyNumberFormat="1" applyFont="1" applyBorder="1" applyAlignment="1">
      <alignment vertical="center"/>
    </xf>
    <xf numFmtId="167" fontId="12" fillId="0" borderId="49" xfId="3" applyFont="1" applyBorder="1" applyAlignment="1">
      <alignment vertical="center"/>
    </xf>
    <xf numFmtId="9" fontId="12" fillId="0" borderId="49" xfId="3" applyNumberFormat="1" applyFont="1" applyBorder="1" applyAlignment="1" applyProtection="1">
      <alignment vertical="center"/>
    </xf>
    <xf numFmtId="9" fontId="12" fillId="0" borderId="50" xfId="3" applyNumberFormat="1" applyFont="1" applyBorder="1" applyAlignment="1" applyProtection="1">
      <alignment vertical="center"/>
    </xf>
    <xf numFmtId="167" fontId="12" fillId="0" borderId="51" xfId="3" applyFont="1" applyBorder="1" applyAlignment="1">
      <alignment vertical="center"/>
    </xf>
    <xf numFmtId="167" fontId="13" fillId="0" borderId="33" xfId="3" quotePrefix="1" applyFont="1" applyBorder="1" applyAlignment="1" applyProtection="1">
      <alignment horizontal="left" vertical="center"/>
    </xf>
    <xf numFmtId="167" fontId="8" fillId="0" borderId="51" xfId="3" applyNumberFormat="1" applyFont="1" applyBorder="1" applyAlignment="1">
      <alignment vertical="center"/>
    </xf>
    <xf numFmtId="167" fontId="13" fillId="0" borderId="33" xfId="3" applyFont="1" applyBorder="1" applyAlignment="1" applyProtection="1">
      <alignment horizontal="right" vertical="center"/>
    </xf>
    <xf numFmtId="167" fontId="13" fillId="0" borderId="33" xfId="3" applyFont="1" applyBorder="1" applyAlignment="1" applyProtection="1">
      <alignment horizontal="left" vertical="center"/>
    </xf>
    <xf numFmtId="167" fontId="13" fillId="0" borderId="52" xfId="3" applyFont="1" applyBorder="1" applyAlignment="1" applyProtection="1">
      <alignment horizontal="left" vertical="center"/>
    </xf>
    <xf numFmtId="0" fontId="8" fillId="0" borderId="53" xfId="0" applyFont="1" applyBorder="1" applyAlignment="1">
      <alignment vertical="center"/>
    </xf>
    <xf numFmtId="0" fontId="8" fillId="0" borderId="0" xfId="0" applyFont="1" applyFill="1" applyBorder="1" applyAlignment="1">
      <alignment vertical="center"/>
    </xf>
    <xf numFmtId="0" fontId="7" fillId="0" borderId="49" xfId="0" applyFont="1" applyBorder="1" applyAlignment="1">
      <alignment horizontal="center" vertical="center"/>
    </xf>
    <xf numFmtId="0" fontId="7" fillId="0" borderId="50" xfId="0" applyFont="1" applyBorder="1" applyAlignment="1">
      <alignment horizontal="center" vertical="center"/>
    </xf>
    <xf numFmtId="0" fontId="8" fillId="3" borderId="33" xfId="0" applyFont="1" applyFill="1" applyBorder="1" applyAlignment="1">
      <alignment horizontal="right" vertical="center"/>
    </xf>
    <xf numFmtId="0" fontId="8" fillId="4" borderId="52" xfId="0" applyFont="1" applyFill="1" applyBorder="1" applyAlignment="1">
      <alignment horizontal="right" vertical="center"/>
    </xf>
    <xf numFmtId="0" fontId="7" fillId="4" borderId="55" xfId="0" applyFont="1" applyFill="1" applyBorder="1" applyAlignment="1">
      <alignment vertical="center"/>
    </xf>
    <xf numFmtId="0" fontId="8" fillId="0" borderId="49" xfId="0" applyFont="1" applyBorder="1" applyAlignment="1">
      <alignment vertical="center"/>
    </xf>
    <xf numFmtId="0" fontId="8" fillId="0" borderId="64" xfId="0" applyFont="1" applyBorder="1" applyAlignment="1">
      <alignment vertical="center"/>
    </xf>
    <xf numFmtId="0" fontId="8" fillId="0" borderId="65" xfId="0" applyFont="1" applyBorder="1" applyAlignment="1">
      <alignment vertical="center"/>
    </xf>
    <xf numFmtId="0" fontId="7" fillId="0" borderId="67" xfId="0" applyFont="1" applyBorder="1" applyAlignment="1">
      <alignment vertical="center"/>
    </xf>
    <xf numFmtId="0" fontId="8" fillId="0" borderId="68" xfId="0" applyFont="1" applyBorder="1" applyAlignment="1">
      <alignment vertical="center"/>
    </xf>
    <xf numFmtId="0" fontId="9" fillId="0" borderId="69" xfId="0" applyFont="1" applyBorder="1" applyAlignment="1">
      <alignment vertical="center"/>
    </xf>
    <xf numFmtId="0" fontId="8" fillId="0" borderId="70" xfId="0" applyFont="1" applyBorder="1" applyAlignment="1">
      <alignment vertical="center"/>
    </xf>
    <xf numFmtId="0" fontId="8" fillId="0" borderId="75" xfId="0" applyFont="1" applyBorder="1" applyAlignment="1">
      <alignment vertical="center"/>
    </xf>
    <xf numFmtId="0" fontId="10" fillId="0" borderId="54" xfId="0" applyFont="1" applyBorder="1" applyAlignment="1">
      <alignment vertical="center"/>
    </xf>
    <xf numFmtId="0" fontId="8" fillId="0" borderId="76" xfId="0" applyFont="1" applyBorder="1" applyAlignment="1">
      <alignment vertical="center"/>
    </xf>
    <xf numFmtId="0" fontId="7" fillId="0" borderId="10" xfId="0" applyFont="1" applyFill="1" applyBorder="1" applyAlignment="1">
      <alignment horizontal="left" vertical="center"/>
    </xf>
    <xf numFmtId="0" fontId="7" fillId="0" borderId="48" xfId="0" applyFont="1" applyBorder="1" applyAlignment="1">
      <alignment vertical="center"/>
    </xf>
    <xf numFmtId="0" fontId="7" fillId="4" borderId="78" xfId="0" applyFont="1" applyFill="1" applyBorder="1" applyAlignment="1">
      <alignment vertical="center"/>
    </xf>
    <xf numFmtId="0" fontId="7" fillId="4" borderId="52" xfId="0" applyFont="1" applyFill="1" applyBorder="1" applyAlignment="1">
      <alignment vertical="center"/>
    </xf>
    <xf numFmtId="0" fontId="7" fillId="6" borderId="78" xfId="0" applyFont="1" applyFill="1" applyBorder="1" applyAlignment="1">
      <alignment vertical="center"/>
    </xf>
    <xf numFmtId="0" fontId="7" fillId="6" borderId="61" xfId="0" applyFont="1" applyFill="1" applyBorder="1" applyAlignment="1">
      <alignment vertical="center"/>
    </xf>
    <xf numFmtId="0" fontId="7" fillId="6" borderId="38" xfId="0" applyFont="1" applyFill="1" applyBorder="1" applyAlignment="1">
      <alignment vertical="center"/>
    </xf>
    <xf numFmtId="0" fontId="7" fillId="4" borderId="38" xfId="0" applyFont="1" applyFill="1" applyBorder="1" applyAlignment="1">
      <alignment vertical="center"/>
    </xf>
    <xf numFmtId="0" fontId="7" fillId="4" borderId="53" xfId="0" applyFont="1" applyFill="1" applyBorder="1" applyAlignment="1">
      <alignment vertical="center"/>
    </xf>
    <xf numFmtId="0" fontId="7" fillId="4" borderId="61" xfId="0" applyFont="1" applyFill="1" applyBorder="1" applyAlignment="1">
      <alignment vertical="center"/>
    </xf>
    <xf numFmtId="0" fontId="7" fillId="0" borderId="82" xfId="0" applyFont="1" applyFill="1" applyBorder="1" applyAlignment="1">
      <alignment vertical="center"/>
    </xf>
    <xf numFmtId="0" fontId="7" fillId="0" borderId="48" xfId="0" applyFont="1" applyFill="1" applyBorder="1" applyAlignment="1">
      <alignment vertical="center"/>
    </xf>
    <xf numFmtId="0" fontId="8" fillId="0" borderId="36" xfId="0" applyFont="1" applyFill="1" applyBorder="1" applyAlignment="1">
      <alignment vertical="center"/>
    </xf>
    <xf numFmtId="0" fontId="8" fillId="0" borderId="38" xfId="0" applyFont="1" applyFill="1" applyBorder="1" applyAlignment="1">
      <alignment vertical="center"/>
    </xf>
    <xf numFmtId="0" fontId="8" fillId="0" borderId="83" xfId="0" applyFont="1" applyBorder="1" applyAlignment="1">
      <alignment vertical="center"/>
    </xf>
    <xf numFmtId="0" fontId="7" fillId="4" borderId="85" xfId="0" applyFont="1" applyFill="1" applyBorder="1" applyAlignment="1">
      <alignment vertical="center"/>
    </xf>
    <xf numFmtId="0" fontId="8" fillId="0" borderId="52" xfId="0" applyFont="1" applyBorder="1" applyAlignment="1">
      <alignment horizontal="right" vertical="center"/>
    </xf>
    <xf numFmtId="0" fontId="8" fillId="0" borderId="88" xfId="0" applyFont="1" applyBorder="1" applyAlignment="1">
      <alignment horizontal="right" vertical="center"/>
    </xf>
    <xf numFmtId="0" fontId="7" fillId="0" borderId="89" xfId="0" applyFont="1" applyFill="1" applyBorder="1" applyAlignment="1">
      <alignment vertical="center"/>
    </xf>
    <xf numFmtId="0" fontId="7" fillId="6" borderId="48" xfId="0" applyFont="1" applyFill="1" applyBorder="1" applyAlignment="1">
      <alignment horizontal="right" vertical="center"/>
    </xf>
    <xf numFmtId="0" fontId="7" fillId="6" borderId="33" xfId="0" applyFont="1" applyFill="1" applyBorder="1" applyAlignment="1">
      <alignment horizontal="right" vertical="center"/>
    </xf>
    <xf numFmtId="0" fontId="7" fillId="6" borderId="52" xfId="0" applyFont="1" applyFill="1" applyBorder="1" applyAlignment="1">
      <alignment horizontal="right" vertical="center"/>
    </xf>
    <xf numFmtId="0" fontId="7" fillId="0" borderId="92" xfId="0" applyFont="1" applyBorder="1" applyAlignment="1">
      <alignment vertical="center"/>
    </xf>
    <xf numFmtId="0" fontId="8" fillId="0" borderId="92" xfId="0" applyFont="1" applyBorder="1" applyAlignment="1">
      <alignment vertical="center"/>
    </xf>
    <xf numFmtId="0" fontId="7" fillId="0" borderId="48" xfId="0" applyFont="1" applyFill="1" applyBorder="1" applyAlignment="1">
      <alignment horizontal="right" vertical="center"/>
    </xf>
    <xf numFmtId="167" fontId="14" fillId="7" borderId="17" xfId="3" applyFont="1" applyFill="1" applyBorder="1" applyAlignment="1">
      <alignment horizontal="right" vertical="center"/>
    </xf>
    <xf numFmtId="165" fontId="8" fillId="3" borderId="4" xfId="1" applyFont="1" applyFill="1" applyBorder="1" applyAlignment="1">
      <alignment vertical="center"/>
    </xf>
    <xf numFmtId="165" fontId="8" fillId="3" borderId="59" xfId="1" applyFont="1" applyFill="1" applyBorder="1" applyAlignment="1">
      <alignment vertical="center"/>
    </xf>
    <xf numFmtId="165" fontId="8" fillId="3" borderId="24" xfId="1" applyFont="1" applyFill="1" applyBorder="1" applyAlignment="1">
      <alignment vertical="center"/>
    </xf>
    <xf numFmtId="165" fontId="8" fillId="4" borderId="77" xfId="1" applyFont="1" applyFill="1" applyBorder="1" applyAlignment="1">
      <alignment vertical="center"/>
    </xf>
    <xf numFmtId="165" fontId="8" fillId="4" borderId="79" xfId="1" applyFont="1" applyFill="1" applyBorder="1" applyAlignment="1">
      <alignment vertical="center"/>
    </xf>
    <xf numFmtId="165" fontId="8" fillId="0" borderId="49" xfId="1" applyFont="1" applyBorder="1" applyAlignment="1">
      <alignment vertical="center"/>
    </xf>
    <xf numFmtId="165" fontId="8" fillId="0" borderId="50" xfId="1" applyFont="1" applyBorder="1" applyAlignment="1">
      <alignment vertical="center"/>
    </xf>
    <xf numFmtId="165" fontId="8" fillId="6" borderId="77" xfId="1" applyFont="1" applyFill="1" applyBorder="1" applyAlignment="1">
      <alignment vertical="center"/>
    </xf>
    <xf numFmtId="165" fontId="8" fillId="6" borderId="79" xfId="1" applyFont="1" applyFill="1" applyBorder="1" applyAlignment="1">
      <alignment vertical="center"/>
    </xf>
    <xf numFmtId="165" fontId="8" fillId="0" borderId="93" xfId="1" applyFont="1" applyBorder="1" applyAlignment="1">
      <alignment vertical="center"/>
    </xf>
    <xf numFmtId="165" fontId="8" fillId="0" borderId="94" xfId="1" applyFont="1" applyBorder="1" applyAlignment="1">
      <alignment vertical="center"/>
    </xf>
    <xf numFmtId="165" fontId="8" fillId="3" borderId="24" xfId="1" applyFont="1" applyFill="1" applyBorder="1" applyAlignment="1">
      <alignment horizontal="right" vertical="center"/>
    </xf>
    <xf numFmtId="165" fontId="8" fillId="3" borderId="59" xfId="1" applyFont="1" applyFill="1" applyBorder="1" applyAlignment="1">
      <alignment horizontal="right" vertical="center"/>
    </xf>
    <xf numFmtId="165" fontId="8" fillId="0" borderId="91" xfId="1" applyFont="1" applyBorder="1" applyAlignment="1">
      <alignment vertical="center"/>
    </xf>
    <xf numFmtId="165" fontId="8" fillId="0" borderId="80" xfId="1" applyFont="1" applyBorder="1" applyAlignment="1">
      <alignment vertical="center"/>
    </xf>
    <xf numFmtId="165" fontId="8" fillId="3" borderId="81" xfId="1" applyFont="1" applyFill="1" applyBorder="1" applyAlignment="1">
      <alignment vertical="center"/>
    </xf>
    <xf numFmtId="165" fontId="8" fillId="3" borderId="95" xfId="1" applyFont="1" applyFill="1" applyBorder="1" applyAlignment="1">
      <alignment vertical="center"/>
    </xf>
    <xf numFmtId="165" fontId="8" fillId="0" borderId="93" xfId="1" applyFont="1" applyFill="1" applyBorder="1" applyAlignment="1">
      <alignment vertical="center"/>
    </xf>
    <xf numFmtId="165" fontId="8" fillId="0" borderId="94" xfId="1" applyFont="1" applyFill="1" applyBorder="1" applyAlignment="1">
      <alignment vertical="center"/>
    </xf>
    <xf numFmtId="165" fontId="8" fillId="0" borderId="49" xfId="1" applyFont="1" applyFill="1" applyBorder="1" applyAlignment="1">
      <alignment horizontal="center" vertical="center"/>
    </xf>
    <xf numFmtId="165" fontId="8" fillId="0" borderId="50" xfId="1" applyFont="1" applyFill="1" applyBorder="1" applyAlignment="1">
      <alignment horizontal="center" vertical="center"/>
    </xf>
    <xf numFmtId="165" fontId="8" fillId="0" borderId="77" xfId="1" applyFont="1" applyBorder="1" applyAlignment="1">
      <alignment horizontal="right" vertical="center"/>
    </xf>
    <xf numFmtId="165" fontId="8" fillId="0" borderId="79" xfId="1" applyFont="1" applyBorder="1" applyAlignment="1">
      <alignment horizontal="right" vertical="center"/>
    </xf>
    <xf numFmtId="165" fontId="8" fillId="3" borderId="8" xfId="1" applyFont="1" applyFill="1" applyBorder="1" applyAlignment="1">
      <alignment vertical="center"/>
    </xf>
    <xf numFmtId="165" fontId="8" fillId="3" borderId="84" xfId="1" applyFont="1" applyFill="1" applyBorder="1" applyAlignment="1">
      <alignment vertical="center"/>
    </xf>
    <xf numFmtId="165" fontId="8" fillId="4" borderId="86" xfId="1" applyFont="1" applyFill="1" applyBorder="1" applyAlignment="1">
      <alignment vertical="center"/>
    </xf>
    <xf numFmtId="165" fontId="8" fillId="4" borderId="87" xfId="1" applyFont="1" applyFill="1" applyBorder="1" applyAlignment="1">
      <alignment vertical="center"/>
    </xf>
    <xf numFmtId="165" fontId="8" fillId="3" borderId="77" xfId="1" applyFont="1" applyFill="1" applyBorder="1" applyAlignment="1">
      <alignment vertical="center"/>
    </xf>
    <xf numFmtId="165" fontId="8" fillId="3" borderId="79" xfId="1" applyFont="1" applyFill="1" applyBorder="1" applyAlignment="1">
      <alignment vertical="center"/>
    </xf>
    <xf numFmtId="165" fontId="8" fillId="0" borderId="65" xfId="1" applyFont="1" applyBorder="1" applyAlignment="1">
      <alignment vertical="center"/>
    </xf>
    <xf numFmtId="165" fontId="7" fillId="4" borderId="91" xfId="1" applyFont="1" applyFill="1" applyBorder="1" applyAlignment="1">
      <alignment vertical="center"/>
    </xf>
    <xf numFmtId="165" fontId="7" fillId="0" borderId="49" xfId="1" applyFont="1" applyBorder="1" applyAlignment="1">
      <alignment vertical="center"/>
    </xf>
    <xf numFmtId="165" fontId="7" fillId="0" borderId="50" xfId="1" applyFont="1" applyBorder="1" applyAlignment="1">
      <alignment vertical="center"/>
    </xf>
    <xf numFmtId="165" fontId="7" fillId="4" borderId="17" xfId="1" applyFont="1" applyFill="1" applyBorder="1" applyAlignment="1">
      <alignment vertical="center"/>
    </xf>
    <xf numFmtId="165" fontId="7" fillId="0" borderId="0" xfId="1" applyFont="1" applyBorder="1" applyAlignment="1">
      <alignment vertical="center"/>
    </xf>
    <xf numFmtId="165" fontId="7" fillId="0" borderId="51" xfId="1" applyFont="1" applyBorder="1" applyAlignment="1">
      <alignment vertical="center"/>
    </xf>
    <xf numFmtId="165" fontId="8" fillId="4" borderId="17" xfId="1" applyFont="1" applyFill="1" applyBorder="1" applyAlignment="1">
      <alignment vertical="center"/>
    </xf>
    <xf numFmtId="165" fontId="8" fillId="0" borderId="0" xfId="1" applyFont="1" applyBorder="1" applyAlignment="1">
      <alignment vertical="center"/>
    </xf>
    <xf numFmtId="165" fontId="8" fillId="0" borderId="51" xfId="1" applyFont="1" applyBorder="1" applyAlignment="1">
      <alignment vertical="center"/>
    </xf>
    <xf numFmtId="165" fontId="7" fillId="4" borderId="14" xfId="1" applyFont="1" applyFill="1" applyBorder="1" applyAlignment="1">
      <alignment vertical="center"/>
    </xf>
    <xf numFmtId="165" fontId="7" fillId="0" borderId="15" xfId="1" applyFont="1" applyBorder="1" applyAlignment="1">
      <alignment vertical="center"/>
    </xf>
    <xf numFmtId="165" fontId="8" fillId="0" borderId="90" xfId="1" applyFont="1" applyBorder="1" applyAlignment="1">
      <alignment vertical="center"/>
    </xf>
    <xf numFmtId="165" fontId="8" fillId="0" borderId="0" xfId="1" applyFont="1" applyAlignment="1">
      <alignment vertical="center"/>
    </xf>
    <xf numFmtId="3" fontId="8" fillId="0" borderId="0" xfId="0" applyNumberFormat="1" applyFont="1" applyAlignment="1">
      <alignment vertical="center"/>
    </xf>
    <xf numFmtId="0" fontId="7" fillId="0" borderId="37" xfId="0" applyFont="1" applyBorder="1" applyAlignment="1">
      <alignment vertical="center"/>
    </xf>
    <xf numFmtId="165" fontId="7" fillId="3" borderId="4" xfId="1" applyFont="1" applyFill="1" applyBorder="1" applyAlignment="1">
      <alignment vertical="center"/>
    </xf>
    <xf numFmtId="0" fontId="7" fillId="0" borderId="36" xfId="0" applyFont="1" applyBorder="1" applyAlignment="1">
      <alignment vertical="center"/>
    </xf>
    <xf numFmtId="165" fontId="7" fillId="3" borderId="24" xfId="1" applyFont="1" applyFill="1" applyBorder="1" applyAlignment="1">
      <alignment vertical="center"/>
    </xf>
    <xf numFmtId="165" fontId="8" fillId="0" borderId="68" xfId="1" applyFont="1" applyBorder="1" applyAlignment="1">
      <alignment vertical="center"/>
    </xf>
    <xf numFmtId="165" fontId="8" fillId="3" borderId="23" xfId="1" applyFont="1" applyFill="1" applyBorder="1" applyAlignment="1">
      <alignment vertical="center"/>
    </xf>
    <xf numFmtId="165" fontId="8" fillId="3" borderId="25" xfId="1" applyFont="1" applyFill="1" applyBorder="1" applyAlignment="1">
      <alignment vertical="center"/>
    </xf>
    <xf numFmtId="165" fontId="8" fillId="6" borderId="71" xfId="1" applyFont="1" applyFill="1" applyBorder="1" applyAlignment="1">
      <alignment vertical="center"/>
    </xf>
    <xf numFmtId="165" fontId="8" fillId="4" borderId="24" xfId="1" applyFont="1" applyFill="1" applyBorder="1" applyAlignment="1">
      <alignment vertical="center"/>
    </xf>
    <xf numFmtId="165" fontId="8" fillId="6" borderId="24" xfId="1" applyFont="1" applyFill="1" applyBorder="1" applyAlignment="1">
      <alignment vertical="center"/>
    </xf>
    <xf numFmtId="165" fontId="8" fillId="6" borderId="25" xfId="1" applyFont="1" applyFill="1" applyBorder="1" applyAlignment="1">
      <alignment vertical="center"/>
    </xf>
    <xf numFmtId="165" fontId="8" fillId="6" borderId="19" xfId="1" applyFont="1" applyFill="1" applyBorder="1" applyAlignment="1">
      <alignment vertical="center"/>
    </xf>
    <xf numFmtId="165" fontId="8" fillId="0" borderId="26" xfId="1" applyFont="1" applyBorder="1" applyAlignment="1">
      <alignment vertical="center"/>
    </xf>
    <xf numFmtId="165" fontId="9" fillId="0" borderId="0" xfId="1" applyFont="1" applyBorder="1" applyAlignment="1">
      <alignment vertical="center"/>
    </xf>
    <xf numFmtId="165" fontId="10" fillId="2" borderId="73" xfId="1" applyFont="1" applyFill="1" applyBorder="1" applyAlignment="1">
      <alignment horizontal="center" vertical="center"/>
    </xf>
    <xf numFmtId="165" fontId="9" fillId="4" borderId="23" xfId="1" applyFont="1" applyFill="1" applyBorder="1" applyAlignment="1">
      <alignment vertical="center"/>
    </xf>
    <xf numFmtId="165" fontId="9" fillId="4" borderId="24" xfId="1" applyFont="1" applyFill="1" applyBorder="1" applyAlignment="1">
      <alignment vertical="center"/>
    </xf>
    <xf numFmtId="165" fontId="9" fillId="4" borderId="77" xfId="1" applyFont="1" applyFill="1" applyBorder="1" applyAlignment="1">
      <alignment vertical="center"/>
    </xf>
    <xf numFmtId="165" fontId="9" fillId="0" borderId="0" xfId="1" applyFont="1" applyAlignment="1">
      <alignment vertical="center"/>
    </xf>
    <xf numFmtId="165" fontId="8" fillId="3" borderId="58" xfId="1" applyFont="1" applyFill="1" applyBorder="1" applyAlignment="1">
      <alignment vertical="center"/>
    </xf>
    <xf numFmtId="165" fontId="8" fillId="3" borderId="60" xfId="1" applyFont="1" applyFill="1" applyBorder="1" applyAlignment="1">
      <alignment vertical="center"/>
    </xf>
    <xf numFmtId="165" fontId="9" fillId="0" borderId="49" xfId="1" applyFont="1" applyBorder="1" applyAlignment="1">
      <alignment vertical="center"/>
    </xf>
    <xf numFmtId="165" fontId="9" fillId="0" borderId="66" xfId="1" applyFont="1" applyBorder="1" applyAlignment="1">
      <alignment vertical="center"/>
    </xf>
    <xf numFmtId="165" fontId="8" fillId="6" borderId="72" xfId="1" applyFont="1" applyFill="1" applyBorder="1" applyAlignment="1">
      <alignment vertical="center"/>
    </xf>
    <xf numFmtId="165" fontId="8" fillId="4" borderId="59" xfId="1" applyFont="1" applyFill="1" applyBorder="1" applyAlignment="1">
      <alignment vertical="center"/>
    </xf>
    <xf numFmtId="165" fontId="8" fillId="6" borderId="59" xfId="1" applyFont="1" applyFill="1" applyBorder="1" applyAlignment="1">
      <alignment vertical="center"/>
    </xf>
    <xf numFmtId="165" fontId="8" fillId="6" borderId="60" xfId="1" applyFont="1" applyFill="1" applyBorder="1" applyAlignment="1">
      <alignment vertical="center"/>
    </xf>
    <xf numFmtId="165" fontId="9" fillId="0" borderId="51" xfId="1" applyFont="1" applyBorder="1" applyAlignment="1">
      <alignment vertical="center"/>
    </xf>
    <xf numFmtId="165" fontId="9" fillId="0" borderId="26" xfId="1" applyFont="1" applyBorder="1" applyAlignment="1">
      <alignment vertical="center"/>
    </xf>
    <xf numFmtId="165" fontId="9" fillId="4" borderId="58" xfId="1" applyFont="1" applyFill="1" applyBorder="1" applyAlignment="1">
      <alignment vertical="center"/>
    </xf>
    <xf numFmtId="165" fontId="9" fillId="4" borderId="59" xfId="1" applyFont="1" applyFill="1" applyBorder="1" applyAlignment="1">
      <alignment vertical="center"/>
    </xf>
    <xf numFmtId="1" fontId="10" fillId="2" borderId="73" xfId="1" applyNumberFormat="1" applyFont="1" applyFill="1" applyBorder="1" applyAlignment="1">
      <alignment horizontal="center" vertical="center"/>
    </xf>
    <xf numFmtId="164" fontId="10" fillId="2" borderId="73" xfId="1" applyNumberFormat="1" applyFont="1" applyFill="1" applyBorder="1" applyAlignment="1">
      <alignment horizontal="center" vertical="center"/>
    </xf>
    <xf numFmtId="164" fontId="10" fillId="2" borderId="74" xfId="1" applyNumberFormat="1" applyFont="1" applyFill="1" applyBorder="1" applyAlignment="1">
      <alignment horizontal="center" vertical="center"/>
    </xf>
    <xf numFmtId="0" fontId="17" fillId="2" borderId="0" xfId="0" applyFont="1" applyFill="1" applyBorder="1" applyAlignment="1">
      <alignment horizontal="center" vertical="center"/>
    </xf>
    <xf numFmtId="0" fontId="7" fillId="0" borderId="38" xfId="0" applyFont="1" applyBorder="1" applyAlignment="1">
      <alignment vertical="center"/>
    </xf>
    <xf numFmtId="0" fontId="7" fillId="0" borderId="26" xfId="0" applyFont="1" applyBorder="1" applyAlignment="1">
      <alignment vertical="center"/>
    </xf>
    <xf numFmtId="3" fontId="7" fillId="4" borderId="19" xfId="0" applyNumberFormat="1" applyFont="1" applyFill="1" applyBorder="1" applyAlignment="1">
      <alignment vertical="center"/>
    </xf>
    <xf numFmtId="3" fontId="7" fillId="4" borderId="21" xfId="0" applyNumberFormat="1" applyFont="1" applyFill="1" applyBorder="1" applyAlignment="1">
      <alignment vertical="center"/>
    </xf>
    <xf numFmtId="165" fontId="7" fillId="4" borderId="56" xfId="1" applyFont="1" applyFill="1" applyBorder="1" applyAlignment="1">
      <alignment vertical="center"/>
    </xf>
    <xf numFmtId="165" fontId="7" fillId="4" borderId="57" xfId="1" applyFont="1" applyFill="1" applyBorder="1" applyAlignment="1">
      <alignment vertical="center"/>
    </xf>
    <xf numFmtId="0" fontId="7" fillId="0" borderId="61" xfId="0" applyFont="1" applyBorder="1" applyAlignment="1">
      <alignment vertical="center"/>
    </xf>
    <xf numFmtId="165" fontId="7" fillId="4" borderId="62" xfId="1" applyFont="1" applyFill="1" applyBorder="1" applyAlignment="1">
      <alignment vertical="center"/>
    </xf>
    <xf numFmtId="165" fontId="7" fillId="4" borderId="63" xfId="1" applyFont="1" applyFill="1" applyBorder="1" applyAlignment="1">
      <alignment vertical="center"/>
    </xf>
    <xf numFmtId="0" fontId="7" fillId="0" borderId="54" xfId="0" applyFont="1" applyBorder="1" applyAlignment="1">
      <alignment vertical="center"/>
    </xf>
    <xf numFmtId="165" fontId="7" fillId="4" borderId="73" xfId="1" applyFont="1" applyFill="1" applyBorder="1" applyAlignment="1">
      <alignment vertical="center"/>
    </xf>
    <xf numFmtId="165" fontId="7" fillId="4" borderId="74" xfId="1" applyFont="1" applyFill="1" applyBorder="1" applyAlignment="1">
      <alignment vertical="center"/>
    </xf>
    <xf numFmtId="0" fontId="7" fillId="0" borderId="55" xfId="0" applyFont="1" applyBorder="1" applyAlignment="1">
      <alignment vertical="center"/>
    </xf>
    <xf numFmtId="165" fontId="7" fillId="9" borderId="49" xfId="1" applyFont="1" applyFill="1" applyBorder="1" applyAlignment="1">
      <alignment horizontal="center" vertical="center"/>
    </xf>
    <xf numFmtId="0" fontId="10" fillId="9" borderId="0" xfId="0" applyFont="1" applyFill="1" applyBorder="1" applyAlignment="1">
      <alignment horizontal="centerContinuous" vertical="center"/>
    </xf>
    <xf numFmtId="0" fontId="10" fillId="9" borderId="51" xfId="0" applyFont="1" applyFill="1" applyBorder="1" applyAlignment="1">
      <alignment horizontal="center" vertical="center"/>
    </xf>
    <xf numFmtId="0" fontId="7" fillId="0" borderId="34" xfId="0" applyFont="1" applyBorder="1" applyAlignment="1">
      <alignment vertical="center"/>
    </xf>
    <xf numFmtId="165" fontId="7" fillId="4" borderId="19" xfId="1" applyFont="1" applyFill="1" applyBorder="1" applyAlignment="1">
      <alignment vertical="center"/>
    </xf>
    <xf numFmtId="0" fontId="4" fillId="0" borderId="0" xfId="0" applyFont="1" applyAlignment="1">
      <alignment horizontal="center"/>
    </xf>
    <xf numFmtId="165" fontId="7" fillId="4" borderId="62" xfId="1" applyFont="1" applyFill="1" applyBorder="1" applyAlignment="1">
      <alignment horizontal="center" vertical="center"/>
    </xf>
    <xf numFmtId="165" fontId="7" fillId="4" borderId="63" xfId="1" applyFont="1" applyFill="1" applyBorder="1" applyAlignment="1">
      <alignment horizontal="center" vertical="center"/>
    </xf>
    <xf numFmtId="165" fontId="7" fillId="4" borderId="44" xfId="1" applyFont="1" applyFill="1" applyBorder="1" applyAlignment="1">
      <alignment horizontal="center" vertical="center"/>
    </xf>
    <xf numFmtId="165" fontId="7" fillId="4" borderId="96" xfId="1" applyFont="1" applyFill="1" applyBorder="1" applyAlignment="1">
      <alignment horizontal="center" vertical="center"/>
    </xf>
    <xf numFmtId="165" fontId="8" fillId="0" borderId="97" xfId="1" applyFont="1" applyFill="1" applyBorder="1" applyAlignment="1">
      <alignment horizontal="center" vertical="center"/>
    </xf>
    <xf numFmtId="165" fontId="8" fillId="0" borderId="98" xfId="1" applyFont="1" applyFill="1" applyBorder="1" applyAlignment="1">
      <alignment horizontal="center" vertical="center"/>
    </xf>
    <xf numFmtId="0" fontId="7" fillId="2" borderId="13" xfId="0" applyFont="1" applyFill="1" applyBorder="1" applyAlignment="1">
      <alignment horizontal="center" vertical="center"/>
    </xf>
    <xf numFmtId="0" fontId="7" fillId="2" borderId="99" xfId="0" applyFont="1" applyFill="1" applyBorder="1" applyAlignment="1">
      <alignment horizontal="center" vertical="center"/>
    </xf>
    <xf numFmtId="165" fontId="7" fillId="6" borderId="62" xfId="1" applyFont="1" applyFill="1" applyBorder="1" applyAlignment="1">
      <alignment horizontal="center" vertical="center"/>
    </xf>
    <xf numFmtId="165" fontId="7" fillId="6" borderId="63" xfId="1" applyFont="1" applyFill="1" applyBorder="1" applyAlignment="1">
      <alignment horizontal="center" vertical="center"/>
    </xf>
    <xf numFmtId="165" fontId="7" fillId="4" borderId="14" xfId="1" applyFont="1" applyFill="1" applyBorder="1" applyAlignment="1">
      <alignment horizontal="center" vertical="center"/>
    </xf>
    <xf numFmtId="165" fontId="7" fillId="4" borderId="90" xfId="1" applyFont="1" applyFill="1" applyBorder="1" applyAlignment="1">
      <alignment horizontal="center" vertical="center"/>
    </xf>
    <xf numFmtId="165" fontId="7" fillId="4" borderId="16" xfId="1" applyFont="1" applyFill="1" applyBorder="1" applyAlignment="1">
      <alignment horizontal="center" vertical="center"/>
    </xf>
    <xf numFmtId="0" fontId="8" fillId="0" borderId="0" xfId="0" applyFont="1" applyAlignment="1">
      <alignment horizontal="center"/>
    </xf>
    <xf numFmtId="0" fontId="7" fillId="2" borderId="0" xfId="0" applyFont="1" applyFill="1" applyAlignment="1">
      <alignment horizontal="center" vertical="center"/>
    </xf>
    <xf numFmtId="0" fontId="7" fillId="2" borderId="0" xfId="0" applyFont="1" applyFill="1" applyBorder="1" applyAlignment="1">
      <alignment horizontal="center" vertical="center"/>
    </xf>
    <xf numFmtId="0" fontId="10" fillId="9" borderId="15" xfId="0" applyFont="1" applyFill="1" applyBorder="1" applyAlignment="1">
      <alignment horizontal="center" vertical="center"/>
    </xf>
    <xf numFmtId="0" fontId="10" fillId="9" borderId="90" xfId="0" applyFont="1" applyFill="1" applyBorder="1" applyAlignment="1">
      <alignment horizontal="center" vertical="center"/>
    </xf>
    <xf numFmtId="0" fontId="7" fillId="9" borderId="49" xfId="0" applyFont="1" applyFill="1" applyBorder="1" applyAlignment="1">
      <alignment horizontal="center" vertical="center"/>
    </xf>
    <xf numFmtId="0" fontId="7" fillId="9" borderId="50" xfId="0" applyFont="1" applyFill="1" applyBorder="1" applyAlignment="1">
      <alignment horizontal="center" vertical="center"/>
    </xf>
    <xf numFmtId="0" fontId="10" fillId="9" borderId="0" xfId="1" quotePrefix="1" applyNumberFormat="1" applyFont="1" applyFill="1" applyBorder="1" applyAlignment="1">
      <alignment horizontal="center" vertical="center"/>
    </xf>
    <xf numFmtId="0" fontId="10" fillId="9" borderId="0" xfId="0" applyNumberFormat="1" applyFont="1" applyFill="1" applyBorder="1" applyAlignment="1">
      <alignment horizontal="centerContinuous" vertical="center" wrapText="1"/>
    </xf>
  </cellXfs>
  <cellStyles count="6">
    <cellStyle name="Collegamento ipertestuale" xfId="4" builtinId="8" hidden="1"/>
    <cellStyle name="Collegamento ipertestuale visitato" xfId="5" builtinId="9" hidden="1"/>
    <cellStyle name="Migliaia" xfId="1" builtinId="3"/>
    <cellStyle name="Migliaia [0]" xfId="2" builtinId="6"/>
    <cellStyle name="Normal_ANALISI DI BILANCIO" xfId="3" xr:uid="{00000000-0005-0000-0000-000004000000}"/>
    <cellStyle name="Normale"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95250</xdr:rowOff>
    </xdr:from>
    <xdr:to>
      <xdr:col>8</xdr:col>
      <xdr:colOff>438150</xdr:colOff>
      <xdr:row>45</xdr:row>
      <xdr:rowOff>142875</xdr:rowOff>
    </xdr:to>
    <xdr:sp macro="" textlink="">
      <xdr:nvSpPr>
        <xdr:cNvPr id="7169" name="Text Box 1">
          <a:extLst>
            <a:ext uri="{FF2B5EF4-FFF2-40B4-BE49-F238E27FC236}">
              <a16:creationId xmlns:a16="http://schemas.microsoft.com/office/drawing/2014/main" id="{6558203A-04DE-4F18-A0CB-B9423A2AD3D7}"/>
            </a:ext>
          </a:extLst>
        </xdr:cNvPr>
        <xdr:cNvSpPr txBox="1">
          <a:spLocks noChangeArrowheads="1"/>
        </xdr:cNvSpPr>
      </xdr:nvSpPr>
      <xdr:spPr bwMode="auto">
        <a:xfrm>
          <a:off x="76200" y="257175"/>
          <a:ext cx="5238750" cy="71723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it-IT" sz="1000" b="0" i="0" strike="noStrike">
              <a:solidFill>
                <a:srgbClr val="000000"/>
              </a:solidFill>
              <a:latin typeface="MS Sans Serif"/>
            </a:rPr>
            <a:t>Il software è in excel con possibilità di essere adattato alle singole esigenze. Il prodotto consente determinati automatismi che agevolano la redazione delle proiezioni.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Si compone dei seguenti fogli di lavoro: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1. Stato patrimoniale</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2. Conto economico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3. Flussi di cassa</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4. Ripartizione tra costi fissi e variabili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5. Break even point (punto di pareggio)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Nell' impostazione ci si è attenuti alla modulistica richiesta dal regolamento per la redazione delle proiezioni del Business Plan che nella sostanza, per Stato Patrimoniale e Conto Economico, sono stati previsti nella forma della IV Direttiva CEE.</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Per usufruire degli automatismi permessi da programma si consiglia di partire dalla redazione dalla ripartizione tra costi fissi e variabili (Foglio di lavoro n. 4). La ripartizione è necessaria per poter calcolare il Break even point. Si considerano costi fissi quelli che non hanno diretta dipendenza con i ricavi e non variano in dipendenza del variare di questi. I costi variabili, invece, sono quelli che mutano direttamente al variare dei ricavi e nello stesso segno (aumentano se aumentano i ricavi e viceversa). Il foglio 4 prevede che per ciascuna delle voci dei costi della produzione (dalla n.6 alla n. 14 dello schema di Conto Economico della IV Direttiva CEE) si esponga un dettaglio dei costi che le compongono (derivabile dal piano dei conti, dai bilanci di verifica e dai raccordi tra il piano dei conti della contabilità e lo schema della IV Direttiva CEE) e si ripartiscano le singole voci tra costi fissi e variabili. </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Fatto questo, il programma da' in automatico il riepilogo che va ad alimentare sia i dati dei costi della produzione (dal n. 6) a n. 14)) del Conto economico che quelli per il calcolo del Break even point. Quest ultimo foglio non va toccato ed i valori vengono in automatico.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Successivamente si consiglia di passare al Conto economico che a questo punto ha già i costi della produzione per completare i valori (ricavi, proventi/oneri finanziari, etc.) con l'avvertenza che le imposte sono calcolate in automatico. La tabella degli indicatori viene elaborata in automatico senza bisogno di interventi.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Da ultimo va compilato lo Stato patrimoniale che ha una quadratura automatica nel conto Banche del passivo (se  attive le banche sono rappresentate con il segno - ) e riceve dal Conto Economico il risultato d'esercizio oltre al TFR. Gli ammortamenti, invece, derivano dal foglio relativo alla ripartizione  tra costi fissi e variabili.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Conto economico, Stato Patrimoniale e ripartizione costi fissi/variabili, hanno indicati in testa, con colori diversi, caselle di </a:t>
          </a:r>
          <a:r>
            <a:rPr lang="it-IT" sz="1000" b="1" i="0" strike="noStrike">
              <a:solidFill>
                <a:srgbClr val="000000"/>
              </a:solidFill>
              <a:latin typeface="MS Sans Serif"/>
            </a:rPr>
            <a:t>input (grigio)</a:t>
          </a:r>
          <a:r>
            <a:rPr lang="it-IT" sz="1000" b="0" i="0" strike="noStrike">
              <a:solidFill>
                <a:srgbClr val="000000"/>
              </a:solidFill>
              <a:latin typeface="MS Sans Serif"/>
            </a:rPr>
            <a:t> e caselle di </a:t>
          </a:r>
          <a:r>
            <a:rPr lang="it-IT" sz="1000" b="1" i="0" strike="noStrike">
              <a:solidFill>
                <a:srgbClr val="000000"/>
              </a:solidFill>
              <a:latin typeface="MS Sans Serif"/>
            </a:rPr>
            <a:t>formula (turchese) </a:t>
          </a:r>
          <a:r>
            <a:rPr lang="it-IT" sz="1000" b="0" i="0" strike="noStrike">
              <a:solidFill>
                <a:srgbClr val="000000"/>
              </a:solidFill>
              <a:latin typeface="MS Sans Serif"/>
            </a:rPr>
            <a:t>per agevolare la compilazione.</a:t>
          </a:r>
        </a:p>
        <a:p>
          <a:pPr algn="l" rtl="0">
            <a:defRPr sz="1000"/>
          </a:pPr>
          <a:endParaRPr lang="it-IT" sz="1000" b="0" i="0" strike="noStrike">
            <a:solidFill>
              <a:srgbClr val="000000"/>
            </a:solidFill>
            <a:latin typeface="MS Sans Serif"/>
          </a:endParaRP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 </a:t>
          </a:r>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
  <sheetViews>
    <sheetView topLeftCell="A22" workbookViewId="0">
      <selection activeCell="L3" sqref="L3"/>
    </sheetView>
  </sheetViews>
  <sheetFormatPr defaultColWidth="8.7109375" defaultRowHeight="12.75" x14ac:dyDescent="0.2"/>
  <cols>
    <col min="1" max="1" width="17.7109375" bestFit="1" customWidth="1"/>
  </cols>
  <sheetData>
    <row r="1" spans="2:9" ht="54.75" customHeight="1" x14ac:dyDescent="0.2">
      <c r="B1" s="299" t="s">
        <v>190</v>
      </c>
      <c r="C1" s="299"/>
      <c r="D1" s="299"/>
      <c r="E1" s="299"/>
      <c r="F1" s="299"/>
      <c r="G1" s="299"/>
      <c r="H1" s="299"/>
      <c r="I1" s="299"/>
    </row>
  </sheetData>
  <mergeCells count="1">
    <mergeCell ref="B1:I1"/>
  </mergeCells>
  <phoneticPr fontId="2" type="noConversion"/>
  <pageMargins left="0.74803149606299213" right="0.74803149606299213" top="0.97" bottom="0.98425196850393704" header="0.44" footer="0.51181102362204722"/>
  <pageSetup paperSize="9"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2340"/>
  <sheetViews>
    <sheetView zoomScale="90" zoomScaleNormal="90" zoomScalePageLayoutView="130" workbookViewId="0">
      <pane ySplit="2" topLeftCell="A117" activePane="bottomLeft" state="frozen"/>
      <selection pane="bottomLeft" activeCell="H4" sqref="H4"/>
    </sheetView>
  </sheetViews>
  <sheetFormatPr defaultColWidth="9.140625" defaultRowHeight="10.5" x14ac:dyDescent="0.2"/>
  <cols>
    <col min="1" max="1" width="43.140625" style="19" bestFit="1" customWidth="1"/>
    <col min="2" max="2" width="12.85546875" style="19" customWidth="1"/>
    <col min="3" max="3" width="13.7109375" style="19" customWidth="1"/>
    <col min="4" max="4" width="12.7109375" style="41" customWidth="1"/>
    <col min="5" max="5" width="13.7109375" style="43" customWidth="1"/>
    <col min="6" max="7" width="12.7109375" style="19" customWidth="1"/>
    <col min="8" max="8" width="14" style="19" bestFit="1" customWidth="1"/>
    <col min="9" max="9" width="13" style="19" customWidth="1"/>
    <col min="10" max="16384" width="9.140625" style="19"/>
  </cols>
  <sheetData>
    <row r="1" spans="1:9" ht="21" customHeight="1" x14ac:dyDescent="0.2">
      <c r="A1" s="36"/>
      <c r="B1" s="306">
        <v>2020</v>
      </c>
      <c r="C1" s="307"/>
      <c r="D1" s="306">
        <f>+B1+1</f>
        <v>2021</v>
      </c>
      <c r="E1" s="307"/>
      <c r="F1" s="306">
        <f>+D1+1</f>
        <v>2022</v>
      </c>
      <c r="G1" s="307"/>
      <c r="H1" s="306">
        <f>+F1+1</f>
        <v>2023</v>
      </c>
      <c r="I1" s="307"/>
    </row>
    <row r="2" spans="1:9" ht="24.75" customHeight="1" thickBot="1" x14ac:dyDescent="0.25">
      <c r="A2" s="37" t="s">
        <v>51</v>
      </c>
      <c r="B2" s="38" t="s">
        <v>152</v>
      </c>
      <c r="C2" s="39" t="s">
        <v>153</v>
      </c>
      <c r="D2" s="38" t="s">
        <v>152</v>
      </c>
      <c r="E2" s="40" t="s">
        <v>153</v>
      </c>
      <c r="F2" s="38" t="s">
        <v>152</v>
      </c>
      <c r="G2" s="40" t="s">
        <v>153</v>
      </c>
      <c r="H2" s="38" t="s">
        <v>152</v>
      </c>
      <c r="I2" s="40" t="s">
        <v>153</v>
      </c>
    </row>
    <row r="3" spans="1:9" ht="18.75" customHeight="1" x14ac:dyDescent="0.2">
      <c r="A3" s="177" t="s">
        <v>155</v>
      </c>
      <c r="B3" s="161"/>
      <c r="C3" s="161"/>
      <c r="D3" s="161"/>
      <c r="E3" s="161"/>
      <c r="F3" s="161"/>
      <c r="G3" s="161"/>
      <c r="H3" s="161"/>
      <c r="I3" s="162"/>
    </row>
    <row r="4" spans="1:9" ht="13.5" customHeight="1" x14ac:dyDescent="0.2">
      <c r="A4" s="100" t="s">
        <v>216</v>
      </c>
      <c r="B4" s="202">
        <v>19940</v>
      </c>
      <c r="C4" s="202">
        <v>0</v>
      </c>
      <c r="D4" s="202">
        <v>29910</v>
      </c>
      <c r="E4" s="202">
        <v>0</v>
      </c>
      <c r="F4" s="202">
        <v>29910</v>
      </c>
      <c r="G4" s="202">
        <v>0</v>
      </c>
      <c r="H4" s="202">
        <v>39880</v>
      </c>
      <c r="I4" s="203">
        <v>0</v>
      </c>
    </row>
    <row r="5" spans="1:9" ht="13.5" customHeight="1" x14ac:dyDescent="0.2">
      <c r="A5" s="100" t="s">
        <v>156</v>
      </c>
      <c r="B5" s="202">
        <v>0</v>
      </c>
      <c r="C5" s="204">
        <v>0</v>
      </c>
      <c r="D5" s="202">
        <v>0</v>
      </c>
      <c r="E5" s="202">
        <v>0</v>
      </c>
      <c r="F5" s="202">
        <v>0</v>
      </c>
      <c r="G5" s="202">
        <v>0</v>
      </c>
      <c r="H5" s="202">
        <v>0</v>
      </c>
      <c r="I5" s="203">
        <v>0</v>
      </c>
    </row>
    <row r="6" spans="1:9" ht="13.5" customHeight="1" x14ac:dyDescent="0.2">
      <c r="A6" s="100" t="s">
        <v>157</v>
      </c>
      <c r="B6" s="202">
        <v>0</v>
      </c>
      <c r="C6" s="204">
        <v>0</v>
      </c>
      <c r="D6" s="202">
        <v>0</v>
      </c>
      <c r="E6" s="202">
        <v>0</v>
      </c>
      <c r="F6" s="202">
        <v>0</v>
      </c>
      <c r="G6" s="202">
        <v>0</v>
      </c>
      <c r="H6" s="202">
        <v>0</v>
      </c>
      <c r="I6" s="203">
        <v>0</v>
      </c>
    </row>
    <row r="7" spans="1:9" ht="13.5" customHeight="1" x14ac:dyDescent="0.2">
      <c r="A7" s="100" t="s">
        <v>158</v>
      </c>
      <c r="B7" s="202">
        <v>0</v>
      </c>
      <c r="C7" s="204">
        <v>0</v>
      </c>
      <c r="D7" s="202">
        <v>0</v>
      </c>
      <c r="E7" s="202">
        <v>0</v>
      </c>
      <c r="F7" s="202">
        <v>0</v>
      </c>
      <c r="G7" s="202">
        <v>0</v>
      </c>
      <c r="H7" s="202">
        <v>0</v>
      </c>
      <c r="I7" s="203">
        <v>0</v>
      </c>
    </row>
    <row r="8" spans="1:9" ht="13.5" customHeight="1" x14ac:dyDescent="0.2">
      <c r="A8" s="100" t="s">
        <v>159</v>
      </c>
      <c r="B8" s="202">
        <v>0</v>
      </c>
      <c r="C8" s="204">
        <v>0</v>
      </c>
      <c r="D8" s="202">
        <v>0</v>
      </c>
      <c r="E8" s="202">
        <v>0</v>
      </c>
      <c r="F8" s="202">
        <v>0</v>
      </c>
      <c r="G8" s="202">
        <v>0</v>
      </c>
      <c r="H8" s="202">
        <v>0</v>
      </c>
      <c r="I8" s="203">
        <v>0</v>
      </c>
    </row>
    <row r="9" spans="1:9" ht="13.5" customHeight="1" x14ac:dyDescent="0.2">
      <c r="A9" s="100" t="s">
        <v>160</v>
      </c>
      <c r="B9" s="202">
        <v>0</v>
      </c>
      <c r="C9" s="204">
        <v>0</v>
      </c>
      <c r="D9" s="202">
        <v>0</v>
      </c>
      <c r="E9" s="202">
        <v>0</v>
      </c>
      <c r="F9" s="202">
        <v>0</v>
      </c>
      <c r="G9" s="202">
        <v>0</v>
      </c>
      <c r="H9" s="202">
        <v>0</v>
      </c>
      <c r="I9" s="203">
        <v>0</v>
      </c>
    </row>
    <row r="10" spans="1:9" ht="13.5" customHeight="1" x14ac:dyDescent="0.2">
      <c r="A10" s="100" t="s">
        <v>161</v>
      </c>
      <c r="B10" s="202">
        <v>0</v>
      </c>
      <c r="C10" s="204">
        <v>0</v>
      </c>
      <c r="D10" s="202">
        <v>0</v>
      </c>
      <c r="E10" s="202">
        <v>0</v>
      </c>
      <c r="F10" s="202">
        <v>0</v>
      </c>
      <c r="G10" s="202">
        <v>0</v>
      </c>
      <c r="H10" s="202">
        <v>0</v>
      </c>
      <c r="I10" s="203">
        <v>0</v>
      </c>
    </row>
    <row r="11" spans="1:9" ht="13.5" customHeight="1" x14ac:dyDescent="0.2">
      <c r="A11" s="100" t="s">
        <v>162</v>
      </c>
      <c r="B11" s="202">
        <v>9000</v>
      </c>
      <c r="C11" s="204">
        <v>0</v>
      </c>
      <c r="D11" s="202">
        <v>15000</v>
      </c>
      <c r="E11" s="202">
        <v>0</v>
      </c>
      <c r="F11" s="202">
        <v>15000</v>
      </c>
      <c r="G11" s="202">
        <v>0</v>
      </c>
      <c r="H11" s="202">
        <v>18000</v>
      </c>
      <c r="I11" s="203">
        <v>0</v>
      </c>
    </row>
    <row r="12" spans="1:9" ht="18.75" customHeight="1" thickBot="1" x14ac:dyDescent="0.25">
      <c r="A12" s="178" t="s">
        <v>163</v>
      </c>
      <c r="B12" s="205">
        <f t="shared" ref="B12:I12" si="0">SUM(B4:B11)</f>
        <v>28940</v>
      </c>
      <c r="C12" s="205">
        <f t="shared" si="0"/>
        <v>0</v>
      </c>
      <c r="D12" s="205">
        <f t="shared" si="0"/>
        <v>44910</v>
      </c>
      <c r="E12" s="205">
        <f t="shared" si="0"/>
        <v>0</v>
      </c>
      <c r="F12" s="205">
        <f t="shared" si="0"/>
        <v>44910</v>
      </c>
      <c r="G12" s="205">
        <f t="shared" si="0"/>
        <v>0</v>
      </c>
      <c r="H12" s="205">
        <f t="shared" si="0"/>
        <v>57880</v>
      </c>
      <c r="I12" s="206">
        <f t="shared" si="0"/>
        <v>0</v>
      </c>
    </row>
    <row r="13" spans="1:9" ht="18.75" customHeight="1" thickBot="1" x14ac:dyDescent="0.25">
      <c r="A13" s="179" t="s">
        <v>136</v>
      </c>
      <c r="B13" s="300">
        <f>B12+C12</f>
        <v>28940</v>
      </c>
      <c r="C13" s="300"/>
      <c r="D13" s="300">
        <f>D12+E12</f>
        <v>44910</v>
      </c>
      <c r="E13" s="300"/>
      <c r="F13" s="300">
        <f>F12+G12</f>
        <v>44910</v>
      </c>
      <c r="G13" s="300"/>
      <c r="H13" s="300">
        <f>H12+I12</f>
        <v>57880</v>
      </c>
      <c r="I13" s="301"/>
    </row>
    <row r="14" spans="1:9" ht="18.75" customHeight="1" x14ac:dyDescent="0.2">
      <c r="A14" s="177" t="s">
        <v>134</v>
      </c>
      <c r="B14" s="207"/>
      <c r="C14" s="207"/>
      <c r="D14" s="207"/>
      <c r="E14" s="207"/>
      <c r="F14" s="207"/>
      <c r="G14" s="207"/>
      <c r="H14" s="207"/>
      <c r="I14" s="208"/>
    </row>
    <row r="15" spans="1:9" ht="13.5" customHeight="1" x14ac:dyDescent="0.2">
      <c r="A15" s="100" t="s">
        <v>113</v>
      </c>
      <c r="B15" s="202"/>
      <c r="C15" s="202">
        <v>0</v>
      </c>
      <c r="D15" s="202">
        <v>5000</v>
      </c>
      <c r="E15" s="202">
        <v>0</v>
      </c>
      <c r="F15" s="202">
        <v>10000</v>
      </c>
      <c r="G15" s="202"/>
      <c r="H15" s="202">
        <v>10000</v>
      </c>
      <c r="I15" s="203"/>
    </row>
    <row r="16" spans="1:9" ht="13.5" customHeight="1" x14ac:dyDescent="0.2">
      <c r="A16" s="100" t="s">
        <v>198</v>
      </c>
      <c r="B16" s="202"/>
      <c r="C16" s="202">
        <v>0</v>
      </c>
      <c r="D16" s="202">
        <v>2000</v>
      </c>
      <c r="E16" s="202">
        <v>0</v>
      </c>
      <c r="F16" s="202">
        <v>2000</v>
      </c>
      <c r="G16" s="202"/>
      <c r="H16" s="202">
        <v>4000</v>
      </c>
      <c r="I16" s="203"/>
    </row>
    <row r="17" spans="1:9" ht="13.5" customHeight="1" x14ac:dyDescent="0.2">
      <c r="A17" s="100" t="s">
        <v>199</v>
      </c>
      <c r="B17" s="202">
        <v>1000</v>
      </c>
      <c r="C17" s="202"/>
      <c r="D17" s="202">
        <v>2000</v>
      </c>
      <c r="E17" s="202"/>
      <c r="F17" s="202">
        <v>2000</v>
      </c>
      <c r="G17" s="202"/>
      <c r="H17" s="202">
        <v>4000</v>
      </c>
      <c r="I17" s="203"/>
    </row>
    <row r="18" spans="1:9" ht="13.5" hidden="1" customHeight="1" x14ac:dyDescent="0.2">
      <c r="A18" s="100" t="s">
        <v>114</v>
      </c>
      <c r="B18" s="202"/>
      <c r="C18" s="202"/>
      <c r="D18" s="202"/>
      <c r="E18" s="202"/>
      <c r="F18" s="202"/>
      <c r="G18" s="202"/>
      <c r="H18" s="202"/>
      <c r="I18" s="203"/>
    </row>
    <row r="19" spans="1:9" ht="13.5" hidden="1" customHeight="1" x14ac:dyDescent="0.2">
      <c r="A19" s="100" t="s">
        <v>115</v>
      </c>
      <c r="B19" s="202"/>
      <c r="C19" s="202"/>
      <c r="D19" s="202"/>
      <c r="E19" s="202"/>
      <c r="F19" s="202"/>
      <c r="G19" s="202"/>
      <c r="H19" s="202"/>
      <c r="I19" s="203"/>
    </row>
    <row r="20" spans="1:9" ht="13.5" hidden="1" customHeight="1" x14ac:dyDescent="0.2">
      <c r="A20" s="100" t="s">
        <v>116</v>
      </c>
      <c r="B20" s="202"/>
      <c r="C20" s="202"/>
      <c r="D20" s="202"/>
      <c r="E20" s="202"/>
      <c r="F20" s="202"/>
      <c r="G20" s="202"/>
      <c r="H20" s="202"/>
      <c r="I20" s="203"/>
    </row>
    <row r="21" spans="1:9" ht="13.5" hidden="1" customHeight="1" x14ac:dyDescent="0.2">
      <c r="A21" s="100" t="s">
        <v>119</v>
      </c>
      <c r="B21" s="202"/>
      <c r="C21" s="202"/>
      <c r="D21" s="202"/>
      <c r="E21" s="202"/>
      <c r="F21" s="202"/>
      <c r="G21" s="202"/>
      <c r="H21" s="202"/>
      <c r="I21" s="203"/>
    </row>
    <row r="22" spans="1:9" ht="13.5" customHeight="1" x14ac:dyDescent="0.2">
      <c r="A22" s="246" t="s">
        <v>217</v>
      </c>
      <c r="B22" s="247">
        <v>0</v>
      </c>
      <c r="C22" s="202"/>
      <c r="D22" s="247">
        <v>0</v>
      </c>
      <c r="E22" s="202"/>
      <c r="F22" s="247">
        <v>10000</v>
      </c>
      <c r="G22" s="202"/>
      <c r="H22" s="247">
        <v>20000</v>
      </c>
      <c r="I22" s="203"/>
    </row>
    <row r="23" spans="1:9" ht="13.5" hidden="1" customHeight="1" x14ac:dyDescent="0.2">
      <c r="A23" s="100" t="s">
        <v>123</v>
      </c>
      <c r="B23" s="202"/>
      <c r="C23" s="202"/>
      <c r="D23" s="202"/>
      <c r="E23" s="202"/>
      <c r="F23" s="202"/>
      <c r="G23" s="202"/>
      <c r="H23" s="202"/>
      <c r="I23" s="203"/>
    </row>
    <row r="24" spans="1:9" ht="13.5" hidden="1" customHeight="1" x14ac:dyDescent="0.2">
      <c r="A24" s="100" t="s">
        <v>125</v>
      </c>
      <c r="B24" s="202"/>
      <c r="C24" s="202"/>
      <c r="D24" s="202"/>
      <c r="E24" s="202"/>
      <c r="F24" s="202"/>
      <c r="G24" s="202"/>
      <c r="H24" s="202"/>
      <c r="I24" s="203"/>
    </row>
    <row r="25" spans="1:9" ht="13.5" hidden="1" customHeight="1" x14ac:dyDescent="0.2">
      <c r="A25" s="100" t="s">
        <v>120</v>
      </c>
      <c r="B25" s="202"/>
      <c r="C25" s="202"/>
      <c r="D25" s="202"/>
      <c r="E25" s="202"/>
      <c r="F25" s="202"/>
      <c r="G25" s="202"/>
      <c r="H25" s="202"/>
      <c r="I25" s="203"/>
    </row>
    <row r="26" spans="1:9" ht="13.5" customHeight="1" x14ac:dyDescent="0.2">
      <c r="A26" s="100" t="s">
        <v>218</v>
      </c>
      <c r="B26" s="202">
        <v>7000</v>
      </c>
      <c r="C26" s="202"/>
      <c r="D26" s="202">
        <v>7000</v>
      </c>
      <c r="E26" s="202"/>
      <c r="F26" s="202">
        <v>15000</v>
      </c>
      <c r="G26" s="202"/>
      <c r="H26" s="202">
        <v>15000</v>
      </c>
      <c r="I26" s="203"/>
    </row>
    <row r="27" spans="1:9" ht="13.5" hidden="1" customHeight="1" x14ac:dyDescent="0.2">
      <c r="A27" s="100" t="s">
        <v>124</v>
      </c>
      <c r="B27" s="202"/>
      <c r="C27" s="202"/>
      <c r="D27" s="202"/>
      <c r="E27" s="202"/>
      <c r="F27" s="202"/>
      <c r="G27" s="202"/>
      <c r="H27" s="202"/>
      <c r="I27" s="203"/>
    </row>
    <row r="28" spans="1:9" ht="13.5" hidden="1" customHeight="1" x14ac:dyDescent="0.2">
      <c r="A28" s="100" t="s">
        <v>126</v>
      </c>
      <c r="B28" s="202"/>
      <c r="C28" s="202"/>
      <c r="D28" s="202"/>
      <c r="E28" s="202"/>
      <c r="F28" s="202"/>
      <c r="G28" s="202"/>
      <c r="H28" s="202"/>
      <c r="I28" s="203"/>
    </row>
    <row r="29" spans="1:9" ht="13.5" customHeight="1" x14ac:dyDescent="0.2">
      <c r="A29" s="100" t="s">
        <v>206</v>
      </c>
      <c r="B29" s="202">
        <v>10000</v>
      </c>
      <c r="C29" s="202"/>
      <c r="D29" s="202">
        <v>1000</v>
      </c>
      <c r="E29" s="202"/>
      <c r="F29" s="202">
        <v>1000</v>
      </c>
      <c r="G29" s="202"/>
      <c r="H29" s="202">
        <v>1000</v>
      </c>
      <c r="I29" s="203"/>
    </row>
    <row r="30" spans="1:9" ht="13.5" customHeight="1" x14ac:dyDescent="0.2">
      <c r="A30" s="100" t="s">
        <v>207</v>
      </c>
      <c r="B30" s="202">
        <v>0</v>
      </c>
      <c r="C30" s="202"/>
      <c r="D30" s="202">
        <v>0</v>
      </c>
      <c r="E30" s="202"/>
      <c r="F30" s="202">
        <v>0</v>
      </c>
      <c r="G30" s="202"/>
      <c r="H30" s="202">
        <v>0</v>
      </c>
      <c r="I30" s="203"/>
    </row>
    <row r="31" spans="1:9" ht="13.5" customHeight="1" x14ac:dyDescent="0.2">
      <c r="A31" s="100" t="s">
        <v>197</v>
      </c>
      <c r="B31" s="202">
        <v>0</v>
      </c>
      <c r="C31" s="202"/>
      <c r="D31" s="202">
        <v>3000</v>
      </c>
      <c r="E31" s="202"/>
      <c r="F31" s="202">
        <v>3500</v>
      </c>
      <c r="G31" s="202"/>
      <c r="H31" s="202">
        <v>4000</v>
      </c>
      <c r="I31" s="203"/>
    </row>
    <row r="32" spans="1:9" ht="13.5" hidden="1" customHeight="1" x14ac:dyDescent="0.2">
      <c r="A32" s="100" t="s">
        <v>128</v>
      </c>
      <c r="B32" s="202"/>
      <c r="C32" s="202"/>
      <c r="D32" s="202"/>
      <c r="E32" s="202"/>
      <c r="F32" s="202"/>
      <c r="G32" s="202"/>
      <c r="H32" s="202"/>
      <c r="I32" s="203"/>
    </row>
    <row r="33" spans="1:9" ht="13.5" hidden="1" customHeight="1" x14ac:dyDescent="0.2">
      <c r="A33" s="100" t="s">
        <v>129</v>
      </c>
      <c r="B33" s="202"/>
      <c r="C33" s="202"/>
      <c r="D33" s="202"/>
      <c r="E33" s="202"/>
      <c r="F33" s="202"/>
      <c r="G33" s="202"/>
      <c r="H33" s="202"/>
      <c r="I33" s="203"/>
    </row>
    <row r="34" spans="1:9" ht="13.5" customHeight="1" x14ac:dyDescent="0.2">
      <c r="A34" s="100" t="s">
        <v>201</v>
      </c>
      <c r="B34" s="202"/>
      <c r="C34" s="202">
        <v>0</v>
      </c>
      <c r="D34" s="202"/>
      <c r="E34" s="202">
        <v>0</v>
      </c>
      <c r="F34" s="202"/>
      <c r="G34" s="202">
        <v>0</v>
      </c>
      <c r="H34" s="202"/>
      <c r="I34" s="203">
        <v>0</v>
      </c>
    </row>
    <row r="35" spans="1:9" ht="13.5" customHeight="1" x14ac:dyDescent="0.2">
      <c r="A35" s="100" t="s">
        <v>208</v>
      </c>
      <c r="B35" s="202">
        <v>0</v>
      </c>
      <c r="C35" s="202"/>
      <c r="D35" s="202">
        <f>B35</f>
        <v>0</v>
      </c>
      <c r="E35" s="202"/>
      <c r="F35" s="202">
        <f>D35</f>
        <v>0</v>
      </c>
      <c r="G35" s="202"/>
      <c r="H35" s="202">
        <f>F35</f>
        <v>0</v>
      </c>
      <c r="I35" s="203"/>
    </row>
    <row r="36" spans="1:9" ht="13.5" customHeight="1" x14ac:dyDescent="0.2">
      <c r="A36" s="100" t="s">
        <v>211</v>
      </c>
      <c r="B36" s="202"/>
      <c r="C36" s="202">
        <v>0</v>
      </c>
      <c r="D36" s="202"/>
      <c r="E36" s="202">
        <v>0</v>
      </c>
      <c r="F36" s="202"/>
      <c r="G36" s="202">
        <v>0</v>
      </c>
      <c r="H36" s="202"/>
      <c r="I36" s="203">
        <v>0</v>
      </c>
    </row>
    <row r="37" spans="1:9" ht="13.5" customHeight="1" x14ac:dyDescent="0.2">
      <c r="A37" s="100" t="s">
        <v>200</v>
      </c>
      <c r="B37" s="202">
        <f>B30*33%</f>
        <v>0</v>
      </c>
      <c r="C37" s="202"/>
      <c r="D37" s="202">
        <f>B37</f>
        <v>0</v>
      </c>
      <c r="E37" s="202"/>
      <c r="F37" s="202">
        <f>B37</f>
        <v>0</v>
      </c>
      <c r="G37" s="202"/>
      <c r="H37" s="202">
        <f>B37</f>
        <v>0</v>
      </c>
      <c r="I37" s="203"/>
    </row>
    <row r="38" spans="1:9" ht="13.5" hidden="1" customHeight="1" x14ac:dyDescent="0.2">
      <c r="A38" s="100" t="s">
        <v>130</v>
      </c>
      <c r="B38" s="202"/>
      <c r="C38" s="202"/>
      <c r="D38" s="202"/>
      <c r="E38" s="202"/>
      <c r="F38" s="202"/>
      <c r="G38" s="202"/>
      <c r="H38" s="202"/>
      <c r="I38" s="203"/>
    </row>
    <row r="39" spans="1:9" ht="13.5" hidden="1" customHeight="1" x14ac:dyDescent="0.2">
      <c r="A39" s="100" t="s">
        <v>131</v>
      </c>
      <c r="B39" s="202"/>
      <c r="C39" s="202"/>
      <c r="D39" s="202"/>
      <c r="E39" s="202"/>
      <c r="F39" s="202"/>
      <c r="G39" s="202"/>
      <c r="H39" s="202"/>
      <c r="I39" s="203"/>
    </row>
    <row r="40" spans="1:9" ht="13.5" hidden="1" customHeight="1" x14ac:dyDescent="0.2">
      <c r="A40" s="100" t="s">
        <v>132</v>
      </c>
      <c r="B40" s="202"/>
      <c r="C40" s="202"/>
      <c r="D40" s="202"/>
      <c r="E40" s="202"/>
      <c r="F40" s="202"/>
      <c r="G40" s="202"/>
      <c r="H40" s="202"/>
      <c r="I40" s="203"/>
    </row>
    <row r="41" spans="1:9" ht="13.5" customHeight="1" x14ac:dyDescent="0.2">
      <c r="A41" s="100" t="s">
        <v>210</v>
      </c>
      <c r="B41" s="202">
        <v>0</v>
      </c>
      <c r="C41" s="202"/>
      <c r="D41" s="202">
        <v>3000</v>
      </c>
      <c r="E41" s="202"/>
      <c r="F41" s="202">
        <v>3000</v>
      </c>
      <c r="G41" s="202"/>
      <c r="H41" s="202">
        <v>3000</v>
      </c>
      <c r="I41" s="203"/>
    </row>
    <row r="42" spans="1:9" ht="15" customHeight="1" thickBot="1" x14ac:dyDescent="0.25">
      <c r="A42" s="180" t="s">
        <v>163</v>
      </c>
      <c r="B42" s="209">
        <f t="shared" ref="B42:I42" si="1">SUM(B15:B41)</f>
        <v>18000</v>
      </c>
      <c r="C42" s="209">
        <f t="shared" si="1"/>
        <v>0</v>
      </c>
      <c r="D42" s="209">
        <f t="shared" si="1"/>
        <v>23000</v>
      </c>
      <c r="E42" s="209">
        <f t="shared" si="1"/>
        <v>0</v>
      </c>
      <c r="F42" s="209">
        <f t="shared" si="1"/>
        <v>46500</v>
      </c>
      <c r="G42" s="209">
        <f t="shared" si="1"/>
        <v>0</v>
      </c>
      <c r="H42" s="209">
        <f t="shared" si="1"/>
        <v>61000</v>
      </c>
      <c r="I42" s="210">
        <f t="shared" si="1"/>
        <v>0</v>
      </c>
    </row>
    <row r="43" spans="1:9" ht="15" customHeight="1" thickBot="1" x14ac:dyDescent="0.25">
      <c r="A43" s="179" t="s">
        <v>135</v>
      </c>
      <c r="B43" s="308">
        <f>B42+C42</f>
        <v>18000</v>
      </c>
      <c r="C43" s="308"/>
      <c r="D43" s="308">
        <f>D42+E42</f>
        <v>23000</v>
      </c>
      <c r="E43" s="308"/>
      <c r="F43" s="308">
        <f>F42+G42</f>
        <v>46500</v>
      </c>
      <c r="G43" s="308"/>
      <c r="H43" s="308">
        <f>H42+I42</f>
        <v>61000</v>
      </c>
      <c r="I43" s="309"/>
    </row>
    <row r="44" spans="1:9" ht="18.75" customHeight="1" x14ac:dyDescent="0.2">
      <c r="A44" s="198" t="s">
        <v>154</v>
      </c>
      <c r="B44" s="211"/>
      <c r="C44" s="211"/>
      <c r="D44" s="211"/>
      <c r="E44" s="211"/>
      <c r="F44" s="211"/>
      <c r="G44" s="211"/>
      <c r="H44" s="211"/>
      <c r="I44" s="212"/>
    </row>
    <row r="45" spans="1:9" ht="13.5" customHeight="1" x14ac:dyDescent="0.2">
      <c r="A45" s="99" t="s">
        <v>195</v>
      </c>
      <c r="B45" s="204">
        <v>0</v>
      </c>
      <c r="C45" s="204"/>
      <c r="D45" s="204">
        <v>4800</v>
      </c>
      <c r="E45" s="204"/>
      <c r="F45" s="204">
        <f>400*12</f>
        <v>4800</v>
      </c>
      <c r="G45" s="204"/>
      <c r="H45" s="204">
        <f>400*12</f>
        <v>4800</v>
      </c>
      <c r="I45" s="203"/>
    </row>
    <row r="46" spans="1:9" ht="13.5" hidden="1" customHeight="1" x14ac:dyDescent="0.2">
      <c r="A46" s="99" t="s">
        <v>121</v>
      </c>
      <c r="B46" s="204"/>
      <c r="C46" s="204"/>
      <c r="D46" s="204"/>
      <c r="E46" s="204"/>
      <c r="F46" s="204"/>
      <c r="G46" s="204"/>
      <c r="H46" s="204"/>
      <c r="I46" s="203"/>
    </row>
    <row r="47" spans="1:9" ht="13.5" customHeight="1" x14ac:dyDescent="0.2">
      <c r="A47" s="99" t="s">
        <v>204</v>
      </c>
      <c r="B47" s="204">
        <v>0</v>
      </c>
      <c r="C47" s="204"/>
      <c r="D47" s="204">
        <v>3000</v>
      </c>
      <c r="E47" s="204"/>
      <c r="F47" s="204">
        <v>3000</v>
      </c>
      <c r="G47" s="204">
        <v>0</v>
      </c>
      <c r="H47" s="204">
        <v>3000</v>
      </c>
      <c r="I47" s="203">
        <v>0</v>
      </c>
    </row>
    <row r="48" spans="1:9" ht="13.5" customHeight="1" x14ac:dyDescent="0.2">
      <c r="A48" s="99" t="s">
        <v>196</v>
      </c>
      <c r="B48" s="204">
        <v>200</v>
      </c>
      <c r="C48" s="204"/>
      <c r="D48" s="204">
        <v>300</v>
      </c>
      <c r="E48" s="204"/>
      <c r="F48" s="204">
        <v>300</v>
      </c>
      <c r="G48" s="204"/>
      <c r="H48" s="204">
        <v>400</v>
      </c>
      <c r="I48" s="203"/>
    </row>
    <row r="49" spans="1:15" ht="13.5" customHeight="1" x14ac:dyDescent="0.2">
      <c r="A49" s="99" t="s">
        <v>127</v>
      </c>
      <c r="B49" s="204">
        <v>0</v>
      </c>
      <c r="C49" s="204">
        <v>0</v>
      </c>
      <c r="D49" s="204">
        <v>0</v>
      </c>
      <c r="E49" s="204">
        <v>0</v>
      </c>
      <c r="F49" s="204">
        <v>0</v>
      </c>
      <c r="G49" s="204">
        <v>0</v>
      </c>
      <c r="H49" s="204">
        <v>0</v>
      </c>
      <c r="I49" s="203">
        <v>0</v>
      </c>
    </row>
    <row r="50" spans="1:15" ht="13.5" customHeight="1" x14ac:dyDescent="0.2">
      <c r="A50" s="99" t="s">
        <v>214</v>
      </c>
      <c r="B50" s="204">
        <v>0</v>
      </c>
      <c r="C50" s="204">
        <v>0</v>
      </c>
      <c r="D50" s="204">
        <v>2000</v>
      </c>
      <c r="E50" s="204">
        <v>0</v>
      </c>
      <c r="F50" s="204">
        <v>2000</v>
      </c>
      <c r="G50" s="204">
        <v>0</v>
      </c>
      <c r="H50" s="204">
        <v>2000</v>
      </c>
      <c r="I50" s="203">
        <v>0</v>
      </c>
    </row>
    <row r="51" spans="1:15" ht="13.5" customHeight="1" x14ac:dyDescent="0.2">
      <c r="A51" s="99" t="s">
        <v>122</v>
      </c>
      <c r="B51" s="204">
        <v>0</v>
      </c>
      <c r="C51" s="204">
        <v>0</v>
      </c>
      <c r="D51" s="204">
        <v>0</v>
      </c>
      <c r="E51" s="204">
        <v>0</v>
      </c>
      <c r="F51" s="204">
        <v>0</v>
      </c>
      <c r="G51" s="204">
        <v>0</v>
      </c>
      <c r="H51" s="204">
        <v>0</v>
      </c>
      <c r="I51" s="203">
        <v>0</v>
      </c>
    </row>
    <row r="52" spans="1:15" ht="13.5" customHeight="1" x14ac:dyDescent="0.2">
      <c r="A52" s="99" t="s">
        <v>164</v>
      </c>
      <c r="B52" s="204">
        <v>0</v>
      </c>
      <c r="C52" s="204">
        <v>0</v>
      </c>
      <c r="D52" s="204">
        <v>0</v>
      </c>
      <c r="E52" s="204">
        <v>0</v>
      </c>
      <c r="F52" s="204">
        <v>0</v>
      </c>
      <c r="G52" s="204">
        <v>0</v>
      </c>
      <c r="H52" s="204">
        <v>0</v>
      </c>
      <c r="I52" s="203">
        <v>0</v>
      </c>
    </row>
    <row r="53" spans="1:15" ht="13.5" customHeight="1" x14ac:dyDescent="0.2">
      <c r="A53" s="99" t="s">
        <v>133</v>
      </c>
      <c r="B53" s="204">
        <v>300</v>
      </c>
      <c r="C53" s="204">
        <v>0</v>
      </c>
      <c r="D53" s="204">
        <v>400</v>
      </c>
      <c r="E53" s="204">
        <v>0</v>
      </c>
      <c r="F53" s="204">
        <v>400</v>
      </c>
      <c r="G53" s="204">
        <v>0</v>
      </c>
      <c r="H53" s="204">
        <v>500</v>
      </c>
      <c r="I53" s="203">
        <v>0</v>
      </c>
    </row>
    <row r="54" spans="1:15" ht="18.75" customHeight="1" thickBot="1" x14ac:dyDescent="0.25">
      <c r="A54" s="182" t="s">
        <v>163</v>
      </c>
      <c r="B54" s="209">
        <f t="shared" ref="B54:I54" si="2">SUM(B45:B53)</f>
        <v>500</v>
      </c>
      <c r="C54" s="209">
        <f t="shared" si="2"/>
        <v>0</v>
      </c>
      <c r="D54" s="209">
        <f t="shared" si="2"/>
        <v>10500</v>
      </c>
      <c r="E54" s="209">
        <f t="shared" si="2"/>
        <v>0</v>
      </c>
      <c r="F54" s="209">
        <f t="shared" si="2"/>
        <v>10500</v>
      </c>
      <c r="G54" s="209">
        <f t="shared" si="2"/>
        <v>0</v>
      </c>
      <c r="H54" s="209">
        <f t="shared" si="2"/>
        <v>10700</v>
      </c>
      <c r="I54" s="210">
        <f t="shared" si="2"/>
        <v>0</v>
      </c>
    </row>
    <row r="55" spans="1:15" ht="18.75" customHeight="1" thickBot="1" x14ac:dyDescent="0.25">
      <c r="A55" s="181" t="s">
        <v>165</v>
      </c>
      <c r="B55" s="308">
        <f>B54+C54</f>
        <v>500</v>
      </c>
      <c r="C55" s="308"/>
      <c r="D55" s="308">
        <f>D54+E54</f>
        <v>10500</v>
      </c>
      <c r="E55" s="308"/>
      <c r="F55" s="308">
        <f>F54+G54</f>
        <v>10500</v>
      </c>
      <c r="G55" s="308"/>
      <c r="H55" s="308">
        <f>H54+I54</f>
        <v>10700</v>
      </c>
      <c r="I55" s="309"/>
    </row>
    <row r="56" spans="1:15" ht="18.75" customHeight="1" x14ac:dyDescent="0.2">
      <c r="A56" s="177" t="s">
        <v>137</v>
      </c>
      <c r="B56" s="207"/>
      <c r="C56" s="207"/>
      <c r="D56" s="207"/>
      <c r="E56" s="207"/>
      <c r="F56" s="207"/>
      <c r="G56" s="207"/>
      <c r="H56" s="207"/>
      <c r="I56" s="208"/>
      <c r="J56" s="42"/>
      <c r="K56" s="42"/>
      <c r="L56" s="42"/>
      <c r="M56" s="42"/>
      <c r="N56" s="42"/>
      <c r="O56" s="42"/>
    </row>
    <row r="57" spans="1:15" ht="13.5" customHeight="1" x14ac:dyDescent="0.2">
      <c r="A57" s="248" t="s">
        <v>212</v>
      </c>
      <c r="B57" s="249">
        <v>0</v>
      </c>
      <c r="C57" s="204"/>
      <c r="D57" s="249">
        <v>15000</v>
      </c>
      <c r="E57" s="204"/>
      <c r="F57" s="249">
        <v>30000</v>
      </c>
      <c r="G57" s="204"/>
      <c r="H57" s="249">
        <v>30000</v>
      </c>
      <c r="I57" s="203"/>
      <c r="J57" s="42"/>
      <c r="K57" s="42"/>
      <c r="L57" s="42"/>
      <c r="M57" s="42"/>
      <c r="N57" s="42"/>
      <c r="O57" s="42"/>
    </row>
    <row r="58" spans="1:15" ht="13.5" customHeight="1" x14ac:dyDescent="0.2">
      <c r="A58" s="99" t="s">
        <v>202</v>
      </c>
      <c r="B58" s="204">
        <v>0</v>
      </c>
      <c r="C58" s="204"/>
      <c r="D58" s="204">
        <v>0</v>
      </c>
      <c r="E58" s="204"/>
      <c r="F58" s="204">
        <v>0</v>
      </c>
      <c r="G58" s="204"/>
      <c r="H58" s="204">
        <v>0</v>
      </c>
      <c r="I58" s="203"/>
      <c r="J58" s="42"/>
      <c r="K58" s="42"/>
      <c r="L58" s="42"/>
      <c r="M58" s="42"/>
      <c r="N58" s="42"/>
      <c r="O58" s="42"/>
    </row>
    <row r="59" spans="1:15" ht="13.5" hidden="1" customHeight="1" x14ac:dyDescent="0.2">
      <c r="A59" s="99" t="s">
        <v>118</v>
      </c>
      <c r="B59" s="204"/>
      <c r="C59" s="204"/>
      <c r="D59" s="204"/>
      <c r="E59" s="204"/>
      <c r="F59" s="204"/>
      <c r="G59" s="204"/>
      <c r="H59" s="204"/>
      <c r="I59" s="203"/>
    </row>
    <row r="60" spans="1:15" ht="13.5" customHeight="1" x14ac:dyDescent="0.2">
      <c r="A60" s="248" t="s">
        <v>205</v>
      </c>
      <c r="B60" s="204"/>
      <c r="C60" s="204">
        <v>3000</v>
      </c>
      <c r="D60" s="204">
        <v>0</v>
      </c>
      <c r="E60" s="204">
        <v>5000</v>
      </c>
      <c r="F60" s="204">
        <v>0</v>
      </c>
      <c r="G60" s="204">
        <v>5000</v>
      </c>
      <c r="H60" s="204">
        <v>0</v>
      </c>
      <c r="I60" s="203">
        <v>5000</v>
      </c>
    </row>
    <row r="61" spans="1:15" ht="13.5" customHeight="1" x14ac:dyDescent="0.2">
      <c r="A61" s="99" t="s">
        <v>117</v>
      </c>
      <c r="B61" s="213">
        <v>0</v>
      </c>
      <c r="C61" s="213">
        <v>0</v>
      </c>
      <c r="D61" s="213">
        <v>2000</v>
      </c>
      <c r="E61" s="213">
        <v>0</v>
      </c>
      <c r="F61" s="213">
        <v>4000</v>
      </c>
      <c r="G61" s="213">
        <v>0</v>
      </c>
      <c r="H61" s="213">
        <v>4000</v>
      </c>
      <c r="I61" s="214">
        <v>0</v>
      </c>
    </row>
    <row r="62" spans="1:15" ht="13.5" customHeight="1" x14ac:dyDescent="0.2">
      <c r="A62" s="99" t="s">
        <v>118</v>
      </c>
      <c r="B62" s="204">
        <v>0</v>
      </c>
      <c r="C62" s="204">
        <v>0</v>
      </c>
      <c r="D62" s="204">
        <v>0</v>
      </c>
      <c r="E62" s="204">
        <v>0</v>
      </c>
      <c r="F62" s="204">
        <v>0</v>
      </c>
      <c r="G62" s="204">
        <v>0</v>
      </c>
      <c r="H62" s="204">
        <v>0</v>
      </c>
      <c r="I62" s="203">
        <v>0</v>
      </c>
    </row>
    <row r="63" spans="1:15" ht="13.5" customHeight="1" x14ac:dyDescent="0.2">
      <c r="A63" s="99" t="s">
        <v>138</v>
      </c>
      <c r="B63" s="204">
        <v>0</v>
      </c>
      <c r="C63" s="204">
        <v>0</v>
      </c>
      <c r="D63" s="204">
        <v>0</v>
      </c>
      <c r="E63" s="204">
        <v>0</v>
      </c>
      <c r="F63" s="204">
        <v>0</v>
      </c>
      <c r="G63" s="204">
        <v>0</v>
      </c>
      <c r="H63" s="204">
        <v>0</v>
      </c>
      <c r="I63" s="203">
        <v>0</v>
      </c>
    </row>
    <row r="64" spans="1:15" ht="13.5" customHeight="1" x14ac:dyDescent="0.2">
      <c r="A64" s="99" t="s">
        <v>133</v>
      </c>
      <c r="B64" s="204">
        <v>0</v>
      </c>
      <c r="C64" s="204">
        <v>0</v>
      </c>
      <c r="D64" s="204">
        <v>5000</v>
      </c>
      <c r="E64" s="204">
        <v>0</v>
      </c>
      <c r="F64" s="204">
        <v>10000</v>
      </c>
      <c r="G64" s="204">
        <v>0</v>
      </c>
      <c r="H64" s="204">
        <v>10000</v>
      </c>
      <c r="I64" s="203">
        <v>0</v>
      </c>
    </row>
    <row r="65" spans="1:15" ht="18.75" customHeight="1" thickBot="1" x14ac:dyDescent="0.25">
      <c r="A65" s="183" t="s">
        <v>163</v>
      </c>
      <c r="B65" s="205">
        <f>SUM(B57:B64)</f>
        <v>0</v>
      </c>
      <c r="C65" s="205">
        <f t="shared" ref="C65:I65" si="3">SUM(C57:C64)</f>
        <v>3000</v>
      </c>
      <c r="D65" s="205">
        <f t="shared" si="3"/>
        <v>22000</v>
      </c>
      <c r="E65" s="205">
        <f>SUM(E60:E64)</f>
        <v>5000</v>
      </c>
      <c r="F65" s="205">
        <f t="shared" si="3"/>
        <v>44000</v>
      </c>
      <c r="G65" s="205">
        <f t="shared" si="3"/>
        <v>5000</v>
      </c>
      <c r="H65" s="205">
        <f t="shared" si="3"/>
        <v>44000</v>
      </c>
      <c r="I65" s="206">
        <f t="shared" si="3"/>
        <v>5000</v>
      </c>
    </row>
    <row r="66" spans="1:15" ht="18.75" customHeight="1" thickBot="1" x14ac:dyDescent="0.25">
      <c r="A66" s="179" t="s">
        <v>139</v>
      </c>
      <c r="B66" s="308">
        <f>B65+C65</f>
        <v>3000</v>
      </c>
      <c r="C66" s="308"/>
      <c r="D66" s="308">
        <f>D65+E65</f>
        <v>27000</v>
      </c>
      <c r="E66" s="308"/>
      <c r="F66" s="308">
        <f>F65+G65</f>
        <v>49000</v>
      </c>
      <c r="G66" s="308"/>
      <c r="H66" s="308">
        <f>H65+I65</f>
        <v>49000</v>
      </c>
      <c r="I66" s="309"/>
      <c r="J66" s="44"/>
      <c r="K66" s="44"/>
      <c r="L66" s="44"/>
      <c r="M66" s="44"/>
      <c r="N66" s="44"/>
      <c r="O66" s="44"/>
    </row>
    <row r="67" spans="1:15" ht="18.75" customHeight="1" x14ac:dyDescent="0.2">
      <c r="A67" s="177" t="s">
        <v>140</v>
      </c>
      <c r="B67" s="215"/>
      <c r="C67" s="207"/>
      <c r="D67" s="215"/>
      <c r="E67" s="216"/>
      <c r="F67" s="215"/>
      <c r="G67" s="216"/>
      <c r="H67" s="215"/>
      <c r="I67" s="208"/>
    </row>
    <row r="68" spans="1:15" ht="13.5" customHeight="1" x14ac:dyDescent="0.2">
      <c r="A68" s="199" t="s">
        <v>166</v>
      </c>
      <c r="B68" s="217">
        <v>0</v>
      </c>
      <c r="C68" s="217"/>
      <c r="D68" s="217">
        <f>B68</f>
        <v>0</v>
      </c>
      <c r="E68" s="217"/>
      <c r="F68" s="217">
        <f>D68</f>
        <v>0</v>
      </c>
      <c r="G68" s="217"/>
      <c r="H68" s="217">
        <f>F68</f>
        <v>0</v>
      </c>
      <c r="I68" s="218"/>
    </row>
    <row r="69" spans="1:15" ht="13.5" customHeight="1" x14ac:dyDescent="0.2">
      <c r="A69" s="100" t="s">
        <v>167</v>
      </c>
      <c r="B69" s="204">
        <v>0</v>
      </c>
      <c r="C69" s="204"/>
      <c r="D69" s="204">
        <v>0</v>
      </c>
      <c r="E69" s="204"/>
      <c r="F69" s="204">
        <v>0</v>
      </c>
      <c r="G69" s="204"/>
      <c r="H69" s="204">
        <v>0</v>
      </c>
      <c r="I69" s="203"/>
    </row>
    <row r="70" spans="1:15" ht="13.5" customHeight="1" x14ac:dyDescent="0.2">
      <c r="A70" s="100" t="s">
        <v>141</v>
      </c>
      <c r="B70" s="204">
        <v>0</v>
      </c>
      <c r="C70" s="204"/>
      <c r="D70" s="204">
        <v>0</v>
      </c>
      <c r="E70" s="204"/>
      <c r="F70" s="204">
        <v>0</v>
      </c>
      <c r="G70" s="204"/>
      <c r="H70" s="204">
        <v>0</v>
      </c>
      <c r="I70" s="203"/>
    </row>
    <row r="71" spans="1:15" ht="13.5" customHeight="1" x14ac:dyDescent="0.2">
      <c r="A71" s="100" t="s">
        <v>168</v>
      </c>
      <c r="B71" s="204"/>
      <c r="C71" s="204"/>
      <c r="D71" s="204"/>
      <c r="E71" s="204"/>
      <c r="F71" s="204"/>
      <c r="G71" s="204"/>
      <c r="H71" s="204"/>
      <c r="I71" s="203"/>
    </row>
    <row r="72" spans="1:15" ht="18.75" customHeight="1" thickBot="1" x14ac:dyDescent="0.25">
      <c r="A72" s="178" t="s">
        <v>169</v>
      </c>
      <c r="B72" s="205">
        <v>0</v>
      </c>
      <c r="C72" s="205">
        <f t="shared" ref="B72:I72" si="4">SUM(C68:C71)</f>
        <v>0</v>
      </c>
      <c r="D72" s="205">
        <f t="shared" si="4"/>
        <v>0</v>
      </c>
      <c r="E72" s="205">
        <f t="shared" si="4"/>
        <v>0</v>
      </c>
      <c r="F72" s="205">
        <f t="shared" si="4"/>
        <v>0</v>
      </c>
      <c r="G72" s="205">
        <f t="shared" si="4"/>
        <v>0</v>
      </c>
      <c r="H72" s="205">
        <f t="shared" si="4"/>
        <v>0</v>
      </c>
      <c r="I72" s="206">
        <f t="shared" si="4"/>
        <v>0</v>
      </c>
    </row>
    <row r="73" spans="1:15" ht="18.75" customHeight="1" thickBot="1" x14ac:dyDescent="0.25">
      <c r="A73" s="179" t="s">
        <v>142</v>
      </c>
      <c r="B73" s="310">
        <f>B72+C72</f>
        <v>0</v>
      </c>
      <c r="C73" s="312"/>
      <c r="D73" s="310">
        <f>D72+E72</f>
        <v>0</v>
      </c>
      <c r="E73" s="312"/>
      <c r="F73" s="310">
        <f>F72+G72</f>
        <v>0</v>
      </c>
      <c r="G73" s="312"/>
      <c r="H73" s="310">
        <f>H72+I72</f>
        <v>0</v>
      </c>
      <c r="I73" s="311"/>
    </row>
    <row r="74" spans="1:15" ht="18.75" customHeight="1" x14ac:dyDescent="0.2">
      <c r="A74" s="198" t="s">
        <v>148</v>
      </c>
      <c r="B74" s="219"/>
      <c r="C74" s="219"/>
      <c r="D74" s="219"/>
      <c r="E74" s="219"/>
      <c r="F74" s="219"/>
      <c r="G74" s="219"/>
      <c r="H74" s="219"/>
      <c r="I74" s="220"/>
    </row>
    <row r="75" spans="1:15" ht="13.5" customHeight="1" x14ac:dyDescent="0.2">
      <c r="A75" s="99" t="s">
        <v>143</v>
      </c>
      <c r="B75" s="204">
        <v>0</v>
      </c>
      <c r="C75" s="204">
        <v>0</v>
      </c>
      <c r="D75" s="204">
        <v>0</v>
      </c>
      <c r="E75" s="204">
        <v>0</v>
      </c>
      <c r="F75" s="204">
        <v>0</v>
      </c>
      <c r="G75" s="204">
        <v>0</v>
      </c>
      <c r="H75" s="204">
        <v>0</v>
      </c>
      <c r="I75" s="203">
        <v>0</v>
      </c>
    </row>
    <row r="76" spans="1:15" ht="13.5" customHeight="1" x14ac:dyDescent="0.2">
      <c r="A76" s="99" t="s">
        <v>144</v>
      </c>
      <c r="B76" s="204">
        <v>0</v>
      </c>
      <c r="C76" s="204">
        <v>0</v>
      </c>
      <c r="D76" s="204">
        <v>0</v>
      </c>
      <c r="E76" s="204">
        <v>0</v>
      </c>
      <c r="F76" s="204">
        <v>0</v>
      </c>
      <c r="G76" s="204">
        <v>0</v>
      </c>
      <c r="H76" s="204">
        <v>0</v>
      </c>
      <c r="I76" s="203">
        <v>0</v>
      </c>
    </row>
    <row r="77" spans="1:15" ht="13.5" customHeight="1" x14ac:dyDescent="0.2">
      <c r="A77" s="99" t="s">
        <v>145</v>
      </c>
      <c r="B77" s="213">
        <v>0</v>
      </c>
      <c r="C77" s="213">
        <v>0</v>
      </c>
      <c r="D77" s="213">
        <v>0</v>
      </c>
      <c r="E77" s="213">
        <v>0</v>
      </c>
      <c r="F77" s="213">
        <v>0</v>
      </c>
      <c r="G77" s="213">
        <v>0</v>
      </c>
      <c r="H77" s="213">
        <v>0</v>
      </c>
      <c r="I77" s="214">
        <v>0</v>
      </c>
    </row>
    <row r="78" spans="1:15" ht="13.5" customHeight="1" x14ac:dyDescent="0.2">
      <c r="A78" s="99" t="s">
        <v>146</v>
      </c>
      <c r="B78" s="204">
        <v>0</v>
      </c>
      <c r="C78" s="204">
        <v>0</v>
      </c>
      <c r="D78" s="204">
        <v>0</v>
      </c>
      <c r="E78" s="204">
        <v>0</v>
      </c>
      <c r="F78" s="204">
        <v>0</v>
      </c>
      <c r="G78" s="204">
        <v>0</v>
      </c>
      <c r="H78" s="204">
        <v>0</v>
      </c>
      <c r="I78" s="203">
        <v>0</v>
      </c>
    </row>
    <row r="79" spans="1:15" ht="18.75" customHeight="1" thickBot="1" x14ac:dyDescent="0.25">
      <c r="A79" s="183" t="s">
        <v>170</v>
      </c>
      <c r="B79" s="205">
        <f>SUM(B74:B78)</f>
        <v>0</v>
      </c>
      <c r="C79" s="205">
        <f t="shared" ref="C79:I79" si="5">SUM(C74:C78)</f>
        <v>0</v>
      </c>
      <c r="D79" s="205">
        <f t="shared" si="5"/>
        <v>0</v>
      </c>
      <c r="E79" s="205">
        <f t="shared" si="5"/>
        <v>0</v>
      </c>
      <c r="F79" s="205">
        <f t="shared" si="5"/>
        <v>0</v>
      </c>
      <c r="G79" s="205">
        <f t="shared" si="5"/>
        <v>0</v>
      </c>
      <c r="H79" s="205">
        <f t="shared" si="5"/>
        <v>0</v>
      </c>
      <c r="I79" s="206">
        <f t="shared" si="5"/>
        <v>0</v>
      </c>
    </row>
    <row r="80" spans="1:15" ht="18.75" customHeight="1" thickBot="1" x14ac:dyDescent="0.25">
      <c r="A80" s="185" t="s">
        <v>149</v>
      </c>
      <c r="B80" s="300">
        <f>B79+C79</f>
        <v>0</v>
      </c>
      <c r="C80" s="300"/>
      <c r="D80" s="300">
        <f>D79+E79</f>
        <v>0</v>
      </c>
      <c r="E80" s="300"/>
      <c r="F80" s="300">
        <f>F79+G79</f>
        <v>0</v>
      </c>
      <c r="G80" s="300"/>
      <c r="H80" s="300">
        <f>H79+I79</f>
        <v>0</v>
      </c>
      <c r="I80" s="301"/>
    </row>
    <row r="81" spans="1:9" ht="18.75" customHeight="1" x14ac:dyDescent="0.2">
      <c r="A81" s="187" t="s">
        <v>151</v>
      </c>
      <c r="B81" s="221"/>
      <c r="C81" s="221"/>
      <c r="D81" s="221"/>
      <c r="E81" s="221"/>
      <c r="F81" s="221"/>
      <c r="G81" s="221"/>
      <c r="H81" s="221"/>
      <c r="I81" s="222"/>
    </row>
    <row r="82" spans="1:9" ht="13.5" customHeight="1" x14ac:dyDescent="0.2">
      <c r="A82" s="188" t="s">
        <v>174</v>
      </c>
      <c r="B82" s="204">
        <v>0</v>
      </c>
      <c r="C82" s="204">
        <v>0</v>
      </c>
      <c r="D82" s="204">
        <v>0</v>
      </c>
      <c r="E82" s="204">
        <v>0</v>
      </c>
      <c r="F82" s="204">
        <v>0</v>
      </c>
      <c r="G82" s="204">
        <v>0</v>
      </c>
      <c r="H82" s="204">
        <v>0</v>
      </c>
      <c r="I82" s="203">
        <v>0</v>
      </c>
    </row>
    <row r="83" spans="1:9" ht="13.5" customHeight="1" x14ac:dyDescent="0.2">
      <c r="A83" s="188" t="s">
        <v>173</v>
      </c>
      <c r="B83" s="213">
        <v>0</v>
      </c>
      <c r="C83" s="213">
        <v>0</v>
      </c>
      <c r="D83" s="213">
        <v>0</v>
      </c>
      <c r="E83" s="213">
        <v>0</v>
      </c>
      <c r="F83" s="213">
        <v>10000</v>
      </c>
      <c r="G83" s="213">
        <v>0</v>
      </c>
      <c r="H83" s="213">
        <v>10000</v>
      </c>
      <c r="I83" s="214">
        <v>0</v>
      </c>
    </row>
    <row r="84" spans="1:9" ht="13.5" customHeight="1" thickBot="1" x14ac:dyDescent="0.25">
      <c r="A84" s="189" t="s">
        <v>101</v>
      </c>
      <c r="B84" s="223">
        <f>SUM(B82:B83)</f>
        <v>0</v>
      </c>
      <c r="C84" s="223">
        <f t="shared" ref="C84:H84" si="6">SUM(C82:C83)</f>
        <v>0</v>
      </c>
      <c r="D84" s="223">
        <v>0</v>
      </c>
      <c r="E84" s="223">
        <v>0</v>
      </c>
      <c r="F84" s="223">
        <v>0</v>
      </c>
      <c r="G84" s="223">
        <v>0</v>
      </c>
      <c r="H84" s="223">
        <v>0</v>
      </c>
      <c r="I84" s="224"/>
    </row>
    <row r="85" spans="1:9" ht="18.75" customHeight="1" thickBot="1" x14ac:dyDescent="0.25">
      <c r="A85" s="185" t="s">
        <v>175</v>
      </c>
      <c r="B85" s="300">
        <f>B83+C83</f>
        <v>0</v>
      </c>
      <c r="C85" s="300"/>
      <c r="D85" s="300">
        <f>D83+E83</f>
        <v>0</v>
      </c>
      <c r="E85" s="300"/>
      <c r="F85" s="300">
        <f>F83+G83</f>
        <v>10000</v>
      </c>
      <c r="G85" s="300"/>
      <c r="H85" s="300">
        <f>H83+I83</f>
        <v>10000</v>
      </c>
      <c r="I85" s="301"/>
    </row>
    <row r="86" spans="1:9" ht="18.75" customHeight="1" x14ac:dyDescent="0.2">
      <c r="A86" s="187" t="s">
        <v>147</v>
      </c>
      <c r="B86" s="221"/>
      <c r="C86" s="221"/>
      <c r="D86" s="221"/>
      <c r="E86" s="221"/>
      <c r="F86" s="221"/>
      <c r="G86" s="221"/>
      <c r="H86" s="221"/>
      <c r="I86" s="222"/>
    </row>
    <row r="87" spans="1:9" ht="13.5" customHeight="1" x14ac:dyDescent="0.2">
      <c r="A87" s="190" t="s">
        <v>172</v>
      </c>
      <c r="B87" s="225">
        <v>0</v>
      </c>
      <c r="C87" s="225">
        <v>0</v>
      </c>
      <c r="D87" s="225">
        <v>0</v>
      </c>
      <c r="E87" s="225">
        <v>0</v>
      </c>
      <c r="F87" s="225">
        <v>0</v>
      </c>
      <c r="G87" s="225">
        <v>0</v>
      </c>
      <c r="H87" s="225">
        <v>0</v>
      </c>
      <c r="I87" s="226">
        <v>0</v>
      </c>
    </row>
    <row r="88" spans="1:9" ht="13.5" customHeight="1" x14ac:dyDescent="0.2">
      <c r="A88" s="190" t="s">
        <v>173</v>
      </c>
      <c r="B88" s="225">
        <v>0</v>
      </c>
      <c r="C88" s="225">
        <v>0</v>
      </c>
      <c r="D88" s="225">
        <v>0</v>
      </c>
      <c r="E88" s="225">
        <v>0</v>
      </c>
      <c r="F88" s="225">
        <v>0</v>
      </c>
      <c r="G88" s="225">
        <v>0</v>
      </c>
      <c r="H88" s="225">
        <v>0</v>
      </c>
      <c r="I88" s="226">
        <v>0</v>
      </c>
    </row>
    <row r="89" spans="1:9" ht="18.75" customHeight="1" thickBot="1" x14ac:dyDescent="0.25">
      <c r="A89" s="191" t="s">
        <v>170</v>
      </c>
      <c r="B89" s="227">
        <f t="shared" ref="B89:I89" si="7">SUM(B87:B88)</f>
        <v>0</v>
      </c>
      <c r="C89" s="227">
        <f t="shared" si="7"/>
        <v>0</v>
      </c>
      <c r="D89" s="227">
        <f t="shared" si="7"/>
        <v>0</v>
      </c>
      <c r="E89" s="227">
        <f t="shared" si="7"/>
        <v>0</v>
      </c>
      <c r="F89" s="227">
        <f t="shared" si="7"/>
        <v>0</v>
      </c>
      <c r="G89" s="227">
        <f t="shared" si="7"/>
        <v>0</v>
      </c>
      <c r="H89" s="227">
        <f t="shared" si="7"/>
        <v>0</v>
      </c>
      <c r="I89" s="228">
        <f t="shared" si="7"/>
        <v>0</v>
      </c>
    </row>
    <row r="90" spans="1:9" ht="18.75" customHeight="1" thickBot="1" x14ac:dyDescent="0.25">
      <c r="A90" s="185" t="s">
        <v>176</v>
      </c>
      <c r="B90" s="308">
        <f>B89+C89</f>
        <v>0</v>
      </c>
      <c r="C90" s="308"/>
      <c r="D90" s="308">
        <f>D89+E89</f>
        <v>0</v>
      </c>
      <c r="E90" s="308"/>
      <c r="F90" s="308">
        <f>F89+G89</f>
        <v>0</v>
      </c>
      <c r="G90" s="308"/>
      <c r="H90" s="308">
        <f>H89+I89</f>
        <v>0</v>
      </c>
      <c r="I90" s="309"/>
    </row>
    <row r="91" spans="1:9" ht="15" customHeight="1" x14ac:dyDescent="0.2">
      <c r="A91" s="186" t="s">
        <v>150</v>
      </c>
      <c r="B91" s="304" t="s">
        <v>2</v>
      </c>
      <c r="C91" s="304"/>
      <c r="D91" s="304" t="s">
        <v>2</v>
      </c>
      <c r="E91" s="304"/>
      <c r="F91" s="304" t="s">
        <v>2</v>
      </c>
      <c r="G91" s="304"/>
      <c r="H91" s="304" t="s">
        <v>2</v>
      </c>
      <c r="I91" s="305"/>
    </row>
    <row r="92" spans="1:9" ht="13.5" customHeight="1" x14ac:dyDescent="0.2">
      <c r="A92" s="101" t="s">
        <v>162</v>
      </c>
      <c r="B92" s="204">
        <v>0</v>
      </c>
      <c r="C92" s="204">
        <v>0</v>
      </c>
      <c r="D92" s="204">
        <v>0</v>
      </c>
      <c r="E92" s="204">
        <v>0</v>
      </c>
      <c r="F92" s="204">
        <v>0</v>
      </c>
      <c r="G92" s="204">
        <v>0</v>
      </c>
      <c r="H92" s="204">
        <v>0</v>
      </c>
      <c r="I92" s="203">
        <v>0</v>
      </c>
    </row>
    <row r="93" spans="1:9" ht="13.5" customHeight="1" x14ac:dyDescent="0.2">
      <c r="A93" s="159"/>
      <c r="B93" s="204">
        <v>0</v>
      </c>
      <c r="C93" s="204">
        <v>0</v>
      </c>
      <c r="D93" s="204">
        <v>0</v>
      </c>
      <c r="E93" s="204">
        <v>0</v>
      </c>
      <c r="F93" s="204">
        <v>0</v>
      </c>
      <c r="G93" s="204">
        <v>0</v>
      </c>
      <c r="H93" s="204">
        <v>0</v>
      </c>
      <c r="I93" s="203">
        <v>0</v>
      </c>
    </row>
    <row r="94" spans="1:9" ht="13.5" customHeight="1" x14ac:dyDescent="0.2">
      <c r="A94" s="159"/>
      <c r="B94" s="204">
        <v>0</v>
      </c>
      <c r="C94" s="204">
        <v>0</v>
      </c>
      <c r="D94" s="204">
        <v>0</v>
      </c>
      <c r="E94" s="204">
        <v>0</v>
      </c>
      <c r="F94" s="204">
        <v>0</v>
      </c>
      <c r="G94" s="204">
        <v>0</v>
      </c>
      <c r="H94" s="204">
        <v>0</v>
      </c>
      <c r="I94" s="203">
        <v>0</v>
      </c>
    </row>
    <row r="95" spans="1:9" ht="13.5" customHeight="1" x14ac:dyDescent="0.2">
      <c r="A95" s="159"/>
      <c r="B95" s="204">
        <v>0</v>
      </c>
      <c r="C95" s="204">
        <v>0</v>
      </c>
      <c r="D95" s="204">
        <v>0</v>
      </c>
      <c r="E95" s="204">
        <v>0</v>
      </c>
      <c r="F95" s="204">
        <v>0</v>
      </c>
      <c r="G95" s="204">
        <v>0</v>
      </c>
      <c r="H95" s="204">
        <v>0</v>
      </c>
      <c r="I95" s="203">
        <v>0</v>
      </c>
    </row>
    <row r="96" spans="1:9" ht="13.5" customHeight="1" x14ac:dyDescent="0.2">
      <c r="A96" s="159"/>
      <c r="B96" s="204">
        <v>0</v>
      </c>
      <c r="C96" s="204">
        <v>0</v>
      </c>
      <c r="D96" s="204">
        <v>0</v>
      </c>
      <c r="E96" s="204">
        <v>0</v>
      </c>
      <c r="F96" s="204">
        <v>0</v>
      </c>
      <c r="G96" s="204">
        <v>0</v>
      </c>
      <c r="H96" s="204">
        <v>0</v>
      </c>
      <c r="I96" s="203">
        <v>0</v>
      </c>
    </row>
    <row r="97" spans="1:9" ht="13.5" customHeight="1" x14ac:dyDescent="0.2">
      <c r="A97" s="159"/>
      <c r="B97" s="204">
        <v>0</v>
      </c>
      <c r="C97" s="204">
        <v>0</v>
      </c>
      <c r="D97" s="204">
        <v>0</v>
      </c>
      <c r="E97" s="204">
        <v>0</v>
      </c>
      <c r="F97" s="204">
        <v>0</v>
      </c>
      <c r="G97" s="204">
        <v>0</v>
      </c>
      <c r="H97" s="204">
        <v>0</v>
      </c>
      <c r="I97" s="203">
        <v>0</v>
      </c>
    </row>
    <row r="98" spans="1:9" ht="13.5" customHeight="1" x14ac:dyDescent="0.2">
      <c r="A98" s="159"/>
      <c r="B98" s="204">
        <v>0</v>
      </c>
      <c r="C98" s="204">
        <v>0</v>
      </c>
      <c r="D98" s="204">
        <v>0</v>
      </c>
      <c r="E98" s="204">
        <v>0</v>
      </c>
      <c r="F98" s="204">
        <v>0</v>
      </c>
      <c r="G98" s="204">
        <v>0</v>
      </c>
      <c r="H98" s="204">
        <v>0</v>
      </c>
      <c r="I98" s="203">
        <v>0</v>
      </c>
    </row>
    <row r="99" spans="1:9" ht="13.5" customHeight="1" x14ac:dyDescent="0.2">
      <c r="A99" s="159"/>
      <c r="B99" s="204">
        <v>0</v>
      </c>
      <c r="C99" s="204">
        <v>0</v>
      </c>
      <c r="D99" s="204">
        <v>0</v>
      </c>
      <c r="E99" s="204">
        <v>0</v>
      </c>
      <c r="F99" s="204">
        <v>0</v>
      </c>
      <c r="G99" s="204">
        <v>0</v>
      </c>
      <c r="H99" s="204">
        <v>0</v>
      </c>
      <c r="I99" s="203">
        <v>0</v>
      </c>
    </row>
    <row r="100" spans="1:9" ht="13.5" customHeight="1" x14ac:dyDescent="0.2">
      <c r="A100" s="159"/>
      <c r="B100" s="204">
        <v>0</v>
      </c>
      <c r="C100" s="204">
        <v>0</v>
      </c>
      <c r="D100" s="204">
        <v>0</v>
      </c>
      <c r="E100" s="204">
        <v>0</v>
      </c>
      <c r="F100" s="204">
        <v>0</v>
      </c>
      <c r="G100" s="204">
        <v>0</v>
      </c>
      <c r="H100" s="204">
        <v>0</v>
      </c>
      <c r="I100" s="203">
        <v>0</v>
      </c>
    </row>
    <row r="101" spans="1:9" ht="13.5" customHeight="1" x14ac:dyDescent="0.2">
      <c r="A101" s="159"/>
      <c r="B101" s="204">
        <v>0</v>
      </c>
      <c r="C101" s="204">
        <v>0</v>
      </c>
      <c r="D101" s="204">
        <v>0</v>
      </c>
      <c r="E101" s="204">
        <v>0</v>
      </c>
      <c r="F101" s="204">
        <v>0</v>
      </c>
      <c r="G101" s="204">
        <v>0</v>
      </c>
      <c r="H101" s="204">
        <v>0</v>
      </c>
      <c r="I101" s="203">
        <v>0</v>
      </c>
    </row>
    <row r="102" spans="1:9" ht="18.75" customHeight="1" thickBot="1" x14ac:dyDescent="0.25">
      <c r="A102" s="184" t="s">
        <v>170</v>
      </c>
      <c r="B102" s="205">
        <f>SUM(B92:B101)</f>
        <v>0</v>
      </c>
      <c r="C102" s="205">
        <f t="shared" ref="C102:I102" si="8">SUM(C92:C101)</f>
        <v>0</v>
      </c>
      <c r="D102" s="205">
        <f t="shared" si="8"/>
        <v>0</v>
      </c>
      <c r="E102" s="205">
        <f t="shared" si="8"/>
        <v>0</v>
      </c>
      <c r="F102" s="205">
        <f t="shared" si="8"/>
        <v>0</v>
      </c>
      <c r="G102" s="205">
        <f t="shared" si="8"/>
        <v>0</v>
      </c>
      <c r="H102" s="205">
        <f t="shared" si="8"/>
        <v>0</v>
      </c>
      <c r="I102" s="206">
        <f t="shared" si="8"/>
        <v>0</v>
      </c>
    </row>
    <row r="103" spans="1:9" ht="18.75" customHeight="1" thickBot="1" x14ac:dyDescent="0.25">
      <c r="A103" s="184" t="s">
        <v>171</v>
      </c>
      <c r="B103" s="302">
        <f>B102+C102</f>
        <v>0</v>
      </c>
      <c r="C103" s="302"/>
      <c r="D103" s="302">
        <f>D102+E102</f>
        <v>0</v>
      </c>
      <c r="E103" s="302"/>
      <c r="F103" s="302">
        <f>F102+G102</f>
        <v>0</v>
      </c>
      <c r="G103" s="302"/>
      <c r="H103" s="302">
        <f>H102+I102</f>
        <v>0</v>
      </c>
      <c r="I103" s="303"/>
    </row>
    <row r="104" spans="1:9" ht="18.75" customHeight="1" x14ac:dyDescent="0.2">
      <c r="A104" s="194" t="s">
        <v>177</v>
      </c>
      <c r="B104" s="221"/>
      <c r="C104" s="221"/>
      <c r="D104" s="221"/>
      <c r="E104" s="221"/>
      <c r="F104" s="221"/>
      <c r="G104" s="221"/>
      <c r="H104" s="221"/>
      <c r="I104" s="222"/>
    </row>
    <row r="105" spans="1:9" ht="18.75" customHeight="1" thickBot="1" x14ac:dyDescent="0.25">
      <c r="A105" s="96" t="s">
        <v>178</v>
      </c>
      <c r="B105" s="229">
        <f t="shared" ref="B105:I105" si="9">B12</f>
        <v>28940</v>
      </c>
      <c r="C105" s="229">
        <f t="shared" si="9"/>
        <v>0</v>
      </c>
      <c r="D105" s="229">
        <f t="shared" si="9"/>
        <v>44910</v>
      </c>
      <c r="E105" s="229">
        <f t="shared" si="9"/>
        <v>0</v>
      </c>
      <c r="F105" s="229">
        <f t="shared" si="9"/>
        <v>44910</v>
      </c>
      <c r="G105" s="229">
        <f t="shared" si="9"/>
        <v>0</v>
      </c>
      <c r="H105" s="229">
        <f t="shared" si="9"/>
        <v>57880</v>
      </c>
      <c r="I105" s="230">
        <f t="shared" si="9"/>
        <v>0</v>
      </c>
    </row>
    <row r="106" spans="1:9" ht="18.75" customHeight="1" x14ac:dyDescent="0.2">
      <c r="A106" s="193" t="s">
        <v>101</v>
      </c>
      <c r="B106" s="302">
        <f>B105+C105</f>
        <v>28940</v>
      </c>
      <c r="C106" s="302"/>
      <c r="D106" s="302">
        <f>D105+E105</f>
        <v>44910</v>
      </c>
      <c r="E106" s="302"/>
      <c r="F106" s="302">
        <f>F105+G105</f>
        <v>44910</v>
      </c>
      <c r="G106" s="302"/>
      <c r="H106" s="302">
        <f>H105+I105</f>
        <v>57880</v>
      </c>
      <c r="I106" s="303"/>
    </row>
    <row r="107" spans="1:9" ht="18.75" customHeight="1" thickBot="1" x14ac:dyDescent="0.25">
      <c r="A107" s="96" t="s">
        <v>179</v>
      </c>
      <c r="B107" s="229">
        <f t="shared" ref="B107:I107" si="10">B42</f>
        <v>18000</v>
      </c>
      <c r="C107" s="229">
        <f t="shared" si="10"/>
        <v>0</v>
      </c>
      <c r="D107" s="229">
        <f t="shared" si="10"/>
        <v>23000</v>
      </c>
      <c r="E107" s="229">
        <f t="shared" si="10"/>
        <v>0</v>
      </c>
      <c r="F107" s="229">
        <f t="shared" si="10"/>
        <v>46500</v>
      </c>
      <c r="G107" s="229">
        <f t="shared" si="10"/>
        <v>0</v>
      </c>
      <c r="H107" s="229">
        <f t="shared" si="10"/>
        <v>61000</v>
      </c>
      <c r="I107" s="230">
        <f t="shared" si="10"/>
        <v>0</v>
      </c>
    </row>
    <row r="108" spans="1:9" ht="18.75" customHeight="1" x14ac:dyDescent="0.2">
      <c r="A108" s="193" t="s">
        <v>101</v>
      </c>
      <c r="B108" s="302">
        <f>B107+C107</f>
        <v>18000</v>
      </c>
      <c r="C108" s="302"/>
      <c r="D108" s="302">
        <f>D107+E107</f>
        <v>23000</v>
      </c>
      <c r="E108" s="302"/>
      <c r="F108" s="302">
        <f>F107+G107</f>
        <v>46500</v>
      </c>
      <c r="G108" s="302"/>
      <c r="H108" s="302">
        <f>H107+I107</f>
        <v>61000</v>
      </c>
      <c r="I108" s="303"/>
    </row>
    <row r="109" spans="1:9" ht="18.75" customHeight="1" thickBot="1" x14ac:dyDescent="0.25">
      <c r="A109" s="96" t="s">
        <v>180</v>
      </c>
      <c r="B109" s="229">
        <f>B54</f>
        <v>500</v>
      </c>
      <c r="C109" s="229">
        <f t="shared" ref="C109:I109" si="11">C54</f>
        <v>0</v>
      </c>
      <c r="D109" s="229">
        <f t="shared" si="11"/>
        <v>10500</v>
      </c>
      <c r="E109" s="229">
        <f t="shared" si="11"/>
        <v>0</v>
      </c>
      <c r="F109" s="229">
        <f t="shared" si="11"/>
        <v>10500</v>
      </c>
      <c r="G109" s="229">
        <f t="shared" si="11"/>
        <v>0</v>
      </c>
      <c r="H109" s="229">
        <f t="shared" si="11"/>
        <v>10700</v>
      </c>
      <c r="I109" s="230">
        <f t="shared" si="11"/>
        <v>0</v>
      </c>
    </row>
    <row r="110" spans="1:9" ht="18.75" customHeight="1" x14ac:dyDescent="0.2">
      <c r="A110" s="193" t="s">
        <v>101</v>
      </c>
      <c r="B110" s="302">
        <f>B109+C109</f>
        <v>500</v>
      </c>
      <c r="C110" s="302"/>
      <c r="D110" s="302">
        <f>D109+E109</f>
        <v>10500</v>
      </c>
      <c r="E110" s="302"/>
      <c r="F110" s="302">
        <f>F109+G109</f>
        <v>10500</v>
      </c>
      <c r="G110" s="302"/>
      <c r="H110" s="302">
        <f>H109+I109</f>
        <v>10700</v>
      </c>
      <c r="I110" s="303"/>
    </row>
    <row r="111" spans="1:9" ht="18.75" customHeight="1" thickBot="1" x14ac:dyDescent="0.25">
      <c r="A111" s="96" t="s">
        <v>181</v>
      </c>
      <c r="B111" s="229">
        <f>B65</f>
        <v>0</v>
      </c>
      <c r="C111" s="229">
        <f t="shared" ref="C111:I111" si="12">C65</f>
        <v>3000</v>
      </c>
      <c r="D111" s="229">
        <f t="shared" si="12"/>
        <v>22000</v>
      </c>
      <c r="E111" s="229">
        <f t="shared" si="12"/>
        <v>5000</v>
      </c>
      <c r="F111" s="229">
        <f t="shared" si="12"/>
        <v>44000</v>
      </c>
      <c r="G111" s="229">
        <f t="shared" si="12"/>
        <v>5000</v>
      </c>
      <c r="H111" s="229">
        <f t="shared" si="12"/>
        <v>44000</v>
      </c>
      <c r="I111" s="230">
        <f t="shared" si="12"/>
        <v>5000</v>
      </c>
    </row>
    <row r="112" spans="1:9" ht="18.75" customHeight="1" x14ac:dyDescent="0.2">
      <c r="A112" s="193" t="s">
        <v>101</v>
      </c>
      <c r="B112" s="302">
        <f>B111+C111</f>
        <v>3000</v>
      </c>
      <c r="C112" s="302"/>
      <c r="D112" s="302">
        <f>D111+E111</f>
        <v>27000</v>
      </c>
      <c r="E112" s="302"/>
      <c r="F112" s="302">
        <f>F111+G111</f>
        <v>49000</v>
      </c>
      <c r="G112" s="302"/>
      <c r="H112" s="302">
        <f>H111+I111</f>
        <v>49000</v>
      </c>
      <c r="I112" s="303"/>
    </row>
    <row r="113" spans="1:9" ht="18.75" customHeight="1" thickBot="1" x14ac:dyDescent="0.25">
      <c r="A113" s="96" t="s">
        <v>182</v>
      </c>
      <c r="B113" s="229">
        <f>B72</f>
        <v>0</v>
      </c>
      <c r="C113" s="229">
        <f t="shared" ref="C113:I113" si="13">C72</f>
        <v>0</v>
      </c>
      <c r="D113" s="229">
        <f t="shared" si="13"/>
        <v>0</v>
      </c>
      <c r="E113" s="229">
        <f t="shared" si="13"/>
        <v>0</v>
      </c>
      <c r="F113" s="229">
        <f t="shared" si="13"/>
        <v>0</v>
      </c>
      <c r="G113" s="229">
        <f t="shared" si="13"/>
        <v>0</v>
      </c>
      <c r="H113" s="229">
        <f t="shared" si="13"/>
        <v>0</v>
      </c>
      <c r="I113" s="230">
        <f t="shared" si="13"/>
        <v>0</v>
      </c>
    </row>
    <row r="114" spans="1:9" ht="18.75" customHeight="1" x14ac:dyDescent="0.2">
      <c r="A114" s="193" t="s">
        <v>101</v>
      </c>
      <c r="B114" s="302">
        <f>B113+C113</f>
        <v>0</v>
      </c>
      <c r="C114" s="302"/>
      <c r="D114" s="302">
        <f>D113+E113</f>
        <v>0</v>
      </c>
      <c r="E114" s="302"/>
      <c r="F114" s="302">
        <f>F113+G113</f>
        <v>0</v>
      </c>
      <c r="G114" s="302"/>
      <c r="H114" s="302">
        <f>H113+I113</f>
        <v>0</v>
      </c>
      <c r="I114" s="303"/>
    </row>
    <row r="115" spans="1:9" ht="18.75" customHeight="1" thickBot="1" x14ac:dyDescent="0.25">
      <c r="A115" s="96" t="s">
        <v>183</v>
      </c>
      <c r="B115" s="229">
        <f>B79</f>
        <v>0</v>
      </c>
      <c r="C115" s="229">
        <f t="shared" ref="C115:I115" si="14">C79</f>
        <v>0</v>
      </c>
      <c r="D115" s="229">
        <f t="shared" si="14"/>
        <v>0</v>
      </c>
      <c r="E115" s="229">
        <f t="shared" si="14"/>
        <v>0</v>
      </c>
      <c r="F115" s="229">
        <f t="shared" si="14"/>
        <v>0</v>
      </c>
      <c r="G115" s="229">
        <f t="shared" si="14"/>
        <v>0</v>
      </c>
      <c r="H115" s="229">
        <f t="shared" si="14"/>
        <v>0</v>
      </c>
      <c r="I115" s="230">
        <f t="shared" si="14"/>
        <v>0</v>
      </c>
    </row>
    <row r="116" spans="1:9" ht="18.75" customHeight="1" x14ac:dyDescent="0.2">
      <c r="A116" s="193" t="s">
        <v>101</v>
      </c>
      <c r="B116" s="302">
        <f>B115+C115</f>
        <v>0</v>
      </c>
      <c r="C116" s="302"/>
      <c r="D116" s="302">
        <f>D115+E115</f>
        <v>0</v>
      </c>
      <c r="E116" s="302"/>
      <c r="F116" s="302">
        <f>F115+G115</f>
        <v>0</v>
      </c>
      <c r="G116" s="302"/>
      <c r="H116" s="302">
        <f>H115+I115</f>
        <v>0</v>
      </c>
      <c r="I116" s="303"/>
    </row>
    <row r="117" spans="1:9" ht="18.75" customHeight="1" thickBot="1" x14ac:dyDescent="0.25">
      <c r="A117" s="96" t="s">
        <v>184</v>
      </c>
      <c r="B117" s="229">
        <f>B84</f>
        <v>0</v>
      </c>
      <c r="C117" s="229">
        <f t="shared" ref="C117:I117" si="15">C84</f>
        <v>0</v>
      </c>
      <c r="D117" s="229">
        <f t="shared" si="15"/>
        <v>0</v>
      </c>
      <c r="E117" s="229">
        <f t="shared" si="15"/>
        <v>0</v>
      </c>
      <c r="F117" s="229">
        <f t="shared" si="15"/>
        <v>0</v>
      </c>
      <c r="G117" s="229">
        <f t="shared" si="15"/>
        <v>0</v>
      </c>
      <c r="H117" s="229">
        <f t="shared" si="15"/>
        <v>0</v>
      </c>
      <c r="I117" s="230">
        <f t="shared" si="15"/>
        <v>0</v>
      </c>
    </row>
    <row r="118" spans="1:9" ht="18.75" customHeight="1" x14ac:dyDescent="0.2">
      <c r="A118" s="193" t="s">
        <v>101</v>
      </c>
      <c r="B118" s="302">
        <f>B117+C117</f>
        <v>0</v>
      </c>
      <c r="C118" s="302"/>
      <c r="D118" s="302">
        <f>D117+E117</f>
        <v>0</v>
      </c>
      <c r="E118" s="302"/>
      <c r="F118" s="302">
        <f>F117+G117</f>
        <v>0</v>
      </c>
      <c r="G118" s="302"/>
      <c r="H118" s="302">
        <f>H117+I117</f>
        <v>0</v>
      </c>
      <c r="I118" s="303"/>
    </row>
    <row r="119" spans="1:9" ht="18.75" customHeight="1" thickBot="1" x14ac:dyDescent="0.25">
      <c r="A119" s="96" t="s">
        <v>185</v>
      </c>
      <c r="B119" s="229">
        <f>B89</f>
        <v>0</v>
      </c>
      <c r="C119" s="229">
        <f t="shared" ref="C119:I119" si="16">C89</f>
        <v>0</v>
      </c>
      <c r="D119" s="229">
        <f t="shared" si="16"/>
        <v>0</v>
      </c>
      <c r="E119" s="229">
        <f t="shared" si="16"/>
        <v>0</v>
      </c>
      <c r="F119" s="229">
        <f t="shared" si="16"/>
        <v>0</v>
      </c>
      <c r="G119" s="229">
        <f t="shared" si="16"/>
        <v>0</v>
      </c>
      <c r="H119" s="229">
        <f t="shared" si="16"/>
        <v>0</v>
      </c>
      <c r="I119" s="230">
        <f t="shared" si="16"/>
        <v>0</v>
      </c>
    </row>
    <row r="120" spans="1:9" ht="18.75" customHeight="1" x14ac:dyDescent="0.2">
      <c r="A120" s="193" t="s">
        <v>101</v>
      </c>
      <c r="B120" s="302">
        <f>B119+C119</f>
        <v>0</v>
      </c>
      <c r="C120" s="302"/>
      <c r="D120" s="302">
        <f>D119+E119</f>
        <v>0</v>
      </c>
      <c r="E120" s="302"/>
      <c r="F120" s="302">
        <f>F119+G119</f>
        <v>0</v>
      </c>
      <c r="G120" s="302"/>
      <c r="H120" s="302">
        <f>H119+I119</f>
        <v>0</v>
      </c>
      <c r="I120" s="303"/>
    </row>
    <row r="121" spans="1:9" ht="18.75" customHeight="1" thickBot="1" x14ac:dyDescent="0.25">
      <c r="A121" s="96" t="s">
        <v>186</v>
      </c>
      <c r="B121" s="229">
        <f>B102</f>
        <v>0</v>
      </c>
      <c r="C121" s="229">
        <f t="shared" ref="C121:I121" si="17">C102</f>
        <v>0</v>
      </c>
      <c r="D121" s="229">
        <f t="shared" si="17"/>
        <v>0</v>
      </c>
      <c r="E121" s="229">
        <f t="shared" si="17"/>
        <v>0</v>
      </c>
      <c r="F121" s="229">
        <f t="shared" si="17"/>
        <v>0</v>
      </c>
      <c r="G121" s="229">
        <f t="shared" si="17"/>
        <v>0</v>
      </c>
      <c r="H121" s="229">
        <f t="shared" si="17"/>
        <v>0</v>
      </c>
      <c r="I121" s="230">
        <f t="shared" si="17"/>
        <v>0</v>
      </c>
    </row>
    <row r="122" spans="1:9" ht="18.75" customHeight="1" thickBot="1" x14ac:dyDescent="0.25">
      <c r="A122" s="192" t="s">
        <v>101</v>
      </c>
      <c r="B122" s="300">
        <f>B121+C121</f>
        <v>0</v>
      </c>
      <c r="C122" s="300"/>
      <c r="D122" s="300">
        <f>D121+E121</f>
        <v>0</v>
      </c>
      <c r="E122" s="300"/>
      <c r="F122" s="300">
        <f>F121+G121</f>
        <v>0</v>
      </c>
      <c r="G122" s="300"/>
      <c r="H122" s="300">
        <f>H121+I121</f>
        <v>0</v>
      </c>
      <c r="I122" s="301"/>
    </row>
    <row r="123" spans="1:9" ht="11.25" thickBot="1" x14ac:dyDescent="0.25">
      <c r="A123" s="168"/>
      <c r="B123" s="231"/>
      <c r="C123" s="231"/>
      <c r="D123" s="231"/>
      <c r="E123" s="231"/>
      <c r="F123" s="231"/>
      <c r="G123" s="231"/>
      <c r="H123" s="231"/>
      <c r="I123" s="231"/>
    </row>
    <row r="124" spans="1:9" ht="18.75" customHeight="1" x14ac:dyDescent="0.2">
      <c r="A124" s="195" t="s">
        <v>187</v>
      </c>
      <c r="B124" s="232">
        <f>B105+B107+B109+B111+B113+B115+B117+B119+B121</f>
        <v>47440</v>
      </c>
      <c r="C124" s="233"/>
      <c r="D124" s="232">
        <f>D105+D107+D109+D111+D113+D115+D117+D119+D121</f>
        <v>100410</v>
      </c>
      <c r="E124" s="233"/>
      <c r="F124" s="232">
        <f>F105+F107+F109+F111+F113+F115+F117+F119+F121</f>
        <v>145910</v>
      </c>
      <c r="G124" s="233"/>
      <c r="H124" s="232">
        <f>H105+H107+H109+H111+H113+H115+H117+H119+H121</f>
        <v>173580</v>
      </c>
      <c r="I124" s="234"/>
    </row>
    <row r="125" spans="1:9" ht="18.75" customHeight="1" x14ac:dyDescent="0.2">
      <c r="A125" s="196" t="s">
        <v>188</v>
      </c>
      <c r="B125" s="235">
        <f>C105+C107+C109+C111+C113+C115+C117+C119+C121</f>
        <v>3000</v>
      </c>
      <c r="C125" s="236"/>
      <c r="D125" s="235">
        <f>E105+E107+E109+E111+E113+E115+E117+E119+E121</f>
        <v>5000</v>
      </c>
      <c r="E125" s="236"/>
      <c r="F125" s="235">
        <f>G105+G107+G109+G111+G113+G115+G117+G119+G121</f>
        <v>5000</v>
      </c>
      <c r="G125" s="236"/>
      <c r="H125" s="235">
        <f>I105+I107+I109+I111+I113+I115+I117+I119+I121</f>
        <v>5000</v>
      </c>
      <c r="I125" s="237"/>
    </row>
    <row r="126" spans="1:9" ht="18.75" customHeight="1" x14ac:dyDescent="0.2">
      <c r="A126" s="96"/>
      <c r="B126" s="238"/>
      <c r="C126" s="239"/>
      <c r="D126" s="238"/>
      <c r="E126" s="239"/>
      <c r="F126" s="238"/>
      <c r="G126" s="239"/>
      <c r="H126" s="238"/>
      <c r="I126" s="240"/>
    </row>
    <row r="127" spans="1:9" ht="18.75" customHeight="1" thickBot="1" x14ac:dyDescent="0.25">
      <c r="A127" s="197" t="s">
        <v>189</v>
      </c>
      <c r="B127" s="241">
        <f>B124+B125</f>
        <v>50440</v>
      </c>
      <c r="C127" s="242"/>
      <c r="D127" s="241">
        <f>D124+D125</f>
        <v>105410</v>
      </c>
      <c r="E127" s="242"/>
      <c r="F127" s="241">
        <f>F124+F125</f>
        <v>150910</v>
      </c>
      <c r="G127" s="242"/>
      <c r="H127" s="241">
        <f>H124+H125</f>
        <v>178580</v>
      </c>
      <c r="I127" s="243"/>
    </row>
    <row r="128" spans="1:9" x14ac:dyDescent="0.2">
      <c r="B128" s="244"/>
      <c r="C128" s="239"/>
      <c r="D128" s="239"/>
      <c r="E128" s="239"/>
      <c r="F128" s="244"/>
      <c r="G128" s="244"/>
      <c r="H128" s="244"/>
      <c r="I128" s="244"/>
    </row>
    <row r="129" spans="2:9" x14ac:dyDescent="0.2">
      <c r="B129" s="244"/>
      <c r="C129" s="239"/>
      <c r="D129" s="239"/>
      <c r="E129" s="239"/>
      <c r="F129" s="244"/>
      <c r="G129" s="244"/>
      <c r="H129" s="244"/>
      <c r="I129" s="244"/>
    </row>
    <row r="130" spans="2:9" x14ac:dyDescent="0.2">
      <c r="B130" s="244"/>
      <c r="C130" s="239"/>
      <c r="D130" s="239"/>
      <c r="E130" s="239"/>
      <c r="F130" s="244"/>
      <c r="G130" s="244"/>
      <c r="H130" s="244"/>
      <c r="I130" s="244"/>
    </row>
    <row r="131" spans="2:9" x14ac:dyDescent="0.2">
      <c r="B131" s="244"/>
      <c r="C131" s="239"/>
      <c r="D131" s="239"/>
      <c r="E131" s="239"/>
      <c r="F131" s="244"/>
      <c r="G131" s="244"/>
      <c r="H131" s="244"/>
      <c r="I131" s="244"/>
    </row>
    <row r="132" spans="2:9" x14ac:dyDescent="0.2">
      <c r="B132" s="244"/>
      <c r="C132" s="239"/>
      <c r="D132" s="239"/>
      <c r="E132" s="239"/>
      <c r="F132" s="244"/>
      <c r="G132" s="244"/>
      <c r="H132" s="244"/>
      <c r="I132" s="244"/>
    </row>
    <row r="133" spans="2:9" x14ac:dyDescent="0.2">
      <c r="B133" s="244"/>
      <c r="C133" s="239"/>
      <c r="D133" s="239"/>
      <c r="E133" s="239"/>
      <c r="F133" s="244"/>
      <c r="G133" s="244"/>
      <c r="H133" s="244"/>
      <c r="I133" s="244"/>
    </row>
    <row r="134" spans="2:9" x14ac:dyDescent="0.2">
      <c r="B134" s="244"/>
      <c r="C134" s="239"/>
      <c r="D134" s="239"/>
      <c r="E134" s="239"/>
      <c r="F134" s="244"/>
      <c r="G134" s="244"/>
      <c r="H134" s="244"/>
      <c r="I134" s="244"/>
    </row>
    <row r="135" spans="2:9" x14ac:dyDescent="0.2">
      <c r="B135" s="244"/>
      <c r="C135" s="239"/>
      <c r="D135" s="239"/>
      <c r="E135" s="239"/>
      <c r="F135" s="244"/>
      <c r="G135" s="244"/>
      <c r="H135" s="244"/>
      <c r="I135" s="244"/>
    </row>
    <row r="136" spans="2:9" x14ac:dyDescent="0.2">
      <c r="B136" s="244"/>
      <c r="C136" s="239"/>
      <c r="D136" s="239"/>
      <c r="E136" s="239"/>
      <c r="F136" s="244"/>
      <c r="G136" s="244"/>
      <c r="H136" s="244"/>
      <c r="I136" s="244"/>
    </row>
    <row r="137" spans="2:9" x14ac:dyDescent="0.2">
      <c r="B137" s="244"/>
      <c r="C137" s="239"/>
      <c r="D137" s="239"/>
      <c r="E137" s="239"/>
      <c r="F137" s="244"/>
      <c r="G137" s="244"/>
      <c r="H137" s="244"/>
      <c r="I137" s="244"/>
    </row>
    <row r="138" spans="2:9" x14ac:dyDescent="0.2">
      <c r="B138" s="244"/>
      <c r="C138" s="239"/>
      <c r="D138" s="239"/>
      <c r="E138" s="239"/>
      <c r="F138" s="244"/>
      <c r="G138" s="244"/>
      <c r="H138" s="244"/>
      <c r="I138" s="244"/>
    </row>
    <row r="139" spans="2:9" x14ac:dyDescent="0.2">
      <c r="B139" s="244"/>
      <c r="C139" s="239"/>
      <c r="D139" s="239"/>
      <c r="E139" s="239"/>
      <c r="F139" s="244"/>
      <c r="G139" s="244"/>
      <c r="H139" s="244"/>
      <c r="I139" s="244"/>
    </row>
    <row r="140" spans="2:9" x14ac:dyDescent="0.2">
      <c r="B140" s="244"/>
      <c r="C140" s="239"/>
      <c r="D140" s="239"/>
      <c r="E140" s="239"/>
      <c r="F140" s="244"/>
      <c r="G140" s="244"/>
      <c r="H140" s="244"/>
      <c r="I140" s="244"/>
    </row>
    <row r="141" spans="2:9" x14ac:dyDescent="0.2">
      <c r="B141" s="244"/>
      <c r="C141" s="239"/>
      <c r="D141" s="239"/>
      <c r="E141" s="239"/>
      <c r="F141" s="244"/>
      <c r="G141" s="244"/>
      <c r="H141" s="244"/>
      <c r="I141" s="244"/>
    </row>
    <row r="142" spans="2:9" x14ac:dyDescent="0.2">
      <c r="B142" s="244"/>
      <c r="C142" s="239"/>
      <c r="D142" s="239"/>
      <c r="E142" s="239"/>
      <c r="F142" s="244"/>
      <c r="G142" s="244"/>
      <c r="H142" s="244"/>
      <c r="I142" s="244"/>
    </row>
    <row r="143" spans="2:9" x14ac:dyDescent="0.2">
      <c r="B143" s="244"/>
      <c r="C143" s="239"/>
      <c r="D143" s="239"/>
      <c r="E143" s="239"/>
      <c r="F143" s="244"/>
      <c r="G143" s="244"/>
      <c r="H143" s="244"/>
      <c r="I143" s="244"/>
    </row>
    <row r="144" spans="2:9" x14ac:dyDescent="0.2">
      <c r="C144" s="42"/>
      <c r="D144" s="42"/>
      <c r="E144" s="42"/>
    </row>
    <row r="145" spans="3:5" x14ac:dyDescent="0.2">
      <c r="C145" s="42"/>
      <c r="D145" s="42"/>
      <c r="E145" s="42"/>
    </row>
    <row r="146" spans="3:5" x14ac:dyDescent="0.2">
      <c r="C146" s="42"/>
      <c r="D146" s="42"/>
      <c r="E146" s="42"/>
    </row>
    <row r="147" spans="3:5" x14ac:dyDescent="0.2">
      <c r="C147" s="42"/>
      <c r="D147" s="42"/>
      <c r="E147" s="42"/>
    </row>
    <row r="148" spans="3:5" x14ac:dyDescent="0.2">
      <c r="C148" s="42"/>
      <c r="D148" s="42"/>
      <c r="E148" s="42"/>
    </row>
    <row r="149" spans="3:5" x14ac:dyDescent="0.2">
      <c r="C149" s="42"/>
      <c r="D149" s="42"/>
      <c r="E149" s="42"/>
    </row>
    <row r="150" spans="3:5" x14ac:dyDescent="0.2">
      <c r="C150" s="42"/>
      <c r="D150" s="42"/>
      <c r="E150" s="42"/>
    </row>
    <row r="151" spans="3:5" x14ac:dyDescent="0.2">
      <c r="C151" s="42"/>
      <c r="D151" s="42"/>
      <c r="E151" s="42"/>
    </row>
    <row r="152" spans="3:5" x14ac:dyDescent="0.2">
      <c r="C152" s="42"/>
      <c r="D152" s="42"/>
      <c r="E152" s="42"/>
    </row>
    <row r="153" spans="3:5" x14ac:dyDescent="0.2">
      <c r="C153" s="42"/>
      <c r="D153" s="42"/>
      <c r="E153" s="42"/>
    </row>
    <row r="154" spans="3:5" x14ac:dyDescent="0.2">
      <c r="C154" s="42"/>
      <c r="D154" s="42"/>
      <c r="E154" s="42"/>
    </row>
    <row r="155" spans="3:5" x14ac:dyDescent="0.2">
      <c r="C155" s="42"/>
      <c r="D155" s="42"/>
      <c r="E155" s="42"/>
    </row>
    <row r="156" spans="3:5" x14ac:dyDescent="0.2">
      <c r="C156" s="42"/>
      <c r="D156" s="42"/>
      <c r="E156" s="42"/>
    </row>
    <row r="157" spans="3:5" x14ac:dyDescent="0.2">
      <c r="C157" s="42"/>
      <c r="D157" s="42"/>
      <c r="E157" s="42"/>
    </row>
    <row r="158" spans="3:5" x14ac:dyDescent="0.2">
      <c r="C158" s="42"/>
      <c r="D158" s="42"/>
      <c r="E158" s="42"/>
    </row>
    <row r="159" spans="3:5" x14ac:dyDescent="0.2">
      <c r="C159" s="42"/>
      <c r="D159" s="42"/>
      <c r="E159" s="42"/>
    </row>
    <row r="160" spans="3:5" x14ac:dyDescent="0.2">
      <c r="C160" s="42"/>
      <c r="D160" s="42"/>
      <c r="E160" s="42"/>
    </row>
    <row r="161" spans="3:5" x14ac:dyDescent="0.2">
      <c r="C161" s="42"/>
      <c r="D161" s="42"/>
      <c r="E161" s="42"/>
    </row>
    <row r="162" spans="3:5" x14ac:dyDescent="0.2">
      <c r="C162" s="42"/>
      <c r="D162" s="42"/>
      <c r="E162" s="42"/>
    </row>
    <row r="163" spans="3:5" x14ac:dyDescent="0.2">
      <c r="C163" s="42"/>
      <c r="D163" s="42"/>
      <c r="E163" s="42"/>
    </row>
    <row r="164" spans="3:5" x14ac:dyDescent="0.2">
      <c r="C164" s="42"/>
      <c r="D164" s="42"/>
      <c r="E164" s="42"/>
    </row>
    <row r="165" spans="3:5" x14ac:dyDescent="0.2">
      <c r="C165" s="42"/>
      <c r="D165" s="42"/>
      <c r="E165" s="42"/>
    </row>
    <row r="166" spans="3:5" x14ac:dyDescent="0.2">
      <c r="C166" s="42"/>
      <c r="D166" s="42"/>
      <c r="E166" s="42"/>
    </row>
    <row r="167" spans="3:5" x14ac:dyDescent="0.2">
      <c r="C167" s="42"/>
      <c r="D167" s="42"/>
      <c r="E167" s="42"/>
    </row>
    <row r="168" spans="3:5" x14ac:dyDescent="0.2">
      <c r="C168" s="42"/>
      <c r="D168" s="42"/>
      <c r="E168" s="42"/>
    </row>
    <row r="169" spans="3:5" x14ac:dyDescent="0.2">
      <c r="C169" s="42"/>
      <c r="D169" s="42"/>
      <c r="E169" s="42"/>
    </row>
    <row r="170" spans="3:5" x14ac:dyDescent="0.2">
      <c r="C170" s="42"/>
      <c r="D170" s="42"/>
      <c r="E170" s="42"/>
    </row>
    <row r="171" spans="3:5" x14ac:dyDescent="0.2">
      <c r="C171" s="42"/>
      <c r="D171" s="42"/>
      <c r="E171" s="42"/>
    </row>
    <row r="172" spans="3:5" x14ac:dyDescent="0.2">
      <c r="C172" s="42"/>
      <c r="D172" s="42"/>
      <c r="E172" s="42"/>
    </row>
    <row r="173" spans="3:5" x14ac:dyDescent="0.2">
      <c r="C173" s="42"/>
      <c r="D173" s="42"/>
      <c r="E173" s="42"/>
    </row>
    <row r="174" spans="3:5" x14ac:dyDescent="0.2">
      <c r="C174" s="42"/>
      <c r="D174" s="42"/>
      <c r="E174" s="42"/>
    </row>
    <row r="175" spans="3:5" x14ac:dyDescent="0.2">
      <c r="C175" s="42"/>
      <c r="D175" s="42"/>
      <c r="E175" s="42"/>
    </row>
    <row r="176" spans="3:5" x14ac:dyDescent="0.2">
      <c r="C176" s="42"/>
      <c r="D176" s="42"/>
      <c r="E176" s="42"/>
    </row>
    <row r="177" spans="3:5" x14ac:dyDescent="0.2">
      <c r="C177" s="42"/>
      <c r="D177" s="42"/>
      <c r="E177" s="42"/>
    </row>
    <row r="178" spans="3:5" x14ac:dyDescent="0.2">
      <c r="C178" s="42"/>
      <c r="D178" s="42"/>
      <c r="E178" s="42"/>
    </row>
    <row r="179" spans="3:5" x14ac:dyDescent="0.2">
      <c r="C179" s="42"/>
      <c r="D179" s="42"/>
      <c r="E179" s="42"/>
    </row>
    <row r="180" spans="3:5" x14ac:dyDescent="0.2">
      <c r="C180" s="42"/>
      <c r="D180" s="42"/>
      <c r="E180" s="42"/>
    </row>
    <row r="181" spans="3:5" x14ac:dyDescent="0.2">
      <c r="C181" s="42"/>
      <c r="D181" s="42"/>
      <c r="E181" s="42"/>
    </row>
    <row r="182" spans="3:5" x14ac:dyDescent="0.2">
      <c r="C182" s="42"/>
      <c r="D182" s="42"/>
      <c r="E182" s="42"/>
    </row>
    <row r="183" spans="3:5" x14ac:dyDescent="0.2">
      <c r="C183" s="42"/>
      <c r="D183" s="42"/>
      <c r="E183" s="42"/>
    </row>
    <row r="184" spans="3:5" x14ac:dyDescent="0.2">
      <c r="C184" s="42"/>
      <c r="D184" s="42"/>
      <c r="E184" s="42"/>
    </row>
    <row r="185" spans="3:5" x14ac:dyDescent="0.2">
      <c r="C185" s="42"/>
      <c r="D185" s="42"/>
      <c r="E185" s="42"/>
    </row>
    <row r="186" spans="3:5" x14ac:dyDescent="0.2">
      <c r="C186" s="42"/>
      <c r="D186" s="42"/>
      <c r="E186" s="42"/>
    </row>
    <row r="187" spans="3:5" x14ac:dyDescent="0.2">
      <c r="C187" s="42"/>
      <c r="D187" s="42"/>
      <c r="E187" s="42"/>
    </row>
    <row r="188" spans="3:5" x14ac:dyDescent="0.2">
      <c r="C188" s="42"/>
      <c r="D188" s="42"/>
      <c r="E188" s="42"/>
    </row>
    <row r="189" spans="3:5" x14ac:dyDescent="0.2">
      <c r="C189" s="42"/>
      <c r="D189" s="42"/>
      <c r="E189" s="42"/>
    </row>
    <row r="190" spans="3:5" x14ac:dyDescent="0.2">
      <c r="C190" s="42"/>
      <c r="D190" s="42"/>
      <c r="E190" s="42"/>
    </row>
    <row r="191" spans="3:5" x14ac:dyDescent="0.2">
      <c r="C191" s="42"/>
      <c r="D191" s="42"/>
      <c r="E191" s="42"/>
    </row>
    <row r="192" spans="3:5" x14ac:dyDescent="0.2">
      <c r="C192" s="42"/>
      <c r="D192" s="42"/>
      <c r="E192" s="42"/>
    </row>
    <row r="193" spans="3:5" x14ac:dyDescent="0.2">
      <c r="C193" s="42"/>
      <c r="D193" s="42"/>
      <c r="E193" s="42"/>
    </row>
    <row r="194" spans="3:5" x14ac:dyDescent="0.2">
      <c r="C194" s="42"/>
      <c r="D194" s="42"/>
      <c r="E194" s="42"/>
    </row>
    <row r="195" spans="3:5" x14ac:dyDescent="0.2">
      <c r="C195" s="42"/>
      <c r="D195" s="42"/>
      <c r="E195" s="42"/>
    </row>
    <row r="196" spans="3:5" x14ac:dyDescent="0.2">
      <c r="C196" s="42"/>
      <c r="D196" s="42"/>
      <c r="E196" s="42"/>
    </row>
    <row r="197" spans="3:5" x14ac:dyDescent="0.2">
      <c r="C197" s="42"/>
      <c r="D197" s="42"/>
      <c r="E197" s="42"/>
    </row>
    <row r="198" spans="3:5" x14ac:dyDescent="0.2">
      <c r="C198" s="42"/>
      <c r="D198" s="42"/>
      <c r="E198" s="42"/>
    </row>
    <row r="199" spans="3:5" x14ac:dyDescent="0.2">
      <c r="C199" s="42"/>
      <c r="D199" s="42"/>
      <c r="E199" s="42"/>
    </row>
    <row r="200" spans="3:5" x14ac:dyDescent="0.2">
      <c r="C200" s="42"/>
      <c r="D200" s="42"/>
      <c r="E200" s="42"/>
    </row>
    <row r="201" spans="3:5" x14ac:dyDescent="0.2">
      <c r="C201" s="42"/>
      <c r="D201" s="42"/>
      <c r="E201" s="42"/>
    </row>
    <row r="202" spans="3:5" x14ac:dyDescent="0.2">
      <c r="C202" s="42"/>
      <c r="D202" s="42"/>
      <c r="E202" s="42"/>
    </row>
    <row r="203" spans="3:5" x14ac:dyDescent="0.2">
      <c r="C203" s="42"/>
      <c r="D203" s="42"/>
      <c r="E203" s="42"/>
    </row>
    <row r="204" spans="3:5" x14ac:dyDescent="0.2">
      <c r="C204" s="42"/>
      <c r="D204" s="42"/>
      <c r="E204" s="42"/>
    </row>
    <row r="205" spans="3:5" x14ac:dyDescent="0.2">
      <c r="C205" s="42"/>
      <c r="D205" s="42"/>
      <c r="E205" s="42"/>
    </row>
    <row r="206" spans="3:5" x14ac:dyDescent="0.2">
      <c r="C206" s="42"/>
      <c r="D206" s="42"/>
      <c r="E206" s="42"/>
    </row>
    <row r="207" spans="3:5" x14ac:dyDescent="0.2">
      <c r="C207" s="42"/>
      <c r="D207" s="42"/>
      <c r="E207" s="42"/>
    </row>
    <row r="208" spans="3:5" x14ac:dyDescent="0.2">
      <c r="C208" s="42"/>
      <c r="D208" s="42"/>
      <c r="E208" s="42"/>
    </row>
    <row r="209" spans="3:5" x14ac:dyDescent="0.2">
      <c r="C209" s="42"/>
      <c r="D209" s="42"/>
      <c r="E209" s="42"/>
    </row>
    <row r="210" spans="3:5" x14ac:dyDescent="0.2">
      <c r="C210" s="42"/>
      <c r="D210" s="42"/>
      <c r="E210" s="42"/>
    </row>
    <row r="211" spans="3:5" x14ac:dyDescent="0.2">
      <c r="C211" s="42"/>
      <c r="D211" s="42"/>
      <c r="E211" s="42"/>
    </row>
    <row r="212" spans="3:5" x14ac:dyDescent="0.2">
      <c r="C212" s="42"/>
      <c r="D212" s="42"/>
      <c r="E212" s="42"/>
    </row>
    <row r="213" spans="3:5" x14ac:dyDescent="0.2">
      <c r="C213" s="42"/>
      <c r="D213" s="42"/>
      <c r="E213" s="42"/>
    </row>
    <row r="214" spans="3:5" x14ac:dyDescent="0.2">
      <c r="C214" s="42"/>
      <c r="D214" s="42"/>
      <c r="E214" s="42"/>
    </row>
    <row r="215" spans="3:5" x14ac:dyDescent="0.2">
      <c r="C215" s="42"/>
      <c r="D215" s="42"/>
      <c r="E215" s="42"/>
    </row>
    <row r="216" spans="3:5" x14ac:dyDescent="0.2">
      <c r="C216" s="42"/>
      <c r="D216" s="42"/>
      <c r="E216" s="42"/>
    </row>
    <row r="217" spans="3:5" x14ac:dyDescent="0.2">
      <c r="C217" s="42"/>
      <c r="D217" s="42"/>
      <c r="E217" s="42"/>
    </row>
    <row r="218" spans="3:5" x14ac:dyDescent="0.2">
      <c r="C218" s="42"/>
      <c r="D218" s="42"/>
      <c r="E218" s="42"/>
    </row>
    <row r="219" spans="3:5" x14ac:dyDescent="0.2">
      <c r="C219" s="42"/>
      <c r="D219" s="42"/>
      <c r="E219" s="42"/>
    </row>
    <row r="220" spans="3:5" x14ac:dyDescent="0.2">
      <c r="C220" s="42"/>
      <c r="D220" s="42"/>
      <c r="E220" s="42"/>
    </row>
    <row r="221" spans="3:5" x14ac:dyDescent="0.2">
      <c r="C221" s="42"/>
      <c r="D221" s="42"/>
      <c r="E221" s="42"/>
    </row>
    <row r="222" spans="3:5" x14ac:dyDescent="0.2">
      <c r="C222" s="42"/>
      <c r="D222" s="42"/>
      <c r="E222" s="42"/>
    </row>
    <row r="223" spans="3:5" x14ac:dyDescent="0.2">
      <c r="C223" s="42"/>
      <c r="D223" s="42"/>
      <c r="E223" s="42"/>
    </row>
    <row r="224" spans="3:5" x14ac:dyDescent="0.2">
      <c r="C224" s="42"/>
      <c r="D224" s="42"/>
      <c r="E224" s="42"/>
    </row>
    <row r="225" spans="3:5" x14ac:dyDescent="0.2">
      <c r="C225" s="42"/>
      <c r="D225" s="42"/>
      <c r="E225" s="42"/>
    </row>
    <row r="226" spans="3:5" x14ac:dyDescent="0.2">
      <c r="C226" s="42"/>
      <c r="D226" s="42"/>
      <c r="E226" s="42"/>
    </row>
    <row r="227" spans="3:5" x14ac:dyDescent="0.2">
      <c r="C227" s="42"/>
      <c r="D227" s="42"/>
      <c r="E227" s="42"/>
    </row>
    <row r="228" spans="3:5" x14ac:dyDescent="0.2">
      <c r="C228" s="42"/>
      <c r="D228" s="42"/>
      <c r="E228" s="42"/>
    </row>
    <row r="229" spans="3:5" x14ac:dyDescent="0.2">
      <c r="C229" s="42"/>
      <c r="D229" s="42"/>
      <c r="E229" s="42"/>
    </row>
    <row r="230" spans="3:5" x14ac:dyDescent="0.2">
      <c r="C230" s="42"/>
      <c r="D230" s="42"/>
      <c r="E230" s="42"/>
    </row>
    <row r="231" spans="3:5" x14ac:dyDescent="0.2">
      <c r="C231" s="42"/>
      <c r="D231" s="42"/>
      <c r="E231" s="42"/>
    </row>
    <row r="232" spans="3:5" x14ac:dyDescent="0.2">
      <c r="C232" s="42"/>
      <c r="D232" s="42"/>
      <c r="E232" s="42"/>
    </row>
    <row r="233" spans="3:5" x14ac:dyDescent="0.2">
      <c r="C233" s="42"/>
      <c r="D233" s="42"/>
      <c r="E233" s="42"/>
    </row>
    <row r="234" spans="3:5" x14ac:dyDescent="0.2">
      <c r="C234" s="42"/>
      <c r="D234" s="42"/>
      <c r="E234" s="42"/>
    </row>
    <row r="235" spans="3:5" x14ac:dyDescent="0.2">
      <c r="C235" s="42"/>
      <c r="D235" s="42"/>
      <c r="E235" s="42"/>
    </row>
    <row r="236" spans="3:5" x14ac:dyDescent="0.2">
      <c r="C236" s="42"/>
      <c r="D236" s="42"/>
      <c r="E236" s="42"/>
    </row>
    <row r="237" spans="3:5" x14ac:dyDescent="0.2">
      <c r="C237" s="42"/>
      <c r="D237" s="42"/>
      <c r="E237" s="42"/>
    </row>
    <row r="238" spans="3:5" x14ac:dyDescent="0.2">
      <c r="C238" s="42"/>
      <c r="D238" s="42"/>
      <c r="E238" s="42"/>
    </row>
    <row r="239" spans="3:5" x14ac:dyDescent="0.2">
      <c r="C239" s="42"/>
      <c r="D239" s="42"/>
      <c r="E239" s="42"/>
    </row>
    <row r="240" spans="3:5" x14ac:dyDescent="0.2">
      <c r="C240" s="42"/>
      <c r="D240" s="42"/>
      <c r="E240" s="42"/>
    </row>
    <row r="241" spans="3:5" x14ac:dyDescent="0.2">
      <c r="C241" s="42"/>
      <c r="D241" s="42"/>
      <c r="E241" s="42"/>
    </row>
    <row r="242" spans="3:5" x14ac:dyDescent="0.2">
      <c r="C242" s="42"/>
      <c r="D242" s="42"/>
      <c r="E242" s="42"/>
    </row>
    <row r="243" spans="3:5" x14ac:dyDescent="0.2">
      <c r="C243" s="42"/>
      <c r="D243" s="42"/>
      <c r="E243" s="42"/>
    </row>
    <row r="244" spans="3:5" x14ac:dyDescent="0.2">
      <c r="C244" s="42"/>
      <c r="D244" s="42"/>
      <c r="E244" s="42"/>
    </row>
    <row r="245" spans="3:5" x14ac:dyDescent="0.2">
      <c r="C245" s="42"/>
      <c r="D245" s="42"/>
      <c r="E245" s="42"/>
    </row>
    <row r="246" spans="3:5" x14ac:dyDescent="0.2">
      <c r="C246" s="42"/>
      <c r="D246" s="42"/>
      <c r="E246" s="42"/>
    </row>
    <row r="247" spans="3:5" x14ac:dyDescent="0.2">
      <c r="C247" s="42"/>
      <c r="D247" s="42"/>
      <c r="E247" s="42"/>
    </row>
    <row r="248" spans="3:5" x14ac:dyDescent="0.2">
      <c r="C248" s="42"/>
      <c r="D248" s="42"/>
      <c r="E248" s="42"/>
    </row>
    <row r="249" spans="3:5" x14ac:dyDescent="0.2">
      <c r="C249" s="42"/>
      <c r="D249" s="42"/>
      <c r="E249" s="42"/>
    </row>
    <row r="250" spans="3:5" x14ac:dyDescent="0.2">
      <c r="C250" s="42"/>
      <c r="D250" s="42"/>
      <c r="E250" s="42"/>
    </row>
    <row r="251" spans="3:5" x14ac:dyDescent="0.2">
      <c r="C251" s="42"/>
      <c r="D251" s="42"/>
      <c r="E251" s="42"/>
    </row>
    <row r="252" spans="3:5" x14ac:dyDescent="0.2">
      <c r="C252" s="42"/>
      <c r="D252" s="42"/>
      <c r="E252" s="42"/>
    </row>
    <row r="253" spans="3:5" x14ac:dyDescent="0.2">
      <c r="C253" s="42"/>
      <c r="D253" s="42"/>
      <c r="E253" s="42"/>
    </row>
    <row r="254" spans="3:5" x14ac:dyDescent="0.2">
      <c r="C254" s="42"/>
      <c r="D254" s="42"/>
      <c r="E254" s="42"/>
    </row>
    <row r="255" spans="3:5" x14ac:dyDescent="0.2">
      <c r="C255" s="42"/>
      <c r="D255" s="42"/>
      <c r="E255" s="42"/>
    </row>
    <row r="256" spans="3:5" x14ac:dyDescent="0.2">
      <c r="C256" s="42"/>
      <c r="D256" s="42"/>
      <c r="E256" s="42"/>
    </row>
    <row r="257" spans="3:5" x14ac:dyDescent="0.2">
      <c r="C257" s="42"/>
      <c r="D257" s="42"/>
      <c r="E257" s="42"/>
    </row>
    <row r="258" spans="3:5" x14ac:dyDescent="0.2">
      <c r="C258" s="42"/>
      <c r="D258" s="42"/>
      <c r="E258" s="42"/>
    </row>
    <row r="259" spans="3:5" x14ac:dyDescent="0.2">
      <c r="C259" s="42"/>
      <c r="D259" s="42"/>
      <c r="E259" s="42"/>
    </row>
    <row r="260" spans="3:5" x14ac:dyDescent="0.2">
      <c r="C260" s="42"/>
      <c r="D260" s="42"/>
      <c r="E260" s="42"/>
    </row>
    <row r="261" spans="3:5" x14ac:dyDescent="0.2">
      <c r="C261" s="42"/>
      <c r="D261" s="42"/>
      <c r="E261" s="42"/>
    </row>
    <row r="262" spans="3:5" x14ac:dyDescent="0.2">
      <c r="C262" s="42"/>
      <c r="D262" s="42"/>
      <c r="E262" s="42"/>
    </row>
    <row r="263" spans="3:5" x14ac:dyDescent="0.2">
      <c r="C263" s="42"/>
      <c r="D263" s="42"/>
      <c r="E263" s="42"/>
    </row>
    <row r="264" spans="3:5" x14ac:dyDescent="0.2">
      <c r="C264" s="42"/>
      <c r="D264" s="42"/>
      <c r="E264" s="42"/>
    </row>
    <row r="265" spans="3:5" x14ac:dyDescent="0.2">
      <c r="C265" s="42"/>
      <c r="D265" s="42"/>
      <c r="E265" s="42"/>
    </row>
    <row r="266" spans="3:5" x14ac:dyDescent="0.2">
      <c r="C266" s="42"/>
      <c r="D266" s="42"/>
      <c r="E266" s="42"/>
    </row>
    <row r="267" spans="3:5" x14ac:dyDescent="0.2">
      <c r="C267" s="42"/>
      <c r="D267" s="42"/>
      <c r="E267" s="42"/>
    </row>
    <row r="268" spans="3:5" x14ac:dyDescent="0.2">
      <c r="C268" s="42"/>
      <c r="D268" s="42"/>
      <c r="E268" s="42"/>
    </row>
    <row r="269" spans="3:5" x14ac:dyDescent="0.2">
      <c r="C269" s="42"/>
      <c r="D269" s="42"/>
      <c r="E269" s="42"/>
    </row>
    <row r="270" spans="3:5" x14ac:dyDescent="0.2">
      <c r="C270" s="42"/>
      <c r="D270" s="42"/>
      <c r="E270" s="42"/>
    </row>
    <row r="271" spans="3:5" x14ac:dyDescent="0.2">
      <c r="C271" s="42"/>
      <c r="D271" s="42"/>
      <c r="E271" s="42"/>
    </row>
    <row r="272" spans="3:5" x14ac:dyDescent="0.2">
      <c r="C272" s="42"/>
      <c r="D272" s="42"/>
      <c r="E272" s="42"/>
    </row>
    <row r="273" spans="3:5" x14ac:dyDescent="0.2">
      <c r="C273" s="42"/>
      <c r="D273" s="42"/>
      <c r="E273" s="42"/>
    </row>
    <row r="274" spans="3:5" x14ac:dyDescent="0.2">
      <c r="C274" s="42"/>
      <c r="D274" s="42"/>
      <c r="E274" s="42"/>
    </row>
    <row r="275" spans="3:5" x14ac:dyDescent="0.2">
      <c r="C275" s="42"/>
      <c r="D275" s="42"/>
      <c r="E275" s="42"/>
    </row>
    <row r="276" spans="3:5" x14ac:dyDescent="0.2">
      <c r="C276" s="42"/>
      <c r="D276" s="42"/>
      <c r="E276" s="42"/>
    </row>
    <row r="277" spans="3:5" x14ac:dyDescent="0.2">
      <c r="C277" s="42"/>
      <c r="D277" s="42"/>
      <c r="E277" s="42"/>
    </row>
    <row r="278" spans="3:5" x14ac:dyDescent="0.2">
      <c r="C278" s="42"/>
      <c r="D278" s="42"/>
      <c r="E278" s="42"/>
    </row>
    <row r="279" spans="3:5" x14ac:dyDescent="0.2">
      <c r="C279" s="42"/>
      <c r="D279" s="42"/>
      <c r="E279" s="42"/>
    </row>
    <row r="280" spans="3:5" x14ac:dyDescent="0.2">
      <c r="C280" s="42"/>
      <c r="D280" s="42"/>
      <c r="E280" s="42"/>
    </row>
    <row r="281" spans="3:5" x14ac:dyDescent="0.2">
      <c r="C281" s="42"/>
      <c r="D281" s="42"/>
      <c r="E281" s="42"/>
    </row>
    <row r="282" spans="3:5" x14ac:dyDescent="0.2">
      <c r="C282" s="42"/>
      <c r="D282" s="42"/>
      <c r="E282" s="42"/>
    </row>
    <row r="283" spans="3:5" x14ac:dyDescent="0.2">
      <c r="C283" s="42"/>
      <c r="D283" s="42"/>
      <c r="E283" s="42"/>
    </row>
    <row r="284" spans="3:5" x14ac:dyDescent="0.2">
      <c r="C284" s="42"/>
      <c r="D284" s="42"/>
      <c r="E284" s="42"/>
    </row>
    <row r="285" spans="3:5" x14ac:dyDescent="0.2">
      <c r="C285" s="42"/>
      <c r="D285" s="42"/>
      <c r="E285" s="42"/>
    </row>
    <row r="286" spans="3:5" x14ac:dyDescent="0.2">
      <c r="C286" s="42"/>
      <c r="D286" s="42"/>
      <c r="E286" s="42"/>
    </row>
    <row r="287" spans="3:5" x14ac:dyDescent="0.2">
      <c r="C287" s="42"/>
      <c r="D287" s="42"/>
      <c r="E287" s="42"/>
    </row>
    <row r="288" spans="3:5" x14ac:dyDescent="0.2">
      <c r="C288" s="42"/>
      <c r="D288" s="42"/>
      <c r="E288" s="42"/>
    </row>
    <row r="289" spans="3:5" x14ac:dyDescent="0.2">
      <c r="C289" s="42"/>
      <c r="D289" s="42"/>
      <c r="E289" s="42"/>
    </row>
    <row r="290" spans="3:5" x14ac:dyDescent="0.2">
      <c r="C290" s="42"/>
      <c r="D290" s="42"/>
      <c r="E290" s="42"/>
    </row>
    <row r="291" spans="3:5" x14ac:dyDescent="0.2">
      <c r="C291" s="42"/>
      <c r="D291" s="42"/>
      <c r="E291" s="42"/>
    </row>
    <row r="292" spans="3:5" x14ac:dyDescent="0.2">
      <c r="C292" s="42"/>
      <c r="D292" s="42"/>
    </row>
    <row r="293" spans="3:5" x14ac:dyDescent="0.2">
      <c r="C293" s="42"/>
      <c r="D293" s="42"/>
    </row>
    <row r="294" spans="3:5" x14ac:dyDescent="0.2">
      <c r="C294" s="42"/>
      <c r="D294" s="42"/>
    </row>
    <row r="295" spans="3:5" x14ac:dyDescent="0.2">
      <c r="C295" s="42"/>
      <c r="D295" s="42"/>
    </row>
    <row r="296" spans="3:5" x14ac:dyDescent="0.2">
      <c r="C296" s="42"/>
      <c r="D296" s="42"/>
    </row>
    <row r="297" spans="3:5" x14ac:dyDescent="0.2">
      <c r="C297" s="42"/>
      <c r="D297" s="42"/>
    </row>
    <row r="298" spans="3:5" x14ac:dyDescent="0.2">
      <c r="C298" s="42"/>
      <c r="D298" s="42"/>
    </row>
    <row r="299" spans="3:5" x14ac:dyDescent="0.2">
      <c r="C299" s="42"/>
      <c r="D299" s="42"/>
    </row>
    <row r="300" spans="3:5" x14ac:dyDescent="0.2">
      <c r="C300" s="42"/>
      <c r="D300" s="42"/>
    </row>
    <row r="301" spans="3:5" x14ac:dyDescent="0.2">
      <c r="C301" s="42"/>
      <c r="D301" s="42"/>
    </row>
    <row r="302" spans="3:5" x14ac:dyDescent="0.2">
      <c r="C302" s="42"/>
      <c r="D302" s="42"/>
    </row>
    <row r="303" spans="3:5" x14ac:dyDescent="0.2">
      <c r="C303" s="42"/>
      <c r="D303" s="42"/>
    </row>
    <row r="304" spans="3:5" x14ac:dyDescent="0.2">
      <c r="C304" s="42"/>
      <c r="D304" s="42"/>
    </row>
    <row r="305" spans="3:4" x14ac:dyDescent="0.2">
      <c r="C305" s="42"/>
      <c r="D305" s="42"/>
    </row>
    <row r="306" spans="3:4" x14ac:dyDescent="0.2">
      <c r="C306" s="42"/>
      <c r="D306" s="42"/>
    </row>
    <row r="307" spans="3:4" x14ac:dyDescent="0.2">
      <c r="C307" s="42"/>
      <c r="D307" s="42"/>
    </row>
    <row r="308" spans="3:4" x14ac:dyDescent="0.2">
      <c r="C308" s="42"/>
      <c r="D308" s="42"/>
    </row>
    <row r="309" spans="3:4" x14ac:dyDescent="0.2">
      <c r="C309" s="42"/>
      <c r="D309" s="42"/>
    </row>
    <row r="310" spans="3:4" x14ac:dyDescent="0.2">
      <c r="C310" s="42"/>
      <c r="D310" s="42"/>
    </row>
    <row r="311" spans="3:4" x14ac:dyDescent="0.2">
      <c r="C311" s="42"/>
      <c r="D311" s="42"/>
    </row>
    <row r="312" spans="3:4" x14ac:dyDescent="0.2">
      <c r="C312" s="42"/>
      <c r="D312" s="42"/>
    </row>
    <row r="313" spans="3:4" x14ac:dyDescent="0.2">
      <c r="C313" s="42"/>
      <c r="D313" s="42"/>
    </row>
    <row r="314" spans="3:4" x14ac:dyDescent="0.2">
      <c r="C314" s="42"/>
      <c r="D314" s="42"/>
    </row>
    <row r="315" spans="3:4" x14ac:dyDescent="0.2">
      <c r="C315" s="42"/>
      <c r="D315" s="42"/>
    </row>
    <row r="316" spans="3:4" x14ac:dyDescent="0.2">
      <c r="C316" s="42"/>
      <c r="D316" s="42"/>
    </row>
    <row r="317" spans="3:4" x14ac:dyDescent="0.2">
      <c r="C317" s="42"/>
      <c r="D317" s="42"/>
    </row>
    <row r="318" spans="3:4" x14ac:dyDescent="0.2">
      <c r="C318" s="42"/>
      <c r="D318" s="42"/>
    </row>
    <row r="319" spans="3:4" x14ac:dyDescent="0.2">
      <c r="C319" s="42"/>
      <c r="D319" s="42"/>
    </row>
    <row r="320" spans="3:4" x14ac:dyDescent="0.2">
      <c r="C320" s="42"/>
      <c r="D320" s="42"/>
    </row>
    <row r="321" spans="3:4" x14ac:dyDescent="0.2">
      <c r="C321" s="42"/>
      <c r="D321" s="42"/>
    </row>
    <row r="322" spans="3:4" x14ac:dyDescent="0.2">
      <c r="C322" s="42"/>
      <c r="D322" s="42"/>
    </row>
    <row r="323" spans="3:4" x14ac:dyDescent="0.2">
      <c r="C323" s="42"/>
      <c r="D323" s="42"/>
    </row>
    <row r="324" spans="3:4" x14ac:dyDescent="0.2">
      <c r="C324" s="42"/>
      <c r="D324" s="42"/>
    </row>
    <row r="325" spans="3:4" x14ac:dyDescent="0.2">
      <c r="C325" s="42"/>
      <c r="D325" s="42"/>
    </row>
    <row r="326" spans="3:4" x14ac:dyDescent="0.2">
      <c r="C326" s="42"/>
      <c r="D326" s="42"/>
    </row>
    <row r="327" spans="3:4" x14ac:dyDescent="0.2">
      <c r="C327" s="42"/>
      <c r="D327" s="42"/>
    </row>
    <row r="328" spans="3:4" x14ac:dyDescent="0.2">
      <c r="C328" s="42"/>
      <c r="D328" s="42"/>
    </row>
    <row r="329" spans="3:4" x14ac:dyDescent="0.2">
      <c r="C329" s="42"/>
      <c r="D329" s="42"/>
    </row>
    <row r="330" spans="3:4" x14ac:dyDescent="0.2">
      <c r="C330" s="42"/>
      <c r="D330" s="42"/>
    </row>
    <row r="331" spans="3:4" x14ac:dyDescent="0.2">
      <c r="C331" s="42"/>
      <c r="D331" s="42"/>
    </row>
    <row r="332" spans="3:4" x14ac:dyDescent="0.2">
      <c r="C332" s="42"/>
      <c r="D332" s="42"/>
    </row>
    <row r="333" spans="3:4" x14ac:dyDescent="0.2">
      <c r="C333" s="42"/>
      <c r="D333" s="42"/>
    </row>
    <row r="334" spans="3:4" x14ac:dyDescent="0.2">
      <c r="C334" s="42"/>
      <c r="D334" s="42"/>
    </row>
    <row r="335" spans="3:4" x14ac:dyDescent="0.2">
      <c r="C335" s="42"/>
      <c r="D335" s="42"/>
    </row>
    <row r="336" spans="3:4" x14ac:dyDescent="0.2">
      <c r="C336" s="42"/>
      <c r="D336" s="42"/>
    </row>
    <row r="337" spans="3:4" x14ac:dyDescent="0.2">
      <c r="C337" s="42"/>
      <c r="D337" s="42"/>
    </row>
    <row r="338" spans="3:4" x14ac:dyDescent="0.2">
      <c r="C338" s="42"/>
      <c r="D338" s="42"/>
    </row>
    <row r="339" spans="3:4" x14ac:dyDescent="0.2">
      <c r="C339" s="42"/>
      <c r="D339" s="42"/>
    </row>
    <row r="340" spans="3:4" x14ac:dyDescent="0.2">
      <c r="C340" s="42"/>
      <c r="D340" s="42"/>
    </row>
    <row r="341" spans="3:4" x14ac:dyDescent="0.2">
      <c r="C341" s="42"/>
      <c r="D341" s="42"/>
    </row>
    <row r="342" spans="3:4" x14ac:dyDescent="0.2">
      <c r="C342" s="42"/>
      <c r="D342" s="42"/>
    </row>
    <row r="343" spans="3:4" x14ac:dyDescent="0.2">
      <c r="C343" s="42"/>
      <c r="D343" s="42"/>
    </row>
    <row r="344" spans="3:4" x14ac:dyDescent="0.2">
      <c r="C344" s="42"/>
      <c r="D344" s="42"/>
    </row>
    <row r="345" spans="3:4" x14ac:dyDescent="0.2">
      <c r="C345" s="42"/>
      <c r="D345" s="42"/>
    </row>
    <row r="346" spans="3:4" x14ac:dyDescent="0.2">
      <c r="C346" s="42"/>
      <c r="D346" s="42"/>
    </row>
    <row r="347" spans="3:4" x14ac:dyDescent="0.2">
      <c r="C347" s="42"/>
      <c r="D347" s="42"/>
    </row>
    <row r="348" spans="3:4" x14ac:dyDescent="0.2">
      <c r="C348" s="42"/>
      <c r="D348" s="42"/>
    </row>
    <row r="349" spans="3:4" x14ac:dyDescent="0.2">
      <c r="C349" s="42"/>
      <c r="D349" s="42"/>
    </row>
    <row r="350" spans="3:4" x14ac:dyDescent="0.2">
      <c r="C350" s="42"/>
      <c r="D350" s="42"/>
    </row>
    <row r="351" spans="3:4" x14ac:dyDescent="0.2">
      <c r="C351" s="42"/>
      <c r="D351" s="42"/>
    </row>
    <row r="352" spans="3:4" x14ac:dyDescent="0.2">
      <c r="C352" s="42"/>
      <c r="D352" s="42"/>
    </row>
    <row r="353" spans="3:4" x14ac:dyDescent="0.2">
      <c r="C353" s="42"/>
      <c r="D353" s="42"/>
    </row>
    <row r="354" spans="3:4" x14ac:dyDescent="0.2">
      <c r="C354" s="42"/>
      <c r="D354" s="42"/>
    </row>
    <row r="355" spans="3:4" x14ac:dyDescent="0.2">
      <c r="C355" s="42"/>
      <c r="D355" s="42"/>
    </row>
    <row r="356" spans="3:4" x14ac:dyDescent="0.2">
      <c r="C356" s="42"/>
      <c r="D356" s="42"/>
    </row>
    <row r="357" spans="3:4" x14ac:dyDescent="0.2">
      <c r="C357" s="42"/>
      <c r="D357" s="42"/>
    </row>
    <row r="358" spans="3:4" x14ac:dyDescent="0.2">
      <c r="C358" s="42"/>
      <c r="D358" s="42"/>
    </row>
    <row r="359" spans="3:4" x14ac:dyDescent="0.2">
      <c r="C359" s="42"/>
      <c r="D359" s="42"/>
    </row>
    <row r="360" spans="3:4" x14ac:dyDescent="0.2">
      <c r="C360" s="42"/>
      <c r="D360" s="42"/>
    </row>
    <row r="361" spans="3:4" x14ac:dyDescent="0.2">
      <c r="C361" s="42"/>
      <c r="D361" s="42"/>
    </row>
    <row r="362" spans="3:4" x14ac:dyDescent="0.2">
      <c r="C362" s="42"/>
      <c r="D362" s="42"/>
    </row>
    <row r="363" spans="3:4" x14ac:dyDescent="0.2">
      <c r="C363" s="42"/>
      <c r="D363" s="42"/>
    </row>
    <row r="364" spans="3:4" x14ac:dyDescent="0.2">
      <c r="C364" s="42"/>
      <c r="D364" s="42"/>
    </row>
    <row r="365" spans="3:4" x14ac:dyDescent="0.2">
      <c r="C365" s="42"/>
      <c r="D365" s="42"/>
    </row>
    <row r="366" spans="3:4" x14ac:dyDescent="0.2">
      <c r="C366" s="42"/>
      <c r="D366" s="42"/>
    </row>
    <row r="367" spans="3:4" x14ac:dyDescent="0.2">
      <c r="C367" s="42"/>
      <c r="D367" s="42"/>
    </row>
    <row r="368" spans="3:4" x14ac:dyDescent="0.2">
      <c r="C368" s="42"/>
      <c r="D368" s="42"/>
    </row>
    <row r="369" spans="3:4" x14ac:dyDescent="0.2">
      <c r="C369" s="42"/>
      <c r="D369" s="42"/>
    </row>
    <row r="370" spans="3:4" x14ac:dyDescent="0.2">
      <c r="C370" s="42"/>
      <c r="D370" s="42"/>
    </row>
    <row r="371" spans="3:4" x14ac:dyDescent="0.2">
      <c r="C371" s="42"/>
      <c r="D371" s="42"/>
    </row>
    <row r="372" spans="3:4" x14ac:dyDescent="0.2">
      <c r="C372" s="42"/>
      <c r="D372" s="42"/>
    </row>
    <row r="373" spans="3:4" x14ac:dyDescent="0.2">
      <c r="C373" s="42"/>
      <c r="D373" s="42"/>
    </row>
    <row r="374" spans="3:4" x14ac:dyDescent="0.2">
      <c r="C374" s="42"/>
      <c r="D374" s="42"/>
    </row>
    <row r="375" spans="3:4" x14ac:dyDescent="0.2">
      <c r="C375" s="42"/>
      <c r="D375" s="42"/>
    </row>
    <row r="376" spans="3:4" x14ac:dyDescent="0.2">
      <c r="C376" s="42"/>
      <c r="D376" s="42"/>
    </row>
    <row r="377" spans="3:4" x14ac:dyDescent="0.2">
      <c r="C377" s="42"/>
      <c r="D377" s="42"/>
    </row>
    <row r="378" spans="3:4" x14ac:dyDescent="0.2">
      <c r="C378" s="42"/>
      <c r="D378" s="42"/>
    </row>
    <row r="379" spans="3:4" x14ac:dyDescent="0.2">
      <c r="C379" s="42"/>
      <c r="D379" s="42"/>
    </row>
    <row r="380" spans="3:4" x14ac:dyDescent="0.2">
      <c r="C380" s="42"/>
      <c r="D380" s="42"/>
    </row>
    <row r="381" spans="3:4" x14ac:dyDescent="0.2">
      <c r="C381" s="42"/>
      <c r="D381" s="42"/>
    </row>
    <row r="382" spans="3:4" x14ac:dyDescent="0.2">
      <c r="C382" s="42"/>
      <c r="D382" s="42"/>
    </row>
    <row r="383" spans="3:4" x14ac:dyDescent="0.2">
      <c r="C383" s="42"/>
      <c r="D383" s="42"/>
    </row>
    <row r="384" spans="3:4" x14ac:dyDescent="0.2">
      <c r="C384" s="42"/>
      <c r="D384" s="42"/>
    </row>
    <row r="385" spans="3:4" x14ac:dyDescent="0.2">
      <c r="C385" s="42"/>
      <c r="D385" s="42"/>
    </row>
    <row r="386" spans="3:4" x14ac:dyDescent="0.2">
      <c r="C386" s="42"/>
      <c r="D386" s="42"/>
    </row>
    <row r="387" spans="3:4" x14ac:dyDescent="0.2">
      <c r="C387" s="42"/>
      <c r="D387" s="42"/>
    </row>
    <row r="388" spans="3:4" x14ac:dyDescent="0.2">
      <c r="C388" s="42"/>
      <c r="D388" s="42"/>
    </row>
    <row r="389" spans="3:4" x14ac:dyDescent="0.2">
      <c r="C389" s="42"/>
      <c r="D389" s="42"/>
    </row>
    <row r="390" spans="3:4" x14ac:dyDescent="0.2">
      <c r="C390" s="42"/>
      <c r="D390" s="42"/>
    </row>
    <row r="391" spans="3:4" x14ac:dyDescent="0.2">
      <c r="C391" s="42"/>
      <c r="D391" s="42"/>
    </row>
    <row r="392" spans="3:4" x14ac:dyDescent="0.2">
      <c r="C392" s="42"/>
      <c r="D392" s="42"/>
    </row>
    <row r="393" spans="3:4" x14ac:dyDescent="0.2">
      <c r="C393" s="42"/>
      <c r="D393" s="42"/>
    </row>
    <row r="394" spans="3:4" x14ac:dyDescent="0.2">
      <c r="C394" s="42"/>
      <c r="D394" s="42"/>
    </row>
    <row r="395" spans="3:4" x14ac:dyDescent="0.2">
      <c r="C395" s="42"/>
      <c r="D395" s="42"/>
    </row>
    <row r="396" spans="3:4" x14ac:dyDescent="0.2">
      <c r="C396" s="42"/>
      <c r="D396" s="42"/>
    </row>
    <row r="397" spans="3:4" x14ac:dyDescent="0.2">
      <c r="C397" s="42"/>
      <c r="D397" s="42"/>
    </row>
    <row r="398" spans="3:4" x14ac:dyDescent="0.2">
      <c r="C398" s="42"/>
      <c r="D398" s="42"/>
    </row>
    <row r="399" spans="3:4" x14ac:dyDescent="0.2">
      <c r="C399" s="42"/>
      <c r="D399" s="42"/>
    </row>
    <row r="400" spans="3:4" x14ac:dyDescent="0.2">
      <c r="C400" s="42"/>
      <c r="D400" s="42"/>
    </row>
    <row r="401" spans="3:4" x14ac:dyDescent="0.2">
      <c r="C401" s="42"/>
      <c r="D401" s="42"/>
    </row>
    <row r="402" spans="3:4" x14ac:dyDescent="0.2">
      <c r="C402" s="42"/>
      <c r="D402" s="42"/>
    </row>
    <row r="403" spans="3:4" x14ac:dyDescent="0.2">
      <c r="C403" s="42"/>
      <c r="D403" s="42"/>
    </row>
    <row r="404" spans="3:4" x14ac:dyDescent="0.2">
      <c r="C404" s="42"/>
      <c r="D404" s="42"/>
    </row>
    <row r="405" spans="3:4" x14ac:dyDescent="0.2">
      <c r="C405" s="42"/>
      <c r="D405" s="42"/>
    </row>
    <row r="406" spans="3:4" x14ac:dyDescent="0.2">
      <c r="C406" s="42"/>
      <c r="D406" s="42"/>
    </row>
    <row r="407" spans="3:4" x14ac:dyDescent="0.2">
      <c r="C407" s="42"/>
      <c r="D407" s="42"/>
    </row>
    <row r="408" spans="3:4" x14ac:dyDescent="0.2">
      <c r="C408" s="42"/>
      <c r="D408" s="42"/>
    </row>
    <row r="409" spans="3:4" x14ac:dyDescent="0.2">
      <c r="C409" s="42"/>
      <c r="D409" s="42"/>
    </row>
    <row r="410" spans="3:4" x14ac:dyDescent="0.2">
      <c r="C410" s="42"/>
      <c r="D410" s="42"/>
    </row>
    <row r="411" spans="3:4" x14ac:dyDescent="0.2">
      <c r="C411" s="42"/>
      <c r="D411" s="42"/>
    </row>
    <row r="412" spans="3:4" x14ac:dyDescent="0.2">
      <c r="C412" s="42"/>
      <c r="D412" s="42"/>
    </row>
    <row r="413" spans="3:4" x14ac:dyDescent="0.2">
      <c r="C413" s="42"/>
      <c r="D413" s="42"/>
    </row>
    <row r="414" spans="3:4" x14ac:dyDescent="0.2">
      <c r="C414" s="42"/>
      <c r="D414" s="42"/>
    </row>
    <row r="415" spans="3:4" x14ac:dyDescent="0.2">
      <c r="C415" s="42"/>
      <c r="D415" s="42"/>
    </row>
    <row r="416" spans="3:4" x14ac:dyDescent="0.2">
      <c r="C416" s="42"/>
      <c r="D416" s="42"/>
    </row>
    <row r="417" spans="3:4" x14ac:dyDescent="0.2">
      <c r="C417" s="42"/>
      <c r="D417" s="42"/>
    </row>
    <row r="418" spans="3:4" x14ac:dyDescent="0.2">
      <c r="C418" s="42"/>
      <c r="D418" s="42"/>
    </row>
    <row r="419" spans="3:4" x14ac:dyDescent="0.2">
      <c r="C419" s="42"/>
      <c r="D419" s="42"/>
    </row>
    <row r="420" spans="3:4" x14ac:dyDescent="0.2">
      <c r="C420" s="42"/>
      <c r="D420" s="42"/>
    </row>
    <row r="421" spans="3:4" x14ac:dyDescent="0.2">
      <c r="C421" s="42"/>
      <c r="D421" s="42"/>
    </row>
    <row r="422" spans="3:4" x14ac:dyDescent="0.2">
      <c r="C422" s="42"/>
      <c r="D422" s="42"/>
    </row>
    <row r="423" spans="3:4" x14ac:dyDescent="0.2">
      <c r="C423" s="42"/>
      <c r="D423" s="42"/>
    </row>
    <row r="424" spans="3:4" x14ac:dyDescent="0.2">
      <c r="C424" s="42"/>
      <c r="D424" s="42"/>
    </row>
    <row r="425" spans="3:4" x14ac:dyDescent="0.2">
      <c r="C425" s="42"/>
      <c r="D425" s="42"/>
    </row>
    <row r="426" spans="3:4" x14ac:dyDescent="0.2">
      <c r="C426" s="42"/>
      <c r="D426" s="42"/>
    </row>
    <row r="427" spans="3:4" x14ac:dyDescent="0.2">
      <c r="C427" s="42"/>
      <c r="D427" s="42"/>
    </row>
    <row r="428" spans="3:4" x14ac:dyDescent="0.2">
      <c r="C428" s="42"/>
      <c r="D428" s="42"/>
    </row>
    <row r="429" spans="3:4" x14ac:dyDescent="0.2">
      <c r="C429" s="42"/>
      <c r="D429" s="42"/>
    </row>
    <row r="430" spans="3:4" x14ac:dyDescent="0.2">
      <c r="C430" s="42"/>
      <c r="D430" s="42"/>
    </row>
    <row r="431" spans="3:4" x14ac:dyDescent="0.2">
      <c r="C431" s="42"/>
      <c r="D431" s="42"/>
    </row>
    <row r="432" spans="3:4" x14ac:dyDescent="0.2">
      <c r="C432" s="42"/>
      <c r="D432" s="42"/>
    </row>
    <row r="433" spans="3:4" x14ac:dyDescent="0.2">
      <c r="C433" s="42"/>
      <c r="D433" s="42"/>
    </row>
    <row r="434" spans="3:4" x14ac:dyDescent="0.2">
      <c r="C434" s="42"/>
      <c r="D434" s="42"/>
    </row>
    <row r="435" spans="3:4" x14ac:dyDescent="0.2">
      <c r="C435" s="42"/>
      <c r="D435" s="42"/>
    </row>
    <row r="436" spans="3:4" x14ac:dyDescent="0.2">
      <c r="C436" s="42"/>
      <c r="D436" s="42"/>
    </row>
    <row r="437" spans="3:4" x14ac:dyDescent="0.2">
      <c r="C437" s="42"/>
      <c r="D437" s="42"/>
    </row>
    <row r="438" spans="3:4" x14ac:dyDescent="0.2">
      <c r="C438" s="42"/>
      <c r="D438" s="42"/>
    </row>
    <row r="439" spans="3:4" x14ac:dyDescent="0.2">
      <c r="C439" s="42"/>
      <c r="D439" s="42"/>
    </row>
    <row r="440" spans="3:4" x14ac:dyDescent="0.2">
      <c r="C440" s="42"/>
      <c r="D440" s="42"/>
    </row>
    <row r="441" spans="3:4" x14ac:dyDescent="0.2">
      <c r="C441" s="42"/>
      <c r="D441" s="42"/>
    </row>
    <row r="442" spans="3:4" x14ac:dyDescent="0.2">
      <c r="C442" s="42"/>
      <c r="D442" s="42"/>
    </row>
    <row r="443" spans="3:4" x14ac:dyDescent="0.2">
      <c r="C443" s="42"/>
      <c r="D443" s="42"/>
    </row>
    <row r="444" spans="3:4" x14ac:dyDescent="0.2">
      <c r="C444" s="42"/>
      <c r="D444" s="42"/>
    </row>
    <row r="445" spans="3:4" x14ac:dyDescent="0.2">
      <c r="C445" s="42"/>
      <c r="D445" s="42"/>
    </row>
    <row r="446" spans="3:4" x14ac:dyDescent="0.2">
      <c r="C446" s="42"/>
      <c r="D446" s="42"/>
    </row>
    <row r="447" spans="3:4" x14ac:dyDescent="0.2">
      <c r="C447" s="42"/>
      <c r="D447" s="42"/>
    </row>
    <row r="448" spans="3:4" x14ac:dyDescent="0.2">
      <c r="C448" s="42"/>
      <c r="D448" s="42"/>
    </row>
    <row r="449" spans="3:4" x14ac:dyDescent="0.2">
      <c r="C449" s="42"/>
      <c r="D449" s="42"/>
    </row>
    <row r="450" spans="3:4" x14ac:dyDescent="0.2">
      <c r="C450" s="42"/>
      <c r="D450" s="42"/>
    </row>
    <row r="451" spans="3:4" x14ac:dyDescent="0.2">
      <c r="C451" s="42"/>
      <c r="D451" s="42"/>
    </row>
    <row r="452" spans="3:4" x14ac:dyDescent="0.2">
      <c r="C452" s="42"/>
      <c r="D452" s="42"/>
    </row>
    <row r="453" spans="3:4" x14ac:dyDescent="0.2">
      <c r="C453" s="42"/>
      <c r="D453" s="42"/>
    </row>
    <row r="454" spans="3:4" x14ac:dyDescent="0.2">
      <c r="C454" s="42"/>
      <c r="D454" s="42"/>
    </row>
    <row r="455" spans="3:4" x14ac:dyDescent="0.2">
      <c r="C455" s="42"/>
      <c r="D455" s="42"/>
    </row>
    <row r="456" spans="3:4" x14ac:dyDescent="0.2">
      <c r="C456" s="42"/>
      <c r="D456" s="42"/>
    </row>
    <row r="457" spans="3:4" x14ac:dyDescent="0.2">
      <c r="C457" s="42"/>
      <c r="D457" s="42"/>
    </row>
    <row r="458" spans="3:4" x14ac:dyDescent="0.2">
      <c r="C458" s="42"/>
      <c r="D458" s="42"/>
    </row>
    <row r="459" spans="3:4" x14ac:dyDescent="0.2">
      <c r="C459" s="42"/>
      <c r="D459" s="42"/>
    </row>
    <row r="460" spans="3:4" x14ac:dyDescent="0.2">
      <c r="C460" s="42"/>
      <c r="D460" s="42"/>
    </row>
    <row r="461" spans="3:4" x14ac:dyDescent="0.2">
      <c r="C461" s="42"/>
      <c r="D461" s="42"/>
    </row>
    <row r="462" spans="3:4" x14ac:dyDescent="0.2">
      <c r="C462" s="42"/>
      <c r="D462" s="42"/>
    </row>
    <row r="463" spans="3:4" x14ac:dyDescent="0.2">
      <c r="C463" s="42"/>
      <c r="D463" s="42"/>
    </row>
    <row r="464" spans="3:4" x14ac:dyDescent="0.2">
      <c r="C464" s="42"/>
      <c r="D464" s="42"/>
    </row>
    <row r="465" spans="3:4" x14ac:dyDescent="0.2">
      <c r="C465" s="42"/>
      <c r="D465" s="42"/>
    </row>
    <row r="466" spans="3:4" x14ac:dyDescent="0.2">
      <c r="C466" s="42"/>
      <c r="D466" s="42"/>
    </row>
    <row r="467" spans="3:4" x14ac:dyDescent="0.2">
      <c r="C467" s="42"/>
      <c r="D467" s="42"/>
    </row>
    <row r="468" spans="3:4" x14ac:dyDescent="0.2">
      <c r="C468" s="42"/>
      <c r="D468" s="42"/>
    </row>
    <row r="469" spans="3:4" x14ac:dyDescent="0.2">
      <c r="C469" s="42"/>
      <c r="D469" s="42"/>
    </row>
    <row r="470" spans="3:4" x14ac:dyDescent="0.2">
      <c r="C470" s="42"/>
      <c r="D470" s="42"/>
    </row>
    <row r="471" spans="3:4" x14ac:dyDescent="0.2">
      <c r="C471" s="42"/>
      <c r="D471" s="42"/>
    </row>
    <row r="472" spans="3:4" x14ac:dyDescent="0.2">
      <c r="C472" s="42"/>
      <c r="D472" s="42"/>
    </row>
    <row r="473" spans="3:4" x14ac:dyDescent="0.2">
      <c r="C473" s="42"/>
      <c r="D473" s="42"/>
    </row>
    <row r="474" spans="3:4" x14ac:dyDescent="0.2">
      <c r="C474" s="42"/>
      <c r="D474" s="42"/>
    </row>
    <row r="475" spans="3:4" x14ac:dyDescent="0.2">
      <c r="C475" s="42"/>
      <c r="D475" s="42"/>
    </row>
    <row r="476" spans="3:4" x14ac:dyDescent="0.2">
      <c r="C476" s="42"/>
      <c r="D476" s="42"/>
    </row>
    <row r="477" spans="3:4" x14ac:dyDescent="0.2">
      <c r="C477" s="42"/>
      <c r="D477" s="42"/>
    </row>
    <row r="478" spans="3:4" x14ac:dyDescent="0.2">
      <c r="C478" s="42"/>
      <c r="D478" s="42"/>
    </row>
    <row r="479" spans="3:4" x14ac:dyDescent="0.2">
      <c r="C479" s="42"/>
      <c r="D479" s="42"/>
    </row>
    <row r="480" spans="3:4" x14ac:dyDescent="0.2">
      <c r="C480" s="42"/>
      <c r="D480" s="42"/>
    </row>
    <row r="481" spans="3:4" x14ac:dyDescent="0.2">
      <c r="C481" s="42"/>
      <c r="D481" s="42"/>
    </row>
    <row r="482" spans="3:4" x14ac:dyDescent="0.2">
      <c r="C482" s="42"/>
      <c r="D482" s="42"/>
    </row>
    <row r="483" spans="3:4" x14ac:dyDescent="0.2">
      <c r="C483" s="42"/>
      <c r="D483" s="42"/>
    </row>
    <row r="484" spans="3:4" x14ac:dyDescent="0.2">
      <c r="C484" s="42"/>
      <c r="D484" s="42"/>
    </row>
    <row r="485" spans="3:4" x14ac:dyDescent="0.2">
      <c r="C485" s="42"/>
      <c r="D485" s="42"/>
    </row>
    <row r="486" spans="3:4" x14ac:dyDescent="0.2">
      <c r="C486" s="42"/>
      <c r="D486" s="42"/>
    </row>
    <row r="487" spans="3:4" x14ac:dyDescent="0.2">
      <c r="C487" s="42"/>
      <c r="D487" s="42"/>
    </row>
    <row r="488" spans="3:4" x14ac:dyDescent="0.2">
      <c r="C488" s="42"/>
      <c r="D488" s="42"/>
    </row>
    <row r="489" spans="3:4" x14ac:dyDescent="0.2">
      <c r="C489" s="42"/>
      <c r="D489" s="42"/>
    </row>
    <row r="490" spans="3:4" x14ac:dyDescent="0.2">
      <c r="C490" s="42"/>
      <c r="D490" s="42"/>
    </row>
    <row r="491" spans="3:4" x14ac:dyDescent="0.2">
      <c r="C491" s="42"/>
      <c r="D491" s="42"/>
    </row>
    <row r="492" spans="3:4" x14ac:dyDescent="0.2">
      <c r="C492" s="42"/>
      <c r="D492" s="42"/>
    </row>
    <row r="493" spans="3:4" x14ac:dyDescent="0.2">
      <c r="C493" s="42"/>
      <c r="D493" s="42"/>
    </row>
    <row r="494" spans="3:4" x14ac:dyDescent="0.2">
      <c r="C494" s="42"/>
      <c r="D494" s="42"/>
    </row>
    <row r="495" spans="3:4" x14ac:dyDescent="0.2">
      <c r="C495" s="42"/>
      <c r="D495" s="42"/>
    </row>
    <row r="496" spans="3:4" x14ac:dyDescent="0.2">
      <c r="C496" s="42"/>
      <c r="D496" s="42"/>
    </row>
    <row r="497" spans="3:4" x14ac:dyDescent="0.2">
      <c r="C497" s="42"/>
      <c r="D497" s="42"/>
    </row>
    <row r="498" spans="3:4" x14ac:dyDescent="0.2">
      <c r="C498" s="42"/>
      <c r="D498" s="42"/>
    </row>
    <row r="499" spans="3:4" x14ac:dyDescent="0.2">
      <c r="C499" s="42"/>
      <c r="D499" s="42"/>
    </row>
    <row r="500" spans="3:4" x14ac:dyDescent="0.2">
      <c r="C500" s="42"/>
      <c r="D500" s="42"/>
    </row>
    <row r="501" spans="3:4" x14ac:dyDescent="0.2">
      <c r="C501" s="42"/>
      <c r="D501" s="42"/>
    </row>
    <row r="502" spans="3:4" x14ac:dyDescent="0.2">
      <c r="C502" s="42"/>
      <c r="D502" s="42"/>
    </row>
    <row r="503" spans="3:4" x14ac:dyDescent="0.2">
      <c r="C503" s="42"/>
      <c r="D503" s="42"/>
    </row>
    <row r="504" spans="3:4" x14ac:dyDescent="0.2">
      <c r="C504" s="42"/>
      <c r="D504" s="42"/>
    </row>
    <row r="505" spans="3:4" x14ac:dyDescent="0.2">
      <c r="C505" s="42"/>
      <c r="D505" s="42"/>
    </row>
    <row r="506" spans="3:4" x14ac:dyDescent="0.2">
      <c r="C506" s="42"/>
      <c r="D506" s="42"/>
    </row>
    <row r="507" spans="3:4" x14ac:dyDescent="0.2">
      <c r="C507" s="42"/>
      <c r="D507" s="42"/>
    </row>
    <row r="508" spans="3:4" x14ac:dyDescent="0.2">
      <c r="C508" s="42"/>
      <c r="D508" s="42"/>
    </row>
    <row r="509" spans="3:4" x14ac:dyDescent="0.2">
      <c r="C509" s="42"/>
      <c r="D509" s="42"/>
    </row>
    <row r="510" spans="3:4" x14ac:dyDescent="0.2">
      <c r="C510" s="42"/>
      <c r="D510" s="42"/>
    </row>
    <row r="511" spans="3:4" x14ac:dyDescent="0.2">
      <c r="C511" s="42"/>
      <c r="D511" s="42"/>
    </row>
    <row r="512" spans="3:4" x14ac:dyDescent="0.2">
      <c r="C512" s="42"/>
      <c r="D512" s="42"/>
    </row>
    <row r="513" spans="3:4" x14ac:dyDescent="0.2">
      <c r="C513" s="42"/>
      <c r="D513" s="42"/>
    </row>
    <row r="514" spans="3:4" x14ac:dyDescent="0.2">
      <c r="C514" s="42"/>
      <c r="D514" s="42"/>
    </row>
    <row r="515" spans="3:4" x14ac:dyDescent="0.2">
      <c r="C515" s="42"/>
      <c r="D515" s="42"/>
    </row>
    <row r="516" spans="3:4" x14ac:dyDescent="0.2">
      <c r="C516" s="42"/>
      <c r="D516" s="42"/>
    </row>
    <row r="517" spans="3:4" x14ac:dyDescent="0.2">
      <c r="C517" s="42"/>
      <c r="D517" s="42"/>
    </row>
    <row r="518" spans="3:4" x14ac:dyDescent="0.2">
      <c r="C518" s="42"/>
      <c r="D518" s="42"/>
    </row>
    <row r="519" spans="3:4" x14ac:dyDescent="0.2">
      <c r="C519" s="42"/>
      <c r="D519" s="42"/>
    </row>
    <row r="520" spans="3:4" x14ac:dyDescent="0.2">
      <c r="C520" s="42"/>
      <c r="D520" s="42"/>
    </row>
    <row r="521" spans="3:4" x14ac:dyDescent="0.2">
      <c r="C521" s="42"/>
      <c r="D521" s="42"/>
    </row>
    <row r="522" spans="3:4" x14ac:dyDescent="0.2">
      <c r="C522" s="42"/>
      <c r="D522" s="42"/>
    </row>
    <row r="523" spans="3:4" x14ac:dyDescent="0.2">
      <c r="C523" s="42"/>
      <c r="D523" s="42"/>
    </row>
    <row r="524" spans="3:4" x14ac:dyDescent="0.2">
      <c r="C524" s="42"/>
      <c r="D524" s="42"/>
    </row>
    <row r="525" spans="3:4" x14ac:dyDescent="0.2">
      <c r="C525" s="42"/>
      <c r="D525" s="42"/>
    </row>
    <row r="526" spans="3:4" x14ac:dyDescent="0.2">
      <c r="C526" s="42"/>
      <c r="D526" s="42"/>
    </row>
    <row r="527" spans="3:4" x14ac:dyDescent="0.2">
      <c r="C527" s="42"/>
      <c r="D527" s="42"/>
    </row>
    <row r="528" spans="3:4" x14ac:dyDescent="0.2">
      <c r="C528" s="42"/>
      <c r="D528" s="42"/>
    </row>
    <row r="529" spans="3:4" x14ac:dyDescent="0.2">
      <c r="C529" s="42"/>
      <c r="D529" s="42"/>
    </row>
    <row r="530" spans="3:4" x14ac:dyDescent="0.2">
      <c r="C530" s="42"/>
      <c r="D530" s="42"/>
    </row>
    <row r="531" spans="3:4" x14ac:dyDescent="0.2">
      <c r="C531" s="42"/>
      <c r="D531" s="42"/>
    </row>
    <row r="532" spans="3:4" x14ac:dyDescent="0.2">
      <c r="C532" s="42"/>
      <c r="D532" s="42"/>
    </row>
    <row r="533" spans="3:4" x14ac:dyDescent="0.2">
      <c r="C533" s="42"/>
      <c r="D533" s="42"/>
    </row>
    <row r="534" spans="3:4" x14ac:dyDescent="0.2">
      <c r="C534" s="42"/>
      <c r="D534" s="42"/>
    </row>
    <row r="535" spans="3:4" x14ac:dyDescent="0.2">
      <c r="C535" s="42"/>
      <c r="D535" s="42"/>
    </row>
    <row r="536" spans="3:4" x14ac:dyDescent="0.2">
      <c r="C536" s="42"/>
      <c r="D536" s="42"/>
    </row>
    <row r="537" spans="3:4" x14ac:dyDescent="0.2">
      <c r="C537" s="42"/>
      <c r="D537" s="42"/>
    </row>
    <row r="538" spans="3:4" x14ac:dyDescent="0.2">
      <c r="C538" s="42"/>
      <c r="D538" s="42"/>
    </row>
    <row r="539" spans="3:4" x14ac:dyDescent="0.2">
      <c r="C539" s="42"/>
      <c r="D539" s="42"/>
    </row>
    <row r="540" spans="3:4" x14ac:dyDescent="0.2">
      <c r="C540" s="42"/>
      <c r="D540" s="42"/>
    </row>
    <row r="541" spans="3:4" x14ac:dyDescent="0.2">
      <c r="C541" s="42"/>
      <c r="D541" s="42"/>
    </row>
    <row r="542" spans="3:4" x14ac:dyDescent="0.2">
      <c r="C542" s="42"/>
      <c r="D542" s="42"/>
    </row>
    <row r="543" spans="3:4" x14ac:dyDescent="0.2">
      <c r="C543" s="42"/>
      <c r="D543" s="42"/>
    </row>
    <row r="544" spans="3:4" x14ac:dyDescent="0.2">
      <c r="C544" s="42"/>
      <c r="D544" s="42"/>
    </row>
    <row r="545" spans="3:4" x14ac:dyDescent="0.2">
      <c r="C545" s="42"/>
      <c r="D545" s="42"/>
    </row>
    <row r="546" spans="3:4" x14ac:dyDescent="0.2">
      <c r="C546" s="42"/>
      <c r="D546" s="42"/>
    </row>
    <row r="547" spans="3:4" x14ac:dyDescent="0.2">
      <c r="C547" s="42"/>
      <c r="D547" s="42"/>
    </row>
    <row r="548" spans="3:4" x14ac:dyDescent="0.2">
      <c r="C548" s="42"/>
      <c r="D548" s="42"/>
    </row>
    <row r="549" spans="3:4" x14ac:dyDescent="0.2">
      <c r="C549" s="42"/>
      <c r="D549" s="42"/>
    </row>
    <row r="550" spans="3:4" x14ac:dyDescent="0.2">
      <c r="C550" s="42"/>
      <c r="D550" s="42"/>
    </row>
    <row r="551" spans="3:4" x14ac:dyDescent="0.2">
      <c r="C551" s="42"/>
      <c r="D551" s="42"/>
    </row>
    <row r="552" spans="3:4" x14ac:dyDescent="0.2">
      <c r="C552" s="42"/>
      <c r="D552" s="42"/>
    </row>
    <row r="553" spans="3:4" x14ac:dyDescent="0.2">
      <c r="C553" s="42"/>
      <c r="D553" s="42"/>
    </row>
    <row r="554" spans="3:4" x14ac:dyDescent="0.2">
      <c r="C554" s="42"/>
      <c r="D554" s="42"/>
    </row>
    <row r="555" spans="3:4" x14ac:dyDescent="0.2">
      <c r="C555" s="42"/>
      <c r="D555" s="42"/>
    </row>
    <row r="556" spans="3:4" x14ac:dyDescent="0.2">
      <c r="C556" s="42"/>
      <c r="D556" s="42"/>
    </row>
    <row r="557" spans="3:4" x14ac:dyDescent="0.2">
      <c r="C557" s="42"/>
      <c r="D557" s="42"/>
    </row>
    <row r="558" spans="3:4" x14ac:dyDescent="0.2">
      <c r="C558" s="42"/>
      <c r="D558" s="42"/>
    </row>
    <row r="559" spans="3:4" x14ac:dyDescent="0.2">
      <c r="C559" s="42"/>
      <c r="D559" s="42"/>
    </row>
    <row r="560" spans="3:4" x14ac:dyDescent="0.2">
      <c r="C560" s="42"/>
      <c r="D560" s="42"/>
    </row>
    <row r="561" spans="3:4" x14ac:dyDescent="0.2">
      <c r="C561" s="42"/>
      <c r="D561" s="42"/>
    </row>
    <row r="562" spans="3:4" x14ac:dyDescent="0.2">
      <c r="C562" s="42"/>
      <c r="D562" s="42"/>
    </row>
    <row r="563" spans="3:4" x14ac:dyDescent="0.2">
      <c r="C563" s="42"/>
      <c r="D563" s="42"/>
    </row>
    <row r="564" spans="3:4" x14ac:dyDescent="0.2">
      <c r="C564" s="42"/>
      <c r="D564" s="42"/>
    </row>
    <row r="565" spans="3:4" x14ac:dyDescent="0.2">
      <c r="C565" s="42"/>
      <c r="D565" s="42"/>
    </row>
    <row r="566" spans="3:4" x14ac:dyDescent="0.2">
      <c r="C566" s="42"/>
      <c r="D566" s="42"/>
    </row>
    <row r="567" spans="3:4" x14ac:dyDescent="0.2">
      <c r="C567" s="42"/>
      <c r="D567" s="42"/>
    </row>
    <row r="568" spans="3:4" x14ac:dyDescent="0.2">
      <c r="C568" s="42"/>
      <c r="D568" s="42"/>
    </row>
    <row r="569" spans="3:4" x14ac:dyDescent="0.2">
      <c r="C569" s="42"/>
      <c r="D569" s="42"/>
    </row>
    <row r="570" spans="3:4" x14ac:dyDescent="0.2">
      <c r="C570" s="42"/>
      <c r="D570" s="42"/>
    </row>
    <row r="571" spans="3:4" x14ac:dyDescent="0.2">
      <c r="C571" s="42"/>
      <c r="D571" s="42"/>
    </row>
    <row r="572" spans="3:4" x14ac:dyDescent="0.2">
      <c r="C572" s="42"/>
      <c r="D572" s="42"/>
    </row>
    <row r="573" spans="3:4" x14ac:dyDescent="0.2">
      <c r="C573" s="42"/>
      <c r="D573" s="42"/>
    </row>
    <row r="574" spans="3:4" x14ac:dyDescent="0.2">
      <c r="C574" s="42"/>
      <c r="D574" s="42"/>
    </row>
    <row r="575" spans="3:4" x14ac:dyDescent="0.2">
      <c r="C575" s="42"/>
      <c r="D575" s="42"/>
    </row>
    <row r="576" spans="3:4" x14ac:dyDescent="0.2">
      <c r="C576" s="42"/>
      <c r="D576" s="42"/>
    </row>
    <row r="577" spans="3:4" x14ac:dyDescent="0.2">
      <c r="C577" s="42"/>
      <c r="D577" s="42"/>
    </row>
    <row r="578" spans="3:4" x14ac:dyDescent="0.2">
      <c r="C578" s="42"/>
      <c r="D578" s="42"/>
    </row>
    <row r="579" spans="3:4" x14ac:dyDescent="0.2">
      <c r="C579" s="42"/>
      <c r="D579" s="42"/>
    </row>
    <row r="580" spans="3:4" x14ac:dyDescent="0.2">
      <c r="C580" s="42"/>
      <c r="D580" s="42"/>
    </row>
    <row r="581" spans="3:4" x14ac:dyDescent="0.2">
      <c r="C581" s="42"/>
      <c r="D581" s="42"/>
    </row>
    <row r="582" spans="3:4" x14ac:dyDescent="0.2">
      <c r="C582" s="42"/>
      <c r="D582" s="42"/>
    </row>
    <row r="583" spans="3:4" x14ac:dyDescent="0.2">
      <c r="C583" s="42"/>
      <c r="D583" s="42"/>
    </row>
    <row r="584" spans="3:4" x14ac:dyDescent="0.2">
      <c r="C584" s="42"/>
      <c r="D584" s="42"/>
    </row>
    <row r="585" spans="3:4" x14ac:dyDescent="0.2">
      <c r="C585" s="42"/>
      <c r="D585" s="42"/>
    </row>
    <row r="586" spans="3:4" x14ac:dyDescent="0.2">
      <c r="C586" s="42"/>
      <c r="D586" s="42"/>
    </row>
    <row r="587" spans="3:4" x14ac:dyDescent="0.2">
      <c r="C587" s="42"/>
      <c r="D587" s="42"/>
    </row>
    <row r="588" spans="3:4" x14ac:dyDescent="0.2">
      <c r="C588" s="42"/>
      <c r="D588" s="42"/>
    </row>
    <row r="589" spans="3:4" x14ac:dyDescent="0.2">
      <c r="C589" s="42"/>
      <c r="D589" s="42"/>
    </row>
    <row r="590" spans="3:4" x14ac:dyDescent="0.2">
      <c r="C590" s="42"/>
      <c r="D590" s="42"/>
    </row>
    <row r="591" spans="3:4" x14ac:dyDescent="0.2">
      <c r="C591" s="42"/>
      <c r="D591" s="42"/>
    </row>
    <row r="592" spans="3:4" x14ac:dyDescent="0.2">
      <c r="C592" s="42"/>
      <c r="D592" s="42"/>
    </row>
    <row r="593" spans="3:4" x14ac:dyDescent="0.2">
      <c r="C593" s="42"/>
      <c r="D593" s="42"/>
    </row>
    <row r="594" spans="3:4" x14ac:dyDescent="0.2">
      <c r="C594" s="42"/>
      <c r="D594" s="42"/>
    </row>
    <row r="595" spans="3:4" x14ac:dyDescent="0.2">
      <c r="C595" s="42"/>
      <c r="D595" s="42"/>
    </row>
    <row r="596" spans="3:4" x14ac:dyDescent="0.2">
      <c r="C596" s="42"/>
      <c r="D596" s="42"/>
    </row>
    <row r="597" spans="3:4" x14ac:dyDescent="0.2">
      <c r="C597" s="42"/>
      <c r="D597" s="42"/>
    </row>
    <row r="598" spans="3:4" x14ac:dyDescent="0.2">
      <c r="C598" s="42"/>
      <c r="D598" s="42"/>
    </row>
    <row r="599" spans="3:4" x14ac:dyDescent="0.2">
      <c r="C599" s="42"/>
      <c r="D599" s="42"/>
    </row>
    <row r="600" spans="3:4" x14ac:dyDescent="0.2">
      <c r="C600" s="42"/>
      <c r="D600" s="42"/>
    </row>
    <row r="601" spans="3:4" x14ac:dyDescent="0.2">
      <c r="C601" s="42"/>
      <c r="D601" s="42"/>
    </row>
    <row r="602" spans="3:4" x14ac:dyDescent="0.2">
      <c r="C602" s="42"/>
      <c r="D602" s="42"/>
    </row>
    <row r="603" spans="3:4" x14ac:dyDescent="0.2">
      <c r="C603" s="42"/>
      <c r="D603" s="42"/>
    </row>
    <row r="604" spans="3:4" x14ac:dyDescent="0.2">
      <c r="C604" s="42"/>
      <c r="D604" s="42"/>
    </row>
    <row r="605" spans="3:4" x14ac:dyDescent="0.2">
      <c r="C605" s="42"/>
      <c r="D605" s="42"/>
    </row>
    <row r="606" spans="3:4" x14ac:dyDescent="0.2">
      <c r="C606" s="42"/>
      <c r="D606" s="42"/>
    </row>
    <row r="607" spans="3:4" x14ac:dyDescent="0.2">
      <c r="C607" s="42"/>
      <c r="D607" s="42"/>
    </row>
    <row r="608" spans="3:4" x14ac:dyDescent="0.2">
      <c r="C608" s="42"/>
      <c r="D608" s="42"/>
    </row>
    <row r="609" spans="3:4" x14ac:dyDescent="0.2">
      <c r="C609" s="42"/>
      <c r="D609" s="42"/>
    </row>
    <row r="610" spans="3:4" x14ac:dyDescent="0.2">
      <c r="C610" s="42"/>
      <c r="D610" s="42"/>
    </row>
    <row r="611" spans="3:4" x14ac:dyDescent="0.2">
      <c r="C611" s="42"/>
      <c r="D611" s="42"/>
    </row>
    <row r="612" spans="3:4" x14ac:dyDescent="0.2">
      <c r="C612" s="42"/>
      <c r="D612" s="42"/>
    </row>
    <row r="613" spans="3:4" x14ac:dyDescent="0.2">
      <c r="C613" s="42"/>
      <c r="D613" s="42"/>
    </row>
    <row r="614" spans="3:4" x14ac:dyDescent="0.2">
      <c r="C614" s="42"/>
      <c r="D614" s="42"/>
    </row>
    <row r="615" spans="3:4" x14ac:dyDescent="0.2">
      <c r="C615" s="42"/>
      <c r="D615" s="42"/>
    </row>
    <row r="616" spans="3:4" x14ac:dyDescent="0.2">
      <c r="C616" s="42"/>
      <c r="D616" s="42"/>
    </row>
    <row r="617" spans="3:4" x14ac:dyDescent="0.2">
      <c r="C617" s="42"/>
      <c r="D617" s="42"/>
    </row>
    <row r="618" spans="3:4" x14ac:dyDescent="0.2">
      <c r="C618" s="42"/>
      <c r="D618" s="42"/>
    </row>
    <row r="619" spans="3:4" x14ac:dyDescent="0.2">
      <c r="C619" s="42"/>
      <c r="D619" s="42"/>
    </row>
    <row r="620" spans="3:4" x14ac:dyDescent="0.2">
      <c r="C620" s="42"/>
      <c r="D620" s="42"/>
    </row>
    <row r="621" spans="3:4" x14ac:dyDescent="0.2">
      <c r="C621" s="42"/>
      <c r="D621" s="42"/>
    </row>
    <row r="622" spans="3:4" x14ac:dyDescent="0.2">
      <c r="C622" s="42"/>
      <c r="D622" s="42"/>
    </row>
    <row r="623" spans="3:4" x14ac:dyDescent="0.2">
      <c r="C623" s="42"/>
      <c r="D623" s="42"/>
    </row>
    <row r="624" spans="3:4" x14ac:dyDescent="0.2">
      <c r="C624" s="42"/>
      <c r="D624" s="42"/>
    </row>
    <row r="625" spans="3:4" x14ac:dyDescent="0.2">
      <c r="C625" s="42"/>
      <c r="D625" s="42"/>
    </row>
    <row r="626" spans="3:4" x14ac:dyDescent="0.2">
      <c r="C626" s="42"/>
      <c r="D626" s="42"/>
    </row>
    <row r="627" spans="3:4" x14ac:dyDescent="0.2">
      <c r="C627" s="42"/>
      <c r="D627" s="42"/>
    </row>
    <row r="628" spans="3:4" x14ac:dyDescent="0.2">
      <c r="C628" s="42"/>
      <c r="D628" s="42"/>
    </row>
    <row r="629" spans="3:4" x14ac:dyDescent="0.2">
      <c r="C629" s="42"/>
      <c r="D629" s="42"/>
    </row>
    <row r="630" spans="3:4" x14ac:dyDescent="0.2">
      <c r="C630" s="42"/>
      <c r="D630" s="42"/>
    </row>
    <row r="631" spans="3:4" x14ac:dyDescent="0.2">
      <c r="C631" s="42"/>
      <c r="D631" s="42"/>
    </row>
    <row r="632" spans="3:4" x14ac:dyDescent="0.2">
      <c r="C632" s="42"/>
      <c r="D632" s="42"/>
    </row>
    <row r="633" spans="3:4" x14ac:dyDescent="0.2">
      <c r="C633" s="42"/>
      <c r="D633" s="42"/>
    </row>
    <row r="634" spans="3:4" x14ac:dyDescent="0.2">
      <c r="C634" s="42"/>
      <c r="D634" s="42"/>
    </row>
    <row r="635" spans="3:4" x14ac:dyDescent="0.2">
      <c r="C635" s="42"/>
      <c r="D635" s="42"/>
    </row>
    <row r="636" spans="3:4" x14ac:dyDescent="0.2">
      <c r="C636" s="42"/>
      <c r="D636" s="42"/>
    </row>
    <row r="637" spans="3:4" x14ac:dyDescent="0.2">
      <c r="C637" s="42"/>
      <c r="D637" s="42"/>
    </row>
    <row r="638" spans="3:4" x14ac:dyDescent="0.2">
      <c r="C638" s="42"/>
      <c r="D638" s="42"/>
    </row>
    <row r="639" spans="3:4" x14ac:dyDescent="0.2">
      <c r="C639" s="42"/>
      <c r="D639" s="42"/>
    </row>
    <row r="640" spans="3:4" x14ac:dyDescent="0.2">
      <c r="C640" s="42"/>
      <c r="D640" s="42"/>
    </row>
    <row r="641" spans="3:4" x14ac:dyDescent="0.2">
      <c r="C641" s="42"/>
      <c r="D641" s="42"/>
    </row>
    <row r="642" spans="3:4" x14ac:dyDescent="0.2">
      <c r="C642" s="42"/>
      <c r="D642" s="42"/>
    </row>
    <row r="643" spans="3:4" x14ac:dyDescent="0.2">
      <c r="C643" s="42"/>
      <c r="D643" s="42"/>
    </row>
    <row r="644" spans="3:4" x14ac:dyDescent="0.2">
      <c r="C644" s="42"/>
      <c r="D644" s="42"/>
    </row>
    <row r="645" spans="3:4" x14ac:dyDescent="0.2">
      <c r="C645" s="42"/>
      <c r="D645" s="42"/>
    </row>
    <row r="646" spans="3:4" x14ac:dyDescent="0.2">
      <c r="C646" s="42"/>
      <c r="D646" s="42"/>
    </row>
    <row r="647" spans="3:4" x14ac:dyDescent="0.2">
      <c r="C647" s="42"/>
      <c r="D647" s="42"/>
    </row>
    <row r="648" spans="3:4" x14ac:dyDescent="0.2">
      <c r="C648" s="42"/>
      <c r="D648" s="42"/>
    </row>
    <row r="649" spans="3:4" x14ac:dyDescent="0.2">
      <c r="C649" s="42"/>
      <c r="D649" s="42"/>
    </row>
    <row r="650" spans="3:4" x14ac:dyDescent="0.2">
      <c r="C650" s="42"/>
      <c r="D650" s="42"/>
    </row>
    <row r="651" spans="3:4" x14ac:dyDescent="0.2">
      <c r="C651" s="42"/>
      <c r="D651" s="42"/>
    </row>
    <row r="652" spans="3:4" x14ac:dyDescent="0.2">
      <c r="C652" s="42"/>
      <c r="D652" s="42"/>
    </row>
    <row r="653" spans="3:4" x14ac:dyDescent="0.2">
      <c r="C653" s="42"/>
      <c r="D653" s="42"/>
    </row>
    <row r="654" spans="3:4" x14ac:dyDescent="0.2">
      <c r="C654" s="42"/>
      <c r="D654" s="42"/>
    </row>
    <row r="655" spans="3:4" x14ac:dyDescent="0.2">
      <c r="C655" s="42"/>
      <c r="D655" s="42"/>
    </row>
    <row r="656" spans="3:4" x14ac:dyDescent="0.2">
      <c r="C656" s="42"/>
      <c r="D656" s="42"/>
    </row>
    <row r="657" spans="3:4" x14ac:dyDescent="0.2">
      <c r="C657" s="42"/>
      <c r="D657" s="42"/>
    </row>
    <row r="658" spans="3:4" x14ac:dyDescent="0.2">
      <c r="C658" s="42"/>
      <c r="D658" s="42"/>
    </row>
    <row r="659" spans="3:4" x14ac:dyDescent="0.2">
      <c r="C659" s="42"/>
      <c r="D659" s="42"/>
    </row>
    <row r="660" spans="3:4" x14ac:dyDescent="0.2">
      <c r="C660" s="42"/>
      <c r="D660" s="42"/>
    </row>
    <row r="661" spans="3:4" x14ac:dyDescent="0.2">
      <c r="C661" s="42"/>
      <c r="D661" s="42"/>
    </row>
    <row r="662" spans="3:4" x14ac:dyDescent="0.2">
      <c r="C662" s="42"/>
      <c r="D662" s="42"/>
    </row>
    <row r="663" spans="3:4" x14ac:dyDescent="0.2">
      <c r="C663" s="42"/>
      <c r="D663" s="42"/>
    </row>
    <row r="664" spans="3:4" x14ac:dyDescent="0.2">
      <c r="C664" s="42"/>
      <c r="D664" s="42"/>
    </row>
    <row r="665" spans="3:4" x14ac:dyDescent="0.2">
      <c r="C665" s="42"/>
      <c r="D665" s="42"/>
    </row>
    <row r="666" spans="3:4" x14ac:dyDescent="0.2">
      <c r="C666" s="42"/>
      <c r="D666" s="42"/>
    </row>
    <row r="667" spans="3:4" x14ac:dyDescent="0.2">
      <c r="C667" s="42"/>
      <c r="D667" s="42"/>
    </row>
    <row r="668" spans="3:4" x14ac:dyDescent="0.2">
      <c r="C668" s="42"/>
      <c r="D668" s="42"/>
    </row>
    <row r="669" spans="3:4" x14ac:dyDescent="0.2">
      <c r="C669" s="42"/>
      <c r="D669" s="42"/>
    </row>
    <row r="670" spans="3:4" x14ac:dyDescent="0.2">
      <c r="C670" s="42"/>
      <c r="D670" s="42"/>
    </row>
    <row r="671" spans="3:4" x14ac:dyDescent="0.2">
      <c r="C671" s="42"/>
      <c r="D671" s="42"/>
    </row>
    <row r="672" spans="3:4" x14ac:dyDescent="0.2">
      <c r="C672" s="42"/>
      <c r="D672" s="42"/>
    </row>
    <row r="673" spans="3:4" x14ac:dyDescent="0.2">
      <c r="C673" s="42"/>
      <c r="D673" s="42"/>
    </row>
    <row r="674" spans="3:4" x14ac:dyDescent="0.2">
      <c r="C674" s="42"/>
      <c r="D674" s="42"/>
    </row>
    <row r="675" spans="3:4" x14ac:dyDescent="0.2">
      <c r="C675" s="42"/>
      <c r="D675" s="42"/>
    </row>
    <row r="676" spans="3:4" x14ac:dyDescent="0.2">
      <c r="C676" s="42"/>
      <c r="D676" s="42"/>
    </row>
    <row r="677" spans="3:4" x14ac:dyDescent="0.2">
      <c r="C677" s="42"/>
      <c r="D677" s="42"/>
    </row>
    <row r="678" spans="3:4" x14ac:dyDescent="0.2">
      <c r="C678" s="42"/>
      <c r="D678" s="42"/>
    </row>
    <row r="679" spans="3:4" x14ac:dyDescent="0.2">
      <c r="C679" s="42"/>
      <c r="D679" s="42"/>
    </row>
    <row r="680" spans="3:4" x14ac:dyDescent="0.2">
      <c r="C680" s="42"/>
      <c r="D680" s="42"/>
    </row>
    <row r="681" spans="3:4" x14ac:dyDescent="0.2">
      <c r="C681" s="42"/>
      <c r="D681" s="42"/>
    </row>
    <row r="682" spans="3:4" x14ac:dyDescent="0.2">
      <c r="C682" s="42"/>
      <c r="D682" s="42"/>
    </row>
    <row r="683" spans="3:4" x14ac:dyDescent="0.2">
      <c r="C683" s="42"/>
      <c r="D683" s="42"/>
    </row>
    <row r="684" spans="3:4" x14ac:dyDescent="0.2">
      <c r="C684" s="42"/>
      <c r="D684" s="42"/>
    </row>
    <row r="685" spans="3:4" x14ac:dyDescent="0.2">
      <c r="C685" s="42"/>
      <c r="D685" s="42"/>
    </row>
    <row r="686" spans="3:4" x14ac:dyDescent="0.2">
      <c r="C686" s="42"/>
      <c r="D686" s="42"/>
    </row>
    <row r="687" spans="3:4" x14ac:dyDescent="0.2">
      <c r="C687" s="42"/>
      <c r="D687" s="42"/>
    </row>
    <row r="688" spans="3:4" x14ac:dyDescent="0.2">
      <c r="C688" s="42"/>
      <c r="D688" s="42"/>
    </row>
    <row r="689" spans="3:4" x14ac:dyDescent="0.2">
      <c r="C689" s="42"/>
      <c r="D689" s="42"/>
    </row>
    <row r="690" spans="3:4" x14ac:dyDescent="0.2">
      <c r="C690" s="42"/>
      <c r="D690" s="42"/>
    </row>
    <row r="691" spans="3:4" x14ac:dyDescent="0.2">
      <c r="C691" s="42"/>
      <c r="D691" s="42"/>
    </row>
    <row r="692" spans="3:4" x14ac:dyDescent="0.2">
      <c r="C692" s="42"/>
      <c r="D692" s="42"/>
    </row>
    <row r="693" spans="3:4" x14ac:dyDescent="0.2">
      <c r="C693" s="42"/>
      <c r="D693" s="42"/>
    </row>
    <row r="694" spans="3:4" x14ac:dyDescent="0.2">
      <c r="C694" s="42"/>
      <c r="D694" s="42"/>
    </row>
    <row r="695" spans="3:4" x14ac:dyDescent="0.2">
      <c r="C695" s="42"/>
      <c r="D695" s="42"/>
    </row>
    <row r="696" spans="3:4" x14ac:dyDescent="0.2">
      <c r="C696" s="42"/>
      <c r="D696" s="42"/>
    </row>
    <row r="697" spans="3:4" x14ac:dyDescent="0.2">
      <c r="C697" s="42"/>
      <c r="D697" s="42"/>
    </row>
    <row r="698" spans="3:4" x14ac:dyDescent="0.2">
      <c r="C698" s="42"/>
      <c r="D698" s="42"/>
    </row>
    <row r="699" spans="3:4" x14ac:dyDescent="0.2">
      <c r="C699" s="42"/>
      <c r="D699" s="42"/>
    </row>
    <row r="700" spans="3:4" x14ac:dyDescent="0.2">
      <c r="C700" s="42"/>
      <c r="D700" s="42"/>
    </row>
    <row r="701" spans="3:4" x14ac:dyDescent="0.2">
      <c r="C701" s="42"/>
      <c r="D701" s="42"/>
    </row>
    <row r="702" spans="3:4" x14ac:dyDescent="0.2">
      <c r="C702" s="42"/>
      <c r="D702" s="42"/>
    </row>
    <row r="703" spans="3:4" x14ac:dyDescent="0.2">
      <c r="C703" s="42"/>
      <c r="D703" s="42"/>
    </row>
    <row r="704" spans="3:4" x14ac:dyDescent="0.2">
      <c r="C704" s="42"/>
      <c r="D704" s="42"/>
    </row>
    <row r="705" spans="3:4" x14ac:dyDescent="0.2">
      <c r="C705" s="42"/>
      <c r="D705" s="42"/>
    </row>
    <row r="706" spans="3:4" x14ac:dyDescent="0.2">
      <c r="C706" s="42"/>
      <c r="D706" s="42"/>
    </row>
    <row r="707" spans="3:4" x14ac:dyDescent="0.2">
      <c r="C707" s="42"/>
      <c r="D707" s="42"/>
    </row>
    <row r="708" spans="3:4" x14ac:dyDescent="0.2">
      <c r="C708" s="42"/>
      <c r="D708" s="42"/>
    </row>
    <row r="709" spans="3:4" x14ac:dyDescent="0.2">
      <c r="C709" s="42"/>
      <c r="D709" s="42"/>
    </row>
    <row r="710" spans="3:4" x14ac:dyDescent="0.2">
      <c r="C710" s="42"/>
      <c r="D710" s="42"/>
    </row>
    <row r="711" spans="3:4" x14ac:dyDescent="0.2">
      <c r="C711" s="42"/>
      <c r="D711" s="42"/>
    </row>
    <row r="712" spans="3:4" x14ac:dyDescent="0.2">
      <c r="C712" s="42"/>
      <c r="D712" s="42"/>
    </row>
    <row r="713" spans="3:4" x14ac:dyDescent="0.2">
      <c r="C713" s="42"/>
      <c r="D713" s="42"/>
    </row>
    <row r="714" spans="3:4" x14ac:dyDescent="0.2">
      <c r="C714" s="42"/>
      <c r="D714" s="42"/>
    </row>
    <row r="715" spans="3:4" x14ac:dyDescent="0.2">
      <c r="C715" s="42"/>
      <c r="D715" s="42"/>
    </row>
    <row r="716" spans="3:4" x14ac:dyDescent="0.2">
      <c r="C716" s="42"/>
      <c r="D716" s="42"/>
    </row>
    <row r="717" spans="3:4" x14ac:dyDescent="0.2">
      <c r="C717" s="42"/>
      <c r="D717" s="42"/>
    </row>
    <row r="718" spans="3:4" x14ac:dyDescent="0.2">
      <c r="C718" s="42"/>
      <c r="D718" s="42"/>
    </row>
    <row r="719" spans="3:4" x14ac:dyDescent="0.2">
      <c r="C719" s="42"/>
      <c r="D719" s="42"/>
    </row>
    <row r="720" spans="3:4" x14ac:dyDescent="0.2">
      <c r="C720" s="42"/>
      <c r="D720" s="42"/>
    </row>
    <row r="721" spans="3:4" x14ac:dyDescent="0.2">
      <c r="C721" s="42"/>
      <c r="D721" s="42"/>
    </row>
    <row r="722" spans="3:4" x14ac:dyDescent="0.2">
      <c r="C722" s="42"/>
      <c r="D722" s="42"/>
    </row>
    <row r="723" spans="3:4" x14ac:dyDescent="0.2">
      <c r="C723" s="42"/>
      <c r="D723" s="42"/>
    </row>
    <row r="724" spans="3:4" x14ac:dyDescent="0.2">
      <c r="C724" s="42"/>
      <c r="D724" s="42"/>
    </row>
    <row r="725" spans="3:4" x14ac:dyDescent="0.2">
      <c r="C725" s="42"/>
      <c r="D725" s="42"/>
    </row>
    <row r="726" spans="3:4" x14ac:dyDescent="0.2">
      <c r="C726" s="42"/>
      <c r="D726" s="42"/>
    </row>
    <row r="727" spans="3:4" x14ac:dyDescent="0.2">
      <c r="C727" s="42"/>
      <c r="D727" s="42"/>
    </row>
    <row r="728" spans="3:4" x14ac:dyDescent="0.2">
      <c r="C728" s="42"/>
      <c r="D728" s="42"/>
    </row>
    <row r="729" spans="3:4" x14ac:dyDescent="0.2">
      <c r="C729" s="42"/>
      <c r="D729" s="42"/>
    </row>
    <row r="730" spans="3:4" x14ac:dyDescent="0.2">
      <c r="C730" s="42"/>
      <c r="D730" s="42"/>
    </row>
    <row r="731" spans="3:4" x14ac:dyDescent="0.2">
      <c r="C731" s="42"/>
      <c r="D731" s="42"/>
    </row>
    <row r="732" spans="3:4" x14ac:dyDescent="0.2">
      <c r="C732" s="42"/>
      <c r="D732" s="42"/>
    </row>
    <row r="733" spans="3:4" x14ac:dyDescent="0.2">
      <c r="C733" s="42"/>
      <c r="D733" s="42"/>
    </row>
    <row r="734" spans="3:4" x14ac:dyDescent="0.2">
      <c r="C734" s="42"/>
      <c r="D734" s="42"/>
    </row>
    <row r="735" spans="3:4" x14ac:dyDescent="0.2">
      <c r="C735" s="42"/>
      <c r="D735" s="42"/>
    </row>
    <row r="736" spans="3:4" x14ac:dyDescent="0.2">
      <c r="C736" s="42"/>
      <c r="D736" s="42"/>
    </row>
    <row r="737" spans="3:4" x14ac:dyDescent="0.2">
      <c r="C737" s="42"/>
      <c r="D737" s="42"/>
    </row>
    <row r="738" spans="3:4" x14ac:dyDescent="0.2">
      <c r="C738" s="42"/>
      <c r="D738" s="42"/>
    </row>
    <row r="739" spans="3:4" x14ac:dyDescent="0.2">
      <c r="C739" s="42"/>
      <c r="D739" s="42"/>
    </row>
    <row r="740" spans="3:4" x14ac:dyDescent="0.2">
      <c r="C740" s="42"/>
      <c r="D740" s="42"/>
    </row>
    <row r="741" spans="3:4" x14ac:dyDescent="0.2">
      <c r="C741" s="42"/>
      <c r="D741" s="42"/>
    </row>
    <row r="742" spans="3:4" x14ac:dyDescent="0.2">
      <c r="C742" s="42"/>
      <c r="D742" s="42"/>
    </row>
    <row r="743" spans="3:4" x14ac:dyDescent="0.2">
      <c r="C743" s="42"/>
      <c r="D743" s="42"/>
    </row>
    <row r="744" spans="3:4" x14ac:dyDescent="0.2">
      <c r="C744" s="42"/>
      <c r="D744" s="42"/>
    </row>
    <row r="745" spans="3:4" x14ac:dyDescent="0.2">
      <c r="C745" s="42"/>
      <c r="D745" s="42"/>
    </row>
    <row r="746" spans="3:4" x14ac:dyDescent="0.2">
      <c r="C746" s="42"/>
      <c r="D746" s="42"/>
    </row>
    <row r="747" spans="3:4" x14ac:dyDescent="0.2">
      <c r="C747" s="42"/>
      <c r="D747" s="42"/>
    </row>
    <row r="748" spans="3:4" x14ac:dyDescent="0.2">
      <c r="C748" s="42"/>
      <c r="D748" s="42"/>
    </row>
    <row r="749" spans="3:4" x14ac:dyDescent="0.2">
      <c r="C749" s="42"/>
      <c r="D749" s="42"/>
    </row>
    <row r="750" spans="3:4" x14ac:dyDescent="0.2">
      <c r="C750" s="42"/>
      <c r="D750" s="42"/>
    </row>
    <row r="751" spans="3:4" x14ac:dyDescent="0.2">
      <c r="C751" s="42"/>
      <c r="D751" s="42"/>
    </row>
    <row r="752" spans="3:4" x14ac:dyDescent="0.2">
      <c r="C752" s="42"/>
      <c r="D752" s="42"/>
    </row>
    <row r="753" spans="3:4" x14ac:dyDescent="0.2">
      <c r="C753" s="42"/>
      <c r="D753" s="42"/>
    </row>
    <row r="754" spans="3:4" x14ac:dyDescent="0.2">
      <c r="C754" s="42"/>
      <c r="D754" s="42"/>
    </row>
    <row r="755" spans="3:4" x14ac:dyDescent="0.2">
      <c r="C755" s="42"/>
      <c r="D755" s="42"/>
    </row>
    <row r="756" spans="3:4" x14ac:dyDescent="0.2">
      <c r="C756" s="42"/>
      <c r="D756" s="42"/>
    </row>
    <row r="757" spans="3:4" x14ac:dyDescent="0.2">
      <c r="C757" s="42"/>
      <c r="D757" s="42"/>
    </row>
    <row r="758" spans="3:4" x14ac:dyDescent="0.2">
      <c r="C758" s="42"/>
      <c r="D758" s="42"/>
    </row>
    <row r="759" spans="3:4" x14ac:dyDescent="0.2">
      <c r="C759" s="42"/>
      <c r="D759" s="42"/>
    </row>
    <row r="760" spans="3:4" x14ac:dyDescent="0.2">
      <c r="C760" s="42"/>
      <c r="D760" s="42"/>
    </row>
    <row r="761" spans="3:4" x14ac:dyDescent="0.2">
      <c r="C761" s="42"/>
      <c r="D761" s="42"/>
    </row>
    <row r="762" spans="3:4" x14ac:dyDescent="0.2">
      <c r="C762" s="42"/>
      <c r="D762" s="42"/>
    </row>
    <row r="763" spans="3:4" x14ac:dyDescent="0.2">
      <c r="C763" s="42"/>
      <c r="D763" s="42"/>
    </row>
    <row r="764" spans="3:4" x14ac:dyDescent="0.2">
      <c r="C764" s="42"/>
      <c r="D764" s="42"/>
    </row>
    <row r="765" spans="3:4" x14ac:dyDescent="0.2">
      <c r="C765" s="42"/>
      <c r="D765" s="42"/>
    </row>
    <row r="766" spans="3:4" x14ac:dyDescent="0.2">
      <c r="C766" s="42"/>
      <c r="D766" s="42"/>
    </row>
    <row r="767" spans="3:4" x14ac:dyDescent="0.2">
      <c r="C767" s="42"/>
      <c r="D767" s="42"/>
    </row>
    <row r="768" spans="3:4" x14ac:dyDescent="0.2">
      <c r="C768" s="42"/>
      <c r="D768" s="42"/>
    </row>
    <row r="769" spans="3:4" x14ac:dyDescent="0.2">
      <c r="C769" s="42"/>
      <c r="D769" s="42"/>
    </row>
    <row r="770" spans="3:4" x14ac:dyDescent="0.2">
      <c r="C770" s="42"/>
      <c r="D770" s="42"/>
    </row>
    <row r="771" spans="3:4" x14ac:dyDescent="0.2">
      <c r="C771" s="42"/>
      <c r="D771" s="42"/>
    </row>
    <row r="772" spans="3:4" x14ac:dyDescent="0.2">
      <c r="C772" s="42"/>
      <c r="D772" s="42"/>
    </row>
    <row r="773" spans="3:4" x14ac:dyDescent="0.2">
      <c r="C773" s="42"/>
      <c r="D773" s="42"/>
    </row>
    <row r="774" spans="3:4" x14ac:dyDescent="0.2">
      <c r="C774" s="42"/>
      <c r="D774" s="42"/>
    </row>
    <row r="775" spans="3:4" x14ac:dyDescent="0.2">
      <c r="C775" s="42"/>
      <c r="D775" s="42"/>
    </row>
    <row r="776" spans="3:4" x14ac:dyDescent="0.2">
      <c r="C776" s="42"/>
      <c r="D776" s="42"/>
    </row>
    <row r="777" spans="3:4" x14ac:dyDescent="0.2">
      <c r="C777" s="42"/>
      <c r="D777" s="42"/>
    </row>
    <row r="778" spans="3:4" x14ac:dyDescent="0.2">
      <c r="C778" s="42"/>
      <c r="D778" s="42"/>
    </row>
    <row r="779" spans="3:4" x14ac:dyDescent="0.2">
      <c r="C779" s="42"/>
      <c r="D779" s="42"/>
    </row>
    <row r="780" spans="3:4" x14ac:dyDescent="0.2">
      <c r="C780" s="42"/>
      <c r="D780" s="42"/>
    </row>
    <row r="781" spans="3:4" x14ac:dyDescent="0.2">
      <c r="C781" s="42"/>
      <c r="D781" s="42"/>
    </row>
    <row r="782" spans="3:4" x14ac:dyDescent="0.2">
      <c r="C782" s="42"/>
      <c r="D782" s="42"/>
    </row>
    <row r="783" spans="3:4" x14ac:dyDescent="0.2">
      <c r="C783" s="42"/>
      <c r="D783" s="42"/>
    </row>
    <row r="784" spans="3:4" x14ac:dyDescent="0.2">
      <c r="C784" s="42"/>
      <c r="D784" s="42"/>
    </row>
    <row r="785" spans="3:4" x14ac:dyDescent="0.2">
      <c r="C785" s="42"/>
      <c r="D785" s="42"/>
    </row>
    <row r="786" spans="3:4" x14ac:dyDescent="0.2">
      <c r="C786" s="42"/>
      <c r="D786" s="42"/>
    </row>
    <row r="787" spans="3:4" x14ac:dyDescent="0.2">
      <c r="C787" s="42"/>
      <c r="D787" s="42"/>
    </row>
    <row r="788" spans="3:4" x14ac:dyDescent="0.2">
      <c r="C788" s="42"/>
      <c r="D788" s="42"/>
    </row>
    <row r="789" spans="3:4" x14ac:dyDescent="0.2">
      <c r="C789" s="42"/>
      <c r="D789" s="42"/>
    </row>
    <row r="790" spans="3:4" x14ac:dyDescent="0.2">
      <c r="C790" s="42"/>
      <c r="D790" s="42"/>
    </row>
    <row r="791" spans="3:4" x14ac:dyDescent="0.2">
      <c r="C791" s="42"/>
      <c r="D791" s="42"/>
    </row>
    <row r="792" spans="3:4" x14ac:dyDescent="0.2">
      <c r="C792" s="42"/>
      <c r="D792" s="42"/>
    </row>
    <row r="793" spans="3:4" x14ac:dyDescent="0.2">
      <c r="C793" s="42"/>
      <c r="D793" s="42"/>
    </row>
    <row r="794" spans="3:4" x14ac:dyDescent="0.2">
      <c r="C794" s="42"/>
      <c r="D794" s="42"/>
    </row>
    <row r="795" spans="3:4" x14ac:dyDescent="0.2">
      <c r="C795" s="42"/>
      <c r="D795" s="42"/>
    </row>
    <row r="796" spans="3:4" x14ac:dyDescent="0.2">
      <c r="C796" s="42"/>
      <c r="D796" s="42"/>
    </row>
    <row r="797" spans="3:4" x14ac:dyDescent="0.2">
      <c r="C797" s="42"/>
      <c r="D797" s="42"/>
    </row>
    <row r="798" spans="3:4" x14ac:dyDescent="0.2">
      <c r="C798" s="42"/>
      <c r="D798" s="42"/>
    </row>
    <row r="799" spans="3:4" x14ac:dyDescent="0.2">
      <c r="C799" s="42"/>
      <c r="D799" s="42"/>
    </row>
    <row r="800" spans="3:4" x14ac:dyDescent="0.2">
      <c r="C800" s="42"/>
      <c r="D800" s="42"/>
    </row>
    <row r="801" spans="3:4" x14ac:dyDescent="0.2">
      <c r="C801" s="42"/>
      <c r="D801" s="42"/>
    </row>
    <row r="802" spans="3:4" x14ac:dyDescent="0.2">
      <c r="C802" s="42"/>
      <c r="D802" s="42"/>
    </row>
    <row r="803" spans="3:4" x14ac:dyDescent="0.2">
      <c r="C803" s="42"/>
      <c r="D803" s="42"/>
    </row>
    <row r="804" spans="3:4" x14ac:dyDescent="0.2">
      <c r="C804" s="42"/>
      <c r="D804" s="42"/>
    </row>
    <row r="805" spans="3:4" x14ac:dyDescent="0.2">
      <c r="C805" s="42"/>
      <c r="D805" s="42"/>
    </row>
    <row r="806" spans="3:4" x14ac:dyDescent="0.2">
      <c r="C806" s="42"/>
      <c r="D806" s="42"/>
    </row>
    <row r="807" spans="3:4" x14ac:dyDescent="0.2">
      <c r="C807" s="42"/>
      <c r="D807" s="42"/>
    </row>
    <row r="808" spans="3:4" x14ac:dyDescent="0.2">
      <c r="C808" s="42"/>
      <c r="D808" s="42"/>
    </row>
    <row r="809" spans="3:4" x14ac:dyDescent="0.2">
      <c r="C809" s="42"/>
      <c r="D809" s="42"/>
    </row>
    <row r="810" spans="3:4" x14ac:dyDescent="0.2">
      <c r="C810" s="42"/>
      <c r="D810" s="42"/>
    </row>
    <row r="811" spans="3:4" x14ac:dyDescent="0.2">
      <c r="C811" s="42"/>
      <c r="D811" s="42"/>
    </row>
    <row r="812" spans="3:4" x14ac:dyDescent="0.2">
      <c r="C812" s="42"/>
      <c r="D812" s="42"/>
    </row>
    <row r="813" spans="3:4" x14ac:dyDescent="0.2">
      <c r="C813" s="42"/>
      <c r="D813" s="42"/>
    </row>
    <row r="814" spans="3:4" x14ac:dyDescent="0.2">
      <c r="C814" s="42"/>
      <c r="D814" s="42"/>
    </row>
    <row r="815" spans="3:4" x14ac:dyDescent="0.2">
      <c r="C815" s="42"/>
      <c r="D815" s="42"/>
    </row>
    <row r="816" spans="3:4" x14ac:dyDescent="0.2">
      <c r="C816" s="42"/>
      <c r="D816" s="42"/>
    </row>
    <row r="817" spans="3:4" x14ac:dyDescent="0.2">
      <c r="C817" s="42"/>
      <c r="D817" s="42"/>
    </row>
    <row r="818" spans="3:4" x14ac:dyDescent="0.2">
      <c r="C818" s="42"/>
      <c r="D818" s="42"/>
    </row>
    <row r="819" spans="3:4" x14ac:dyDescent="0.2">
      <c r="C819" s="42"/>
      <c r="D819" s="42"/>
    </row>
    <row r="820" spans="3:4" x14ac:dyDescent="0.2">
      <c r="C820" s="42"/>
      <c r="D820" s="42"/>
    </row>
    <row r="821" spans="3:4" x14ac:dyDescent="0.2">
      <c r="C821" s="42"/>
      <c r="D821" s="42"/>
    </row>
    <row r="822" spans="3:4" x14ac:dyDescent="0.2">
      <c r="C822" s="42"/>
      <c r="D822" s="42"/>
    </row>
    <row r="823" spans="3:4" x14ac:dyDescent="0.2">
      <c r="C823" s="42"/>
      <c r="D823" s="42"/>
    </row>
    <row r="824" spans="3:4" x14ac:dyDescent="0.2">
      <c r="C824" s="42"/>
      <c r="D824" s="42"/>
    </row>
    <row r="825" spans="3:4" x14ac:dyDescent="0.2">
      <c r="C825" s="42"/>
      <c r="D825" s="42"/>
    </row>
    <row r="826" spans="3:4" x14ac:dyDescent="0.2">
      <c r="C826" s="42"/>
      <c r="D826" s="42"/>
    </row>
    <row r="827" spans="3:4" x14ac:dyDescent="0.2">
      <c r="C827" s="42"/>
      <c r="D827" s="42"/>
    </row>
    <row r="828" spans="3:4" x14ac:dyDescent="0.2">
      <c r="C828" s="42"/>
      <c r="D828" s="42"/>
    </row>
    <row r="829" spans="3:4" x14ac:dyDescent="0.2">
      <c r="C829" s="42"/>
      <c r="D829" s="42"/>
    </row>
    <row r="830" spans="3:4" x14ac:dyDescent="0.2">
      <c r="C830" s="42"/>
      <c r="D830" s="42"/>
    </row>
    <row r="831" spans="3:4" x14ac:dyDescent="0.2">
      <c r="C831" s="42"/>
      <c r="D831" s="42"/>
    </row>
    <row r="832" spans="3:4" x14ac:dyDescent="0.2">
      <c r="C832" s="42"/>
      <c r="D832" s="42"/>
    </row>
    <row r="833" spans="3:4" x14ac:dyDescent="0.2">
      <c r="C833" s="42"/>
      <c r="D833" s="42"/>
    </row>
    <row r="834" spans="3:4" x14ac:dyDescent="0.2">
      <c r="C834" s="42"/>
      <c r="D834" s="42"/>
    </row>
    <row r="835" spans="3:4" x14ac:dyDescent="0.2">
      <c r="C835" s="42"/>
      <c r="D835" s="42"/>
    </row>
    <row r="836" spans="3:4" x14ac:dyDescent="0.2">
      <c r="C836" s="42"/>
      <c r="D836" s="42"/>
    </row>
    <row r="837" spans="3:4" x14ac:dyDescent="0.2">
      <c r="C837" s="42"/>
      <c r="D837" s="42"/>
    </row>
    <row r="838" spans="3:4" x14ac:dyDescent="0.2">
      <c r="C838" s="42"/>
      <c r="D838" s="42"/>
    </row>
    <row r="839" spans="3:4" x14ac:dyDescent="0.2">
      <c r="C839" s="42"/>
      <c r="D839" s="42"/>
    </row>
    <row r="840" spans="3:4" x14ac:dyDescent="0.2">
      <c r="C840" s="42"/>
      <c r="D840" s="42"/>
    </row>
    <row r="841" spans="3:4" x14ac:dyDescent="0.2">
      <c r="C841" s="42"/>
      <c r="D841" s="42"/>
    </row>
    <row r="842" spans="3:4" x14ac:dyDescent="0.2">
      <c r="C842" s="42"/>
      <c r="D842" s="42"/>
    </row>
    <row r="843" spans="3:4" x14ac:dyDescent="0.2">
      <c r="C843" s="42"/>
      <c r="D843" s="42"/>
    </row>
    <row r="844" spans="3:4" x14ac:dyDescent="0.2">
      <c r="C844" s="42"/>
      <c r="D844" s="42"/>
    </row>
    <row r="845" spans="3:4" x14ac:dyDescent="0.2">
      <c r="C845" s="42"/>
      <c r="D845" s="42"/>
    </row>
    <row r="846" spans="3:4" x14ac:dyDescent="0.2">
      <c r="C846" s="42"/>
      <c r="D846" s="42"/>
    </row>
    <row r="847" spans="3:4" x14ac:dyDescent="0.2">
      <c r="C847" s="42"/>
      <c r="D847" s="42"/>
    </row>
    <row r="848" spans="3:4" x14ac:dyDescent="0.2">
      <c r="C848" s="42"/>
      <c r="D848" s="42"/>
    </row>
    <row r="849" spans="3:4" x14ac:dyDescent="0.2">
      <c r="C849" s="42"/>
      <c r="D849" s="42"/>
    </row>
    <row r="850" spans="3:4" x14ac:dyDescent="0.2">
      <c r="C850" s="42"/>
      <c r="D850" s="42"/>
    </row>
    <row r="851" spans="3:4" x14ac:dyDescent="0.2">
      <c r="C851" s="42"/>
      <c r="D851" s="42"/>
    </row>
    <row r="852" spans="3:4" x14ac:dyDescent="0.2">
      <c r="C852" s="42"/>
      <c r="D852" s="42"/>
    </row>
    <row r="853" spans="3:4" x14ac:dyDescent="0.2">
      <c r="C853" s="42"/>
      <c r="D853" s="42"/>
    </row>
    <row r="854" spans="3:4" x14ac:dyDescent="0.2">
      <c r="C854" s="42"/>
      <c r="D854" s="42"/>
    </row>
    <row r="855" spans="3:4" x14ac:dyDescent="0.2">
      <c r="C855" s="42"/>
      <c r="D855" s="42"/>
    </row>
    <row r="856" spans="3:4" x14ac:dyDescent="0.2">
      <c r="C856" s="42"/>
      <c r="D856" s="42"/>
    </row>
    <row r="857" spans="3:4" x14ac:dyDescent="0.2">
      <c r="C857" s="42"/>
      <c r="D857" s="42"/>
    </row>
    <row r="858" spans="3:4" x14ac:dyDescent="0.2">
      <c r="C858" s="42"/>
      <c r="D858" s="42"/>
    </row>
    <row r="859" spans="3:4" x14ac:dyDescent="0.2">
      <c r="C859" s="42"/>
      <c r="D859" s="42"/>
    </row>
    <row r="860" spans="3:4" x14ac:dyDescent="0.2">
      <c r="C860" s="42"/>
      <c r="D860" s="42"/>
    </row>
    <row r="861" spans="3:4" x14ac:dyDescent="0.2">
      <c r="C861" s="42"/>
      <c r="D861" s="42"/>
    </row>
    <row r="862" spans="3:4" x14ac:dyDescent="0.2">
      <c r="C862" s="42"/>
      <c r="D862" s="42"/>
    </row>
    <row r="863" spans="3:4" x14ac:dyDescent="0.2">
      <c r="C863" s="42"/>
      <c r="D863" s="42"/>
    </row>
    <row r="864" spans="3:4" x14ac:dyDescent="0.2">
      <c r="C864" s="42"/>
      <c r="D864" s="42"/>
    </row>
    <row r="865" spans="3:4" x14ac:dyDescent="0.2">
      <c r="C865" s="42"/>
      <c r="D865" s="42"/>
    </row>
    <row r="866" spans="3:4" x14ac:dyDescent="0.2">
      <c r="C866" s="42"/>
      <c r="D866" s="42"/>
    </row>
    <row r="867" spans="3:4" x14ac:dyDescent="0.2">
      <c r="C867" s="42"/>
      <c r="D867" s="42"/>
    </row>
    <row r="868" spans="3:4" x14ac:dyDescent="0.2">
      <c r="C868" s="42"/>
      <c r="D868" s="42"/>
    </row>
    <row r="869" spans="3:4" x14ac:dyDescent="0.2">
      <c r="C869" s="42"/>
      <c r="D869" s="42"/>
    </row>
    <row r="870" spans="3:4" x14ac:dyDescent="0.2">
      <c r="C870" s="42"/>
      <c r="D870" s="42"/>
    </row>
    <row r="871" spans="3:4" x14ac:dyDescent="0.2">
      <c r="C871" s="42"/>
      <c r="D871" s="42"/>
    </row>
    <row r="872" spans="3:4" x14ac:dyDescent="0.2">
      <c r="C872" s="42"/>
      <c r="D872" s="42"/>
    </row>
    <row r="873" spans="3:4" x14ac:dyDescent="0.2">
      <c r="C873" s="42"/>
      <c r="D873" s="42"/>
    </row>
    <row r="874" spans="3:4" x14ac:dyDescent="0.2">
      <c r="C874" s="42"/>
      <c r="D874" s="42"/>
    </row>
    <row r="875" spans="3:4" x14ac:dyDescent="0.2">
      <c r="C875" s="42"/>
      <c r="D875" s="42"/>
    </row>
    <row r="876" spans="3:4" x14ac:dyDescent="0.2">
      <c r="C876" s="42"/>
      <c r="D876" s="42"/>
    </row>
    <row r="877" spans="3:4" x14ac:dyDescent="0.2">
      <c r="C877" s="42"/>
      <c r="D877" s="42"/>
    </row>
    <row r="878" spans="3:4" x14ac:dyDescent="0.2">
      <c r="C878" s="42"/>
      <c r="D878" s="42"/>
    </row>
    <row r="879" spans="3:4" x14ac:dyDescent="0.2">
      <c r="C879" s="42"/>
      <c r="D879" s="42"/>
    </row>
    <row r="880" spans="3:4" x14ac:dyDescent="0.2">
      <c r="C880" s="42"/>
      <c r="D880" s="42"/>
    </row>
    <row r="881" spans="3:4" x14ac:dyDescent="0.2">
      <c r="C881" s="42"/>
      <c r="D881" s="42"/>
    </row>
    <row r="882" spans="3:4" x14ac:dyDescent="0.2">
      <c r="C882" s="42"/>
      <c r="D882" s="42"/>
    </row>
    <row r="883" spans="3:4" x14ac:dyDescent="0.2">
      <c r="C883" s="42"/>
      <c r="D883" s="42"/>
    </row>
    <row r="884" spans="3:4" x14ac:dyDescent="0.2">
      <c r="C884" s="42"/>
      <c r="D884" s="42"/>
    </row>
    <row r="885" spans="3:4" x14ac:dyDescent="0.2">
      <c r="C885" s="42"/>
      <c r="D885" s="42"/>
    </row>
    <row r="886" spans="3:4" x14ac:dyDescent="0.2">
      <c r="C886" s="42"/>
      <c r="D886" s="42"/>
    </row>
    <row r="887" spans="3:4" x14ac:dyDescent="0.2">
      <c r="C887" s="42"/>
      <c r="D887" s="42"/>
    </row>
    <row r="888" spans="3:4" x14ac:dyDescent="0.2">
      <c r="C888" s="42"/>
      <c r="D888" s="42"/>
    </row>
    <row r="889" spans="3:4" x14ac:dyDescent="0.2">
      <c r="C889" s="42"/>
      <c r="D889" s="42"/>
    </row>
    <row r="890" spans="3:4" x14ac:dyDescent="0.2">
      <c r="C890" s="42"/>
      <c r="D890" s="42"/>
    </row>
    <row r="891" spans="3:4" x14ac:dyDescent="0.2">
      <c r="C891" s="42"/>
      <c r="D891" s="42"/>
    </row>
    <row r="892" spans="3:4" x14ac:dyDescent="0.2">
      <c r="C892" s="42"/>
      <c r="D892" s="42"/>
    </row>
    <row r="893" spans="3:4" x14ac:dyDescent="0.2">
      <c r="C893" s="42"/>
      <c r="D893" s="42"/>
    </row>
    <row r="894" spans="3:4" x14ac:dyDescent="0.2">
      <c r="C894" s="42"/>
      <c r="D894" s="42"/>
    </row>
    <row r="895" spans="3:4" x14ac:dyDescent="0.2">
      <c r="C895" s="42"/>
      <c r="D895" s="42"/>
    </row>
    <row r="896" spans="3:4" x14ac:dyDescent="0.2">
      <c r="C896" s="42"/>
      <c r="D896" s="42"/>
    </row>
    <row r="897" spans="3:4" x14ac:dyDescent="0.2">
      <c r="C897" s="42"/>
      <c r="D897" s="42"/>
    </row>
    <row r="898" spans="3:4" x14ac:dyDescent="0.2">
      <c r="C898" s="42"/>
      <c r="D898" s="42"/>
    </row>
    <row r="899" spans="3:4" x14ac:dyDescent="0.2">
      <c r="C899" s="42"/>
      <c r="D899" s="42"/>
    </row>
    <row r="900" spans="3:4" x14ac:dyDescent="0.2">
      <c r="C900" s="42"/>
      <c r="D900" s="42"/>
    </row>
    <row r="901" spans="3:4" x14ac:dyDescent="0.2">
      <c r="C901" s="42"/>
      <c r="D901" s="42"/>
    </row>
    <row r="902" spans="3:4" x14ac:dyDescent="0.2">
      <c r="C902" s="42"/>
      <c r="D902" s="42"/>
    </row>
    <row r="903" spans="3:4" x14ac:dyDescent="0.2">
      <c r="C903" s="42"/>
      <c r="D903" s="42"/>
    </row>
    <row r="904" spans="3:4" x14ac:dyDescent="0.2">
      <c r="C904" s="42"/>
      <c r="D904" s="42"/>
    </row>
    <row r="905" spans="3:4" x14ac:dyDescent="0.2">
      <c r="C905" s="42"/>
      <c r="D905" s="42"/>
    </row>
    <row r="906" spans="3:4" x14ac:dyDescent="0.2">
      <c r="C906" s="42"/>
      <c r="D906" s="42"/>
    </row>
    <row r="907" spans="3:4" x14ac:dyDescent="0.2">
      <c r="C907" s="42"/>
      <c r="D907" s="42"/>
    </row>
    <row r="908" spans="3:4" x14ac:dyDescent="0.2">
      <c r="C908" s="42"/>
      <c r="D908" s="42"/>
    </row>
    <row r="909" spans="3:4" x14ac:dyDescent="0.2">
      <c r="C909" s="42"/>
      <c r="D909" s="42"/>
    </row>
    <row r="910" spans="3:4" x14ac:dyDescent="0.2">
      <c r="C910" s="42"/>
      <c r="D910" s="42"/>
    </row>
    <row r="911" spans="3:4" x14ac:dyDescent="0.2">
      <c r="C911" s="42"/>
      <c r="D911" s="42"/>
    </row>
    <row r="912" spans="3:4" x14ac:dyDescent="0.2">
      <c r="C912" s="42"/>
      <c r="D912" s="42"/>
    </row>
    <row r="913" spans="3:4" x14ac:dyDescent="0.2">
      <c r="C913" s="42"/>
      <c r="D913" s="42"/>
    </row>
    <row r="914" spans="3:4" x14ac:dyDescent="0.2">
      <c r="C914" s="42"/>
      <c r="D914" s="42"/>
    </row>
    <row r="915" spans="3:4" x14ac:dyDescent="0.2">
      <c r="C915" s="42"/>
      <c r="D915" s="42"/>
    </row>
    <row r="916" spans="3:4" x14ac:dyDescent="0.2">
      <c r="C916" s="42"/>
      <c r="D916" s="42"/>
    </row>
    <row r="917" spans="3:4" x14ac:dyDescent="0.2">
      <c r="C917" s="42"/>
      <c r="D917" s="42"/>
    </row>
    <row r="918" spans="3:4" x14ac:dyDescent="0.2">
      <c r="C918" s="42"/>
      <c r="D918" s="42"/>
    </row>
    <row r="919" spans="3:4" x14ac:dyDescent="0.2">
      <c r="C919" s="42"/>
      <c r="D919" s="42"/>
    </row>
    <row r="920" spans="3:4" x14ac:dyDescent="0.2">
      <c r="C920" s="42"/>
      <c r="D920" s="42"/>
    </row>
    <row r="921" spans="3:4" x14ac:dyDescent="0.2">
      <c r="C921" s="42"/>
      <c r="D921" s="42"/>
    </row>
    <row r="922" spans="3:4" x14ac:dyDescent="0.2">
      <c r="C922" s="42"/>
      <c r="D922" s="42"/>
    </row>
    <row r="923" spans="3:4" x14ac:dyDescent="0.2">
      <c r="C923" s="42"/>
      <c r="D923" s="42"/>
    </row>
    <row r="924" spans="3:4" x14ac:dyDescent="0.2">
      <c r="C924" s="42"/>
      <c r="D924" s="42"/>
    </row>
    <row r="925" spans="3:4" x14ac:dyDescent="0.2">
      <c r="C925" s="42"/>
      <c r="D925" s="42"/>
    </row>
    <row r="926" spans="3:4" x14ac:dyDescent="0.2">
      <c r="C926" s="42"/>
      <c r="D926" s="42"/>
    </row>
    <row r="927" spans="3:4" x14ac:dyDescent="0.2">
      <c r="C927" s="42"/>
      <c r="D927" s="42"/>
    </row>
    <row r="928" spans="3:4" x14ac:dyDescent="0.2">
      <c r="C928" s="42"/>
      <c r="D928" s="42"/>
    </row>
    <row r="929" spans="3:4" x14ac:dyDescent="0.2">
      <c r="C929" s="42"/>
      <c r="D929" s="42"/>
    </row>
    <row r="930" spans="3:4" x14ac:dyDescent="0.2">
      <c r="C930" s="42"/>
      <c r="D930" s="42"/>
    </row>
    <row r="931" spans="3:4" x14ac:dyDescent="0.2">
      <c r="C931" s="42"/>
      <c r="D931" s="42"/>
    </row>
    <row r="932" spans="3:4" x14ac:dyDescent="0.2">
      <c r="C932" s="42"/>
      <c r="D932" s="42"/>
    </row>
    <row r="933" spans="3:4" x14ac:dyDescent="0.2">
      <c r="C933" s="42"/>
      <c r="D933" s="42"/>
    </row>
    <row r="934" spans="3:4" x14ac:dyDescent="0.2">
      <c r="C934" s="42"/>
      <c r="D934" s="42"/>
    </row>
    <row r="935" spans="3:4" x14ac:dyDescent="0.2">
      <c r="C935" s="42"/>
      <c r="D935" s="42"/>
    </row>
    <row r="936" spans="3:4" x14ac:dyDescent="0.2">
      <c r="C936" s="42"/>
      <c r="D936" s="42"/>
    </row>
    <row r="937" spans="3:4" x14ac:dyDescent="0.2">
      <c r="C937" s="42"/>
      <c r="D937" s="42"/>
    </row>
    <row r="938" spans="3:4" x14ac:dyDescent="0.2">
      <c r="C938" s="42"/>
      <c r="D938" s="42"/>
    </row>
    <row r="939" spans="3:4" x14ac:dyDescent="0.2">
      <c r="C939" s="42"/>
      <c r="D939" s="42"/>
    </row>
    <row r="940" spans="3:4" x14ac:dyDescent="0.2">
      <c r="C940" s="42"/>
      <c r="D940" s="42"/>
    </row>
    <row r="941" spans="3:4" x14ac:dyDescent="0.2">
      <c r="C941" s="42"/>
      <c r="D941" s="42"/>
    </row>
    <row r="942" spans="3:4" x14ac:dyDescent="0.2">
      <c r="C942" s="42"/>
      <c r="D942" s="42"/>
    </row>
    <row r="943" spans="3:4" x14ac:dyDescent="0.2">
      <c r="C943" s="42"/>
      <c r="D943" s="42"/>
    </row>
    <row r="944" spans="3:4" x14ac:dyDescent="0.2">
      <c r="C944" s="42"/>
      <c r="D944" s="42"/>
    </row>
    <row r="945" spans="3:4" x14ac:dyDescent="0.2">
      <c r="C945" s="42"/>
      <c r="D945" s="42"/>
    </row>
    <row r="946" spans="3:4" x14ac:dyDescent="0.2">
      <c r="C946" s="42"/>
      <c r="D946" s="42"/>
    </row>
    <row r="947" spans="3:4" x14ac:dyDescent="0.2">
      <c r="C947" s="42"/>
      <c r="D947" s="42"/>
    </row>
    <row r="948" spans="3:4" x14ac:dyDescent="0.2">
      <c r="C948" s="42"/>
      <c r="D948" s="42"/>
    </row>
    <row r="949" spans="3:4" x14ac:dyDescent="0.2">
      <c r="C949" s="42"/>
      <c r="D949" s="42"/>
    </row>
    <row r="950" spans="3:4" x14ac:dyDescent="0.2">
      <c r="C950" s="42"/>
      <c r="D950" s="42"/>
    </row>
    <row r="951" spans="3:4" x14ac:dyDescent="0.2">
      <c r="C951" s="42"/>
      <c r="D951" s="42"/>
    </row>
    <row r="952" spans="3:4" x14ac:dyDescent="0.2">
      <c r="C952" s="42"/>
      <c r="D952" s="42"/>
    </row>
    <row r="953" spans="3:4" x14ac:dyDescent="0.2">
      <c r="C953" s="42"/>
      <c r="D953" s="42"/>
    </row>
    <row r="954" spans="3:4" x14ac:dyDescent="0.2">
      <c r="C954" s="42"/>
      <c r="D954" s="42"/>
    </row>
    <row r="955" spans="3:4" x14ac:dyDescent="0.2">
      <c r="C955" s="42"/>
      <c r="D955" s="42"/>
    </row>
    <row r="956" spans="3:4" x14ac:dyDescent="0.2">
      <c r="C956" s="42"/>
      <c r="D956" s="42"/>
    </row>
    <row r="957" spans="3:4" x14ac:dyDescent="0.2">
      <c r="C957" s="42"/>
      <c r="D957" s="42"/>
    </row>
    <row r="958" spans="3:4" x14ac:dyDescent="0.2">
      <c r="C958" s="42"/>
      <c r="D958" s="42"/>
    </row>
    <row r="959" spans="3:4" x14ac:dyDescent="0.2">
      <c r="C959" s="42"/>
      <c r="D959" s="42"/>
    </row>
    <row r="960" spans="3:4" x14ac:dyDescent="0.2">
      <c r="C960" s="42"/>
      <c r="D960" s="42"/>
    </row>
    <row r="961" spans="3:4" x14ac:dyDescent="0.2">
      <c r="C961" s="42"/>
      <c r="D961" s="42"/>
    </row>
    <row r="962" spans="3:4" x14ac:dyDescent="0.2">
      <c r="C962" s="42"/>
      <c r="D962" s="42"/>
    </row>
    <row r="963" spans="3:4" x14ac:dyDescent="0.2">
      <c r="C963" s="42"/>
      <c r="D963" s="42"/>
    </row>
    <row r="964" spans="3:4" x14ac:dyDescent="0.2">
      <c r="C964" s="42"/>
      <c r="D964" s="42"/>
    </row>
    <row r="965" spans="3:4" x14ac:dyDescent="0.2">
      <c r="C965" s="42"/>
      <c r="D965" s="42"/>
    </row>
    <row r="966" spans="3:4" x14ac:dyDescent="0.2">
      <c r="C966" s="42"/>
      <c r="D966" s="42"/>
    </row>
    <row r="967" spans="3:4" x14ac:dyDescent="0.2">
      <c r="C967" s="42"/>
      <c r="D967" s="42"/>
    </row>
    <row r="968" spans="3:4" x14ac:dyDescent="0.2">
      <c r="C968" s="42"/>
      <c r="D968" s="42"/>
    </row>
    <row r="969" spans="3:4" x14ac:dyDescent="0.2">
      <c r="C969" s="42"/>
      <c r="D969" s="42"/>
    </row>
    <row r="970" spans="3:4" x14ac:dyDescent="0.2">
      <c r="C970" s="42"/>
      <c r="D970" s="42"/>
    </row>
    <row r="971" spans="3:4" x14ac:dyDescent="0.2">
      <c r="C971" s="42"/>
      <c r="D971" s="42"/>
    </row>
    <row r="972" spans="3:4" x14ac:dyDescent="0.2">
      <c r="C972" s="42"/>
      <c r="D972" s="42"/>
    </row>
    <row r="973" spans="3:4" x14ac:dyDescent="0.2">
      <c r="C973" s="42"/>
      <c r="D973" s="42"/>
    </row>
    <row r="974" spans="3:4" x14ac:dyDescent="0.2">
      <c r="C974" s="42"/>
      <c r="D974" s="42"/>
    </row>
    <row r="975" spans="3:4" x14ac:dyDescent="0.2">
      <c r="C975" s="42"/>
      <c r="D975" s="42"/>
    </row>
    <row r="976" spans="3:4" x14ac:dyDescent="0.2">
      <c r="C976" s="42"/>
      <c r="D976" s="42"/>
    </row>
    <row r="977" spans="3:4" x14ac:dyDescent="0.2">
      <c r="C977" s="42"/>
      <c r="D977" s="42"/>
    </row>
    <row r="978" spans="3:4" x14ac:dyDescent="0.2">
      <c r="C978" s="42"/>
      <c r="D978" s="42"/>
    </row>
    <row r="979" spans="3:4" x14ac:dyDescent="0.2">
      <c r="C979" s="42"/>
      <c r="D979" s="42"/>
    </row>
    <row r="980" spans="3:4" x14ac:dyDescent="0.2">
      <c r="C980" s="42"/>
      <c r="D980" s="42"/>
    </row>
    <row r="981" spans="3:4" x14ac:dyDescent="0.2">
      <c r="C981" s="42"/>
      <c r="D981" s="42"/>
    </row>
    <row r="982" spans="3:4" x14ac:dyDescent="0.2">
      <c r="C982" s="42"/>
      <c r="D982" s="42"/>
    </row>
    <row r="983" spans="3:4" x14ac:dyDescent="0.2">
      <c r="C983" s="42"/>
      <c r="D983" s="42"/>
    </row>
    <row r="984" spans="3:4" x14ac:dyDescent="0.2">
      <c r="C984" s="42"/>
      <c r="D984" s="42"/>
    </row>
    <row r="985" spans="3:4" x14ac:dyDescent="0.2">
      <c r="C985" s="42"/>
      <c r="D985" s="42"/>
    </row>
    <row r="986" spans="3:4" x14ac:dyDescent="0.2">
      <c r="C986" s="42"/>
      <c r="D986" s="42"/>
    </row>
    <row r="987" spans="3:4" x14ac:dyDescent="0.2">
      <c r="C987" s="42"/>
      <c r="D987" s="42"/>
    </row>
    <row r="988" spans="3:4" x14ac:dyDescent="0.2">
      <c r="C988" s="42"/>
      <c r="D988" s="42"/>
    </row>
    <row r="989" spans="3:4" x14ac:dyDescent="0.2">
      <c r="C989" s="42"/>
      <c r="D989" s="42"/>
    </row>
    <row r="990" spans="3:4" x14ac:dyDescent="0.2">
      <c r="C990" s="42"/>
      <c r="D990" s="42"/>
    </row>
    <row r="991" spans="3:4" x14ac:dyDescent="0.2">
      <c r="C991" s="42"/>
      <c r="D991" s="42"/>
    </row>
    <row r="992" spans="3:4" x14ac:dyDescent="0.2">
      <c r="C992" s="42"/>
      <c r="D992" s="42"/>
    </row>
    <row r="993" spans="3:4" x14ac:dyDescent="0.2">
      <c r="C993" s="42"/>
      <c r="D993" s="42"/>
    </row>
    <row r="994" spans="3:4" x14ac:dyDescent="0.2">
      <c r="C994" s="42"/>
      <c r="D994" s="42"/>
    </row>
    <row r="995" spans="3:4" x14ac:dyDescent="0.2">
      <c r="C995" s="42"/>
      <c r="D995" s="42"/>
    </row>
    <row r="996" spans="3:4" x14ac:dyDescent="0.2">
      <c r="C996" s="42"/>
      <c r="D996" s="42"/>
    </row>
    <row r="997" spans="3:4" x14ac:dyDescent="0.2">
      <c r="C997" s="42"/>
      <c r="D997" s="42"/>
    </row>
    <row r="998" spans="3:4" x14ac:dyDescent="0.2">
      <c r="C998" s="42"/>
      <c r="D998" s="42"/>
    </row>
    <row r="999" spans="3:4" x14ac:dyDescent="0.2">
      <c r="C999" s="42"/>
      <c r="D999" s="42"/>
    </row>
    <row r="1000" spans="3:4" x14ac:dyDescent="0.2">
      <c r="C1000" s="42"/>
      <c r="D1000" s="42"/>
    </row>
    <row r="1001" spans="3:4" x14ac:dyDescent="0.2">
      <c r="C1001" s="42"/>
      <c r="D1001" s="42"/>
    </row>
    <row r="1002" spans="3:4" x14ac:dyDescent="0.2">
      <c r="C1002" s="42"/>
      <c r="D1002" s="42"/>
    </row>
    <row r="1003" spans="3:4" x14ac:dyDescent="0.2">
      <c r="C1003" s="42"/>
      <c r="D1003" s="42"/>
    </row>
    <row r="1004" spans="3:4" x14ac:dyDescent="0.2">
      <c r="C1004" s="42"/>
      <c r="D1004" s="42"/>
    </row>
    <row r="1005" spans="3:4" x14ac:dyDescent="0.2">
      <c r="C1005" s="42"/>
      <c r="D1005" s="42"/>
    </row>
    <row r="1006" spans="3:4" x14ac:dyDescent="0.2">
      <c r="C1006" s="42"/>
      <c r="D1006" s="42"/>
    </row>
    <row r="1007" spans="3:4" x14ac:dyDescent="0.2">
      <c r="C1007" s="42"/>
      <c r="D1007" s="42"/>
    </row>
    <row r="1008" spans="3:4" x14ac:dyDescent="0.2">
      <c r="C1008" s="42"/>
      <c r="D1008" s="42"/>
    </row>
    <row r="1009" spans="3:4" x14ac:dyDescent="0.2">
      <c r="C1009" s="42"/>
      <c r="D1009" s="42"/>
    </row>
    <row r="1010" spans="3:4" x14ac:dyDescent="0.2">
      <c r="C1010" s="42"/>
      <c r="D1010" s="42"/>
    </row>
    <row r="1011" spans="3:4" x14ac:dyDescent="0.2">
      <c r="C1011" s="42"/>
      <c r="D1011" s="42"/>
    </row>
    <row r="1012" spans="3:4" x14ac:dyDescent="0.2">
      <c r="C1012" s="42"/>
      <c r="D1012" s="42"/>
    </row>
    <row r="1013" spans="3:4" x14ac:dyDescent="0.2">
      <c r="C1013" s="42"/>
      <c r="D1013" s="42"/>
    </row>
    <row r="1014" spans="3:4" x14ac:dyDescent="0.2">
      <c r="C1014" s="42"/>
      <c r="D1014" s="42"/>
    </row>
    <row r="1015" spans="3:4" x14ac:dyDescent="0.2">
      <c r="C1015" s="42"/>
      <c r="D1015" s="42"/>
    </row>
    <row r="1016" spans="3:4" x14ac:dyDescent="0.2">
      <c r="C1016" s="42"/>
      <c r="D1016" s="42"/>
    </row>
    <row r="1017" spans="3:4" x14ac:dyDescent="0.2">
      <c r="C1017" s="42"/>
      <c r="D1017" s="42"/>
    </row>
    <row r="1018" spans="3:4" x14ac:dyDescent="0.2">
      <c r="C1018" s="42"/>
      <c r="D1018" s="42"/>
    </row>
    <row r="1019" spans="3:4" x14ac:dyDescent="0.2">
      <c r="C1019" s="42"/>
      <c r="D1019" s="42"/>
    </row>
    <row r="1020" spans="3:4" x14ac:dyDescent="0.2">
      <c r="C1020" s="42"/>
      <c r="D1020" s="42"/>
    </row>
    <row r="1021" spans="3:4" x14ac:dyDescent="0.2">
      <c r="C1021" s="42"/>
      <c r="D1021" s="42"/>
    </row>
    <row r="1022" spans="3:4" x14ac:dyDescent="0.2">
      <c r="C1022" s="42"/>
      <c r="D1022" s="42"/>
    </row>
    <row r="1023" spans="3:4" x14ac:dyDescent="0.2">
      <c r="C1023" s="42"/>
      <c r="D1023" s="42"/>
    </row>
    <row r="1024" spans="3:4" x14ac:dyDescent="0.2">
      <c r="C1024" s="42"/>
      <c r="D1024" s="42"/>
    </row>
    <row r="1025" spans="3:4" x14ac:dyDescent="0.2">
      <c r="C1025" s="42"/>
      <c r="D1025" s="42"/>
    </row>
    <row r="1026" spans="3:4" x14ac:dyDescent="0.2">
      <c r="C1026" s="42"/>
      <c r="D1026" s="42"/>
    </row>
    <row r="1027" spans="3:4" x14ac:dyDescent="0.2">
      <c r="C1027" s="42"/>
      <c r="D1027" s="42"/>
    </row>
    <row r="1028" spans="3:4" x14ac:dyDescent="0.2">
      <c r="C1028" s="42"/>
      <c r="D1028" s="42"/>
    </row>
    <row r="1029" spans="3:4" x14ac:dyDescent="0.2">
      <c r="C1029" s="42"/>
      <c r="D1029" s="42"/>
    </row>
    <row r="1030" spans="3:4" x14ac:dyDescent="0.2">
      <c r="C1030" s="42"/>
      <c r="D1030" s="42"/>
    </row>
    <row r="1031" spans="3:4" x14ac:dyDescent="0.2">
      <c r="C1031" s="42"/>
      <c r="D1031" s="42"/>
    </row>
    <row r="1032" spans="3:4" x14ac:dyDescent="0.2">
      <c r="C1032" s="42"/>
      <c r="D1032" s="42"/>
    </row>
    <row r="1033" spans="3:4" x14ac:dyDescent="0.2">
      <c r="C1033" s="42"/>
      <c r="D1033" s="42"/>
    </row>
    <row r="1034" spans="3:4" x14ac:dyDescent="0.2">
      <c r="C1034" s="42"/>
      <c r="D1034" s="42"/>
    </row>
    <row r="1035" spans="3:4" x14ac:dyDescent="0.2">
      <c r="C1035" s="42"/>
      <c r="D1035" s="42"/>
    </row>
    <row r="1036" spans="3:4" x14ac:dyDescent="0.2">
      <c r="C1036" s="42"/>
      <c r="D1036" s="42"/>
    </row>
    <row r="1037" spans="3:4" x14ac:dyDescent="0.2">
      <c r="C1037" s="42"/>
      <c r="D1037" s="42"/>
    </row>
    <row r="1038" spans="3:4" x14ac:dyDescent="0.2">
      <c r="C1038" s="42"/>
      <c r="D1038" s="42"/>
    </row>
    <row r="1039" spans="3:4" x14ac:dyDescent="0.2">
      <c r="C1039" s="42"/>
      <c r="D1039" s="42"/>
    </row>
    <row r="1040" spans="3:4" x14ac:dyDescent="0.2">
      <c r="C1040" s="42"/>
      <c r="D1040" s="42"/>
    </row>
    <row r="1041" spans="3:4" x14ac:dyDescent="0.2">
      <c r="C1041" s="42"/>
      <c r="D1041" s="42"/>
    </row>
    <row r="1042" spans="3:4" x14ac:dyDescent="0.2">
      <c r="C1042" s="42"/>
      <c r="D1042" s="42"/>
    </row>
    <row r="1043" spans="3:4" x14ac:dyDescent="0.2">
      <c r="C1043" s="42"/>
      <c r="D1043" s="42"/>
    </row>
    <row r="1044" spans="3:4" x14ac:dyDescent="0.2">
      <c r="C1044" s="42"/>
      <c r="D1044" s="42"/>
    </row>
    <row r="1045" spans="3:4" x14ac:dyDescent="0.2">
      <c r="C1045" s="42"/>
      <c r="D1045" s="42"/>
    </row>
    <row r="1046" spans="3:4" x14ac:dyDescent="0.2">
      <c r="C1046" s="42"/>
      <c r="D1046" s="42"/>
    </row>
    <row r="1047" spans="3:4" x14ac:dyDescent="0.2">
      <c r="C1047" s="42"/>
      <c r="D1047" s="42"/>
    </row>
    <row r="1048" spans="3:4" x14ac:dyDescent="0.2">
      <c r="C1048" s="42"/>
      <c r="D1048" s="42"/>
    </row>
    <row r="1049" spans="3:4" x14ac:dyDescent="0.2">
      <c r="C1049" s="42"/>
      <c r="D1049" s="42"/>
    </row>
    <row r="1050" spans="3:4" x14ac:dyDescent="0.2">
      <c r="C1050" s="42"/>
      <c r="D1050" s="42"/>
    </row>
    <row r="1051" spans="3:4" x14ac:dyDescent="0.2">
      <c r="C1051" s="42"/>
      <c r="D1051" s="42"/>
    </row>
    <row r="1052" spans="3:4" x14ac:dyDescent="0.2">
      <c r="C1052" s="42"/>
      <c r="D1052" s="42"/>
    </row>
    <row r="1053" spans="3:4" x14ac:dyDescent="0.2">
      <c r="C1053" s="42"/>
      <c r="D1053" s="42"/>
    </row>
    <row r="1054" spans="3:4" x14ac:dyDescent="0.2">
      <c r="C1054" s="42"/>
      <c r="D1054" s="42"/>
    </row>
    <row r="1055" spans="3:4" x14ac:dyDescent="0.2">
      <c r="C1055" s="42"/>
      <c r="D1055" s="42"/>
    </row>
    <row r="1056" spans="3:4" x14ac:dyDescent="0.2">
      <c r="C1056" s="42"/>
      <c r="D1056" s="42"/>
    </row>
    <row r="1057" spans="3:4" x14ac:dyDescent="0.2">
      <c r="C1057" s="42"/>
      <c r="D1057" s="42"/>
    </row>
    <row r="1058" spans="3:4" x14ac:dyDescent="0.2">
      <c r="C1058" s="42"/>
      <c r="D1058" s="42"/>
    </row>
    <row r="1059" spans="3:4" x14ac:dyDescent="0.2">
      <c r="C1059" s="42"/>
      <c r="D1059" s="42"/>
    </row>
    <row r="1060" spans="3:4" x14ac:dyDescent="0.2">
      <c r="C1060" s="42"/>
      <c r="D1060" s="42"/>
    </row>
    <row r="1061" spans="3:4" x14ac:dyDescent="0.2">
      <c r="C1061" s="42"/>
      <c r="D1061" s="42"/>
    </row>
    <row r="1062" spans="3:4" x14ac:dyDescent="0.2">
      <c r="C1062" s="42"/>
      <c r="D1062" s="42"/>
    </row>
    <row r="1063" spans="3:4" x14ac:dyDescent="0.2">
      <c r="C1063" s="42"/>
      <c r="D1063" s="42"/>
    </row>
    <row r="1064" spans="3:4" x14ac:dyDescent="0.2">
      <c r="C1064" s="42"/>
      <c r="D1064" s="42"/>
    </row>
    <row r="1065" spans="3:4" x14ac:dyDescent="0.2">
      <c r="C1065" s="42"/>
      <c r="D1065" s="42"/>
    </row>
    <row r="1066" spans="3:4" x14ac:dyDescent="0.2">
      <c r="C1066" s="42"/>
      <c r="D1066" s="42"/>
    </row>
    <row r="1067" spans="3:4" x14ac:dyDescent="0.2">
      <c r="C1067" s="42"/>
      <c r="D1067" s="42"/>
    </row>
    <row r="1068" spans="3:4" x14ac:dyDescent="0.2">
      <c r="C1068" s="42"/>
      <c r="D1068" s="42"/>
    </row>
    <row r="1069" spans="3:4" x14ac:dyDescent="0.2">
      <c r="C1069" s="42"/>
      <c r="D1069" s="42"/>
    </row>
    <row r="1070" spans="3:4" x14ac:dyDescent="0.2">
      <c r="C1070" s="42"/>
      <c r="D1070" s="42"/>
    </row>
    <row r="1071" spans="3:4" x14ac:dyDescent="0.2">
      <c r="C1071" s="42"/>
      <c r="D1071" s="42"/>
    </row>
    <row r="1072" spans="3:4" x14ac:dyDescent="0.2">
      <c r="C1072" s="42"/>
      <c r="D1072" s="42"/>
    </row>
    <row r="1073" spans="3:4" x14ac:dyDescent="0.2">
      <c r="C1073" s="42"/>
      <c r="D1073" s="42"/>
    </row>
    <row r="1074" spans="3:4" x14ac:dyDescent="0.2">
      <c r="C1074" s="42"/>
      <c r="D1074" s="42"/>
    </row>
    <row r="1075" spans="3:4" x14ac:dyDescent="0.2">
      <c r="C1075" s="42"/>
      <c r="D1075" s="42"/>
    </row>
    <row r="1076" spans="3:4" x14ac:dyDescent="0.2">
      <c r="C1076" s="42"/>
      <c r="D1076" s="42"/>
    </row>
    <row r="1077" spans="3:4" x14ac:dyDescent="0.2">
      <c r="C1077" s="42"/>
      <c r="D1077" s="42"/>
    </row>
    <row r="1078" spans="3:4" x14ac:dyDescent="0.2">
      <c r="C1078" s="42"/>
      <c r="D1078" s="42"/>
    </row>
    <row r="1079" spans="3:4" x14ac:dyDescent="0.2">
      <c r="C1079" s="42"/>
      <c r="D1079" s="42"/>
    </row>
    <row r="1080" spans="3:4" x14ac:dyDescent="0.2">
      <c r="C1080" s="42"/>
      <c r="D1080" s="42"/>
    </row>
    <row r="1081" spans="3:4" x14ac:dyDescent="0.2">
      <c r="C1081" s="42"/>
      <c r="D1081" s="42"/>
    </row>
    <row r="1082" spans="3:4" x14ac:dyDescent="0.2">
      <c r="C1082" s="42"/>
      <c r="D1082" s="42"/>
    </row>
    <row r="1083" spans="3:4" x14ac:dyDescent="0.2">
      <c r="C1083" s="42"/>
      <c r="D1083" s="42"/>
    </row>
    <row r="1084" spans="3:4" x14ac:dyDescent="0.2">
      <c r="C1084" s="42"/>
      <c r="D1084" s="42"/>
    </row>
    <row r="1085" spans="3:4" x14ac:dyDescent="0.2">
      <c r="C1085" s="42"/>
      <c r="D1085" s="42"/>
    </row>
    <row r="1086" spans="3:4" x14ac:dyDescent="0.2">
      <c r="C1086" s="42"/>
      <c r="D1086" s="42"/>
    </row>
    <row r="1087" spans="3:4" x14ac:dyDescent="0.2">
      <c r="C1087" s="42"/>
      <c r="D1087" s="42"/>
    </row>
    <row r="1088" spans="3:4" x14ac:dyDescent="0.2">
      <c r="C1088" s="42"/>
      <c r="D1088" s="42"/>
    </row>
    <row r="1089" spans="3:4" x14ac:dyDescent="0.2">
      <c r="C1089" s="42"/>
      <c r="D1089" s="42"/>
    </row>
    <row r="1090" spans="3:4" x14ac:dyDescent="0.2">
      <c r="C1090" s="42"/>
      <c r="D1090" s="42"/>
    </row>
    <row r="1091" spans="3:4" x14ac:dyDescent="0.2">
      <c r="C1091" s="42"/>
      <c r="D1091" s="42"/>
    </row>
    <row r="1092" spans="3:4" x14ac:dyDescent="0.2">
      <c r="C1092" s="42"/>
      <c r="D1092" s="42"/>
    </row>
    <row r="1093" spans="3:4" x14ac:dyDescent="0.2">
      <c r="C1093" s="42"/>
      <c r="D1093" s="42"/>
    </row>
    <row r="1094" spans="3:4" x14ac:dyDescent="0.2">
      <c r="C1094" s="42"/>
      <c r="D1094" s="42"/>
    </row>
    <row r="1095" spans="3:4" x14ac:dyDescent="0.2">
      <c r="C1095" s="42"/>
      <c r="D1095" s="42"/>
    </row>
    <row r="1096" spans="3:4" x14ac:dyDescent="0.2">
      <c r="C1096" s="42"/>
      <c r="D1096" s="42"/>
    </row>
    <row r="1097" spans="3:4" x14ac:dyDescent="0.2">
      <c r="C1097" s="42"/>
      <c r="D1097" s="42"/>
    </row>
    <row r="1098" spans="3:4" x14ac:dyDescent="0.2">
      <c r="C1098" s="42"/>
      <c r="D1098" s="42"/>
    </row>
    <row r="1099" spans="3:4" x14ac:dyDescent="0.2">
      <c r="C1099" s="42"/>
      <c r="D1099" s="42"/>
    </row>
    <row r="1100" spans="3:4" x14ac:dyDescent="0.2">
      <c r="C1100" s="42"/>
      <c r="D1100" s="42"/>
    </row>
    <row r="1101" spans="3:4" x14ac:dyDescent="0.2">
      <c r="C1101" s="42"/>
      <c r="D1101" s="42"/>
    </row>
    <row r="1102" spans="3:4" x14ac:dyDescent="0.2">
      <c r="C1102" s="42"/>
      <c r="D1102" s="42"/>
    </row>
    <row r="1103" spans="3:4" x14ac:dyDescent="0.2">
      <c r="C1103" s="42"/>
      <c r="D1103" s="42"/>
    </row>
    <row r="1104" spans="3:4" x14ac:dyDescent="0.2">
      <c r="C1104" s="42"/>
      <c r="D1104" s="42"/>
    </row>
    <row r="1105" spans="3:4" x14ac:dyDescent="0.2">
      <c r="C1105" s="42"/>
      <c r="D1105" s="42"/>
    </row>
    <row r="1106" spans="3:4" x14ac:dyDescent="0.2">
      <c r="C1106" s="42"/>
      <c r="D1106" s="42"/>
    </row>
    <row r="1107" spans="3:4" x14ac:dyDescent="0.2">
      <c r="C1107" s="42"/>
      <c r="D1107" s="42"/>
    </row>
    <row r="1108" spans="3:4" x14ac:dyDescent="0.2">
      <c r="C1108" s="42"/>
      <c r="D1108" s="42"/>
    </row>
    <row r="1109" spans="3:4" x14ac:dyDescent="0.2">
      <c r="C1109" s="42"/>
      <c r="D1109" s="42"/>
    </row>
    <row r="1110" spans="3:4" x14ac:dyDescent="0.2">
      <c r="C1110" s="42"/>
      <c r="D1110" s="42"/>
    </row>
    <row r="1111" spans="3:4" x14ac:dyDescent="0.2">
      <c r="C1111" s="42"/>
      <c r="D1111" s="42"/>
    </row>
    <row r="1112" spans="3:4" x14ac:dyDescent="0.2">
      <c r="C1112" s="42"/>
      <c r="D1112" s="42"/>
    </row>
    <row r="1113" spans="3:4" x14ac:dyDescent="0.2">
      <c r="C1113" s="42"/>
      <c r="D1113" s="42"/>
    </row>
    <row r="1114" spans="3:4" x14ac:dyDescent="0.2">
      <c r="C1114" s="42"/>
      <c r="D1114" s="42"/>
    </row>
    <row r="1115" spans="3:4" x14ac:dyDescent="0.2">
      <c r="C1115" s="42"/>
      <c r="D1115" s="42"/>
    </row>
    <row r="1116" spans="3:4" x14ac:dyDescent="0.2">
      <c r="C1116" s="42"/>
      <c r="D1116" s="42"/>
    </row>
    <row r="1117" spans="3:4" x14ac:dyDescent="0.2">
      <c r="C1117" s="42"/>
      <c r="D1117" s="42"/>
    </row>
    <row r="1118" spans="3:4" x14ac:dyDescent="0.2">
      <c r="C1118" s="42"/>
      <c r="D1118" s="42"/>
    </row>
    <row r="1119" spans="3:4" x14ac:dyDescent="0.2">
      <c r="C1119" s="42"/>
      <c r="D1119" s="42"/>
    </row>
    <row r="1120" spans="3:4" x14ac:dyDescent="0.2">
      <c r="C1120" s="42"/>
      <c r="D1120" s="42"/>
    </row>
    <row r="1121" spans="3:4" x14ac:dyDescent="0.2">
      <c r="C1121" s="42"/>
      <c r="D1121" s="42"/>
    </row>
    <row r="1122" spans="3:4" x14ac:dyDescent="0.2">
      <c r="C1122" s="42"/>
      <c r="D1122" s="42"/>
    </row>
    <row r="1123" spans="3:4" x14ac:dyDescent="0.2">
      <c r="C1123" s="42"/>
      <c r="D1123" s="42"/>
    </row>
    <row r="1124" spans="3:4" x14ac:dyDescent="0.2">
      <c r="C1124" s="42"/>
      <c r="D1124" s="42"/>
    </row>
    <row r="1125" spans="3:4" x14ac:dyDescent="0.2">
      <c r="C1125" s="42"/>
      <c r="D1125" s="42"/>
    </row>
    <row r="1126" spans="3:4" x14ac:dyDescent="0.2">
      <c r="C1126" s="42"/>
      <c r="D1126" s="42"/>
    </row>
    <row r="1127" spans="3:4" x14ac:dyDescent="0.2">
      <c r="C1127" s="42"/>
      <c r="D1127" s="42"/>
    </row>
    <row r="1128" spans="3:4" x14ac:dyDescent="0.2">
      <c r="C1128" s="42"/>
      <c r="D1128" s="42"/>
    </row>
    <row r="1129" spans="3:4" x14ac:dyDescent="0.2">
      <c r="C1129" s="42"/>
      <c r="D1129" s="42"/>
    </row>
    <row r="1130" spans="3:4" x14ac:dyDescent="0.2">
      <c r="C1130" s="42"/>
      <c r="D1130" s="42"/>
    </row>
    <row r="1131" spans="3:4" x14ac:dyDescent="0.2">
      <c r="C1131" s="42"/>
      <c r="D1131" s="42"/>
    </row>
    <row r="1132" spans="3:4" x14ac:dyDescent="0.2">
      <c r="C1132" s="42"/>
      <c r="D1132" s="42"/>
    </row>
    <row r="1133" spans="3:4" x14ac:dyDescent="0.2">
      <c r="C1133" s="42"/>
      <c r="D1133" s="42"/>
    </row>
    <row r="1134" spans="3:4" x14ac:dyDescent="0.2">
      <c r="C1134" s="42"/>
      <c r="D1134" s="42"/>
    </row>
    <row r="1135" spans="3:4" x14ac:dyDescent="0.2">
      <c r="C1135" s="42"/>
      <c r="D1135" s="42"/>
    </row>
    <row r="1136" spans="3:4" x14ac:dyDescent="0.2">
      <c r="C1136" s="42"/>
      <c r="D1136" s="42"/>
    </row>
    <row r="1137" spans="3:4" x14ac:dyDescent="0.2">
      <c r="C1137" s="42"/>
      <c r="D1137" s="42"/>
    </row>
    <row r="1138" spans="3:4" x14ac:dyDescent="0.2">
      <c r="C1138" s="42"/>
      <c r="D1138" s="42"/>
    </row>
    <row r="1139" spans="3:4" x14ac:dyDescent="0.2">
      <c r="C1139" s="42"/>
      <c r="D1139" s="42"/>
    </row>
    <row r="1140" spans="3:4" x14ac:dyDescent="0.2">
      <c r="C1140" s="42"/>
      <c r="D1140" s="42"/>
    </row>
    <row r="1141" spans="3:4" x14ac:dyDescent="0.2">
      <c r="C1141" s="42"/>
      <c r="D1141" s="42"/>
    </row>
    <row r="1142" spans="3:4" x14ac:dyDescent="0.2">
      <c r="C1142" s="42"/>
      <c r="D1142" s="42"/>
    </row>
    <row r="1143" spans="3:4" x14ac:dyDescent="0.2">
      <c r="C1143" s="42"/>
      <c r="D1143" s="42"/>
    </row>
    <row r="1144" spans="3:4" x14ac:dyDescent="0.2">
      <c r="C1144" s="42"/>
      <c r="D1144" s="42"/>
    </row>
    <row r="1145" spans="3:4" x14ac:dyDescent="0.2">
      <c r="C1145" s="42"/>
      <c r="D1145" s="42"/>
    </row>
    <row r="1146" spans="3:4" x14ac:dyDescent="0.2">
      <c r="C1146" s="42"/>
      <c r="D1146" s="42"/>
    </row>
    <row r="1147" spans="3:4" x14ac:dyDescent="0.2">
      <c r="C1147" s="42"/>
      <c r="D1147" s="42"/>
    </row>
    <row r="1148" spans="3:4" x14ac:dyDescent="0.2">
      <c r="C1148" s="42"/>
      <c r="D1148" s="42"/>
    </row>
    <row r="1149" spans="3:4" x14ac:dyDescent="0.2">
      <c r="C1149" s="42"/>
      <c r="D1149" s="42"/>
    </row>
    <row r="1150" spans="3:4" x14ac:dyDescent="0.2">
      <c r="C1150" s="42"/>
      <c r="D1150" s="42"/>
    </row>
    <row r="1151" spans="3:4" x14ac:dyDescent="0.2">
      <c r="C1151" s="42"/>
      <c r="D1151" s="42"/>
    </row>
    <row r="1152" spans="3:4" x14ac:dyDescent="0.2">
      <c r="C1152" s="42"/>
      <c r="D1152" s="42"/>
    </row>
    <row r="1153" spans="3:4" x14ac:dyDescent="0.2">
      <c r="C1153" s="42"/>
      <c r="D1153" s="42"/>
    </row>
    <row r="1154" spans="3:4" x14ac:dyDescent="0.2">
      <c r="C1154" s="42"/>
      <c r="D1154" s="42"/>
    </row>
    <row r="1155" spans="3:4" x14ac:dyDescent="0.2">
      <c r="C1155" s="42"/>
      <c r="D1155" s="42"/>
    </row>
    <row r="1156" spans="3:4" x14ac:dyDescent="0.2">
      <c r="C1156" s="42"/>
      <c r="D1156" s="42"/>
    </row>
    <row r="1157" spans="3:4" x14ac:dyDescent="0.2">
      <c r="C1157" s="42"/>
      <c r="D1157" s="42"/>
    </row>
    <row r="1158" spans="3:4" x14ac:dyDescent="0.2">
      <c r="C1158" s="42"/>
      <c r="D1158" s="42"/>
    </row>
    <row r="1159" spans="3:4" x14ac:dyDescent="0.2">
      <c r="C1159" s="42"/>
      <c r="D1159" s="42"/>
    </row>
    <row r="1160" spans="3:4" x14ac:dyDescent="0.2">
      <c r="C1160" s="42"/>
      <c r="D1160" s="42"/>
    </row>
    <row r="1161" spans="3:4" x14ac:dyDescent="0.2">
      <c r="C1161" s="42"/>
      <c r="D1161" s="42"/>
    </row>
    <row r="1162" spans="3:4" x14ac:dyDescent="0.2">
      <c r="C1162" s="42"/>
      <c r="D1162" s="42"/>
    </row>
    <row r="1163" spans="3:4" x14ac:dyDescent="0.2">
      <c r="C1163" s="42"/>
      <c r="D1163" s="42"/>
    </row>
    <row r="1164" spans="3:4" x14ac:dyDescent="0.2">
      <c r="C1164" s="42"/>
      <c r="D1164" s="42"/>
    </row>
    <row r="1165" spans="3:4" x14ac:dyDescent="0.2">
      <c r="C1165" s="42"/>
      <c r="D1165" s="42"/>
    </row>
    <row r="1166" spans="3:4" x14ac:dyDescent="0.2">
      <c r="C1166" s="42"/>
      <c r="D1166" s="42"/>
    </row>
    <row r="1167" spans="3:4" x14ac:dyDescent="0.2">
      <c r="C1167" s="42"/>
      <c r="D1167" s="42"/>
    </row>
    <row r="1168" spans="3:4" x14ac:dyDescent="0.2">
      <c r="C1168" s="42"/>
      <c r="D1168" s="42"/>
    </row>
    <row r="1169" spans="3:4" x14ac:dyDescent="0.2">
      <c r="C1169" s="42"/>
      <c r="D1169" s="42"/>
    </row>
    <row r="1170" spans="3:4" x14ac:dyDescent="0.2">
      <c r="C1170" s="42"/>
      <c r="D1170" s="42"/>
    </row>
    <row r="1171" spans="3:4" x14ac:dyDescent="0.2">
      <c r="C1171" s="42"/>
      <c r="D1171" s="42"/>
    </row>
    <row r="1172" spans="3:4" x14ac:dyDescent="0.2">
      <c r="C1172" s="42"/>
      <c r="D1172" s="42"/>
    </row>
    <row r="1173" spans="3:4" x14ac:dyDescent="0.2">
      <c r="C1173" s="42"/>
      <c r="D1173" s="42"/>
    </row>
    <row r="1174" spans="3:4" x14ac:dyDescent="0.2">
      <c r="C1174" s="42"/>
      <c r="D1174" s="42"/>
    </row>
    <row r="1175" spans="3:4" x14ac:dyDescent="0.2">
      <c r="C1175" s="42"/>
      <c r="D1175" s="42"/>
    </row>
    <row r="1176" spans="3:4" x14ac:dyDescent="0.2">
      <c r="C1176" s="42"/>
      <c r="D1176" s="42"/>
    </row>
    <row r="1177" spans="3:4" x14ac:dyDescent="0.2">
      <c r="C1177" s="42"/>
      <c r="D1177" s="42"/>
    </row>
    <row r="1178" spans="3:4" x14ac:dyDescent="0.2">
      <c r="C1178" s="42"/>
      <c r="D1178" s="42"/>
    </row>
    <row r="1179" spans="3:4" x14ac:dyDescent="0.2">
      <c r="C1179" s="42"/>
      <c r="D1179" s="42"/>
    </row>
    <row r="1180" spans="3:4" x14ac:dyDescent="0.2">
      <c r="C1180" s="42"/>
      <c r="D1180" s="42"/>
    </row>
    <row r="1181" spans="3:4" x14ac:dyDescent="0.2">
      <c r="C1181" s="42"/>
      <c r="D1181" s="42"/>
    </row>
    <row r="1182" spans="3:4" x14ac:dyDescent="0.2">
      <c r="C1182" s="42"/>
      <c r="D1182" s="42"/>
    </row>
    <row r="1183" spans="3:4" x14ac:dyDescent="0.2">
      <c r="C1183" s="42"/>
      <c r="D1183" s="42"/>
    </row>
    <row r="1184" spans="3:4" x14ac:dyDescent="0.2">
      <c r="C1184" s="42"/>
      <c r="D1184" s="42"/>
    </row>
    <row r="1185" spans="3:4" x14ac:dyDescent="0.2">
      <c r="C1185" s="42"/>
      <c r="D1185" s="42"/>
    </row>
    <row r="1186" spans="3:4" x14ac:dyDescent="0.2">
      <c r="C1186" s="42"/>
      <c r="D1186" s="42"/>
    </row>
    <row r="1187" spans="3:4" x14ac:dyDescent="0.2">
      <c r="C1187" s="42"/>
      <c r="D1187" s="42"/>
    </row>
    <row r="1188" spans="3:4" x14ac:dyDescent="0.2">
      <c r="C1188" s="42"/>
      <c r="D1188" s="42"/>
    </row>
    <row r="1189" spans="3:4" x14ac:dyDescent="0.2">
      <c r="C1189" s="42"/>
      <c r="D1189" s="42"/>
    </row>
    <row r="1190" spans="3:4" x14ac:dyDescent="0.2">
      <c r="C1190" s="42"/>
      <c r="D1190" s="42"/>
    </row>
    <row r="1191" spans="3:4" x14ac:dyDescent="0.2">
      <c r="C1191" s="42"/>
      <c r="D1191" s="42"/>
    </row>
    <row r="1192" spans="3:4" x14ac:dyDescent="0.2">
      <c r="C1192" s="42"/>
      <c r="D1192" s="42"/>
    </row>
    <row r="1193" spans="3:4" x14ac:dyDescent="0.2">
      <c r="C1193" s="42"/>
      <c r="D1193" s="42"/>
    </row>
    <row r="1194" spans="3:4" x14ac:dyDescent="0.2">
      <c r="C1194" s="42"/>
      <c r="D1194" s="42"/>
    </row>
    <row r="1195" spans="3:4" x14ac:dyDescent="0.2">
      <c r="C1195" s="42"/>
      <c r="D1195" s="42"/>
    </row>
    <row r="1196" spans="3:4" x14ac:dyDescent="0.2">
      <c r="C1196" s="42"/>
      <c r="D1196" s="42"/>
    </row>
    <row r="1197" spans="3:4" x14ac:dyDescent="0.2">
      <c r="C1197" s="42"/>
      <c r="D1197" s="42"/>
    </row>
    <row r="1198" spans="3:4" x14ac:dyDescent="0.2">
      <c r="C1198" s="42"/>
      <c r="D1198" s="42"/>
    </row>
    <row r="1199" spans="3:4" x14ac:dyDescent="0.2">
      <c r="C1199" s="42"/>
      <c r="D1199" s="42"/>
    </row>
    <row r="1200" spans="3:4" x14ac:dyDescent="0.2">
      <c r="C1200" s="42"/>
      <c r="D1200" s="42"/>
    </row>
    <row r="1201" spans="3:4" x14ac:dyDescent="0.2">
      <c r="C1201" s="42"/>
      <c r="D1201" s="42"/>
    </row>
    <row r="1202" spans="3:4" x14ac:dyDescent="0.2">
      <c r="C1202" s="42"/>
      <c r="D1202" s="42"/>
    </row>
    <row r="1203" spans="3:4" x14ac:dyDescent="0.2">
      <c r="C1203" s="42"/>
      <c r="D1203" s="42"/>
    </row>
    <row r="1204" spans="3:4" x14ac:dyDescent="0.2">
      <c r="C1204" s="42"/>
      <c r="D1204" s="42"/>
    </row>
    <row r="1205" spans="3:4" x14ac:dyDescent="0.2">
      <c r="C1205" s="42"/>
      <c r="D1205" s="42"/>
    </row>
    <row r="1206" spans="3:4" x14ac:dyDescent="0.2">
      <c r="C1206" s="42"/>
      <c r="D1206" s="42"/>
    </row>
    <row r="1207" spans="3:4" x14ac:dyDescent="0.2">
      <c r="C1207" s="42"/>
      <c r="D1207" s="42"/>
    </row>
    <row r="1208" spans="3:4" x14ac:dyDescent="0.2">
      <c r="C1208" s="42"/>
      <c r="D1208" s="42"/>
    </row>
    <row r="1209" spans="3:4" x14ac:dyDescent="0.2">
      <c r="C1209" s="42"/>
      <c r="D1209" s="42"/>
    </row>
    <row r="1210" spans="3:4" x14ac:dyDescent="0.2">
      <c r="C1210" s="42"/>
      <c r="D1210" s="42"/>
    </row>
    <row r="1211" spans="3:4" x14ac:dyDescent="0.2">
      <c r="C1211" s="42"/>
      <c r="D1211" s="42"/>
    </row>
    <row r="1212" spans="3:4" x14ac:dyDescent="0.2">
      <c r="C1212" s="42"/>
      <c r="D1212" s="42"/>
    </row>
    <row r="1213" spans="3:4" x14ac:dyDescent="0.2">
      <c r="C1213" s="42"/>
      <c r="D1213" s="42"/>
    </row>
    <row r="1214" spans="3:4" x14ac:dyDescent="0.2">
      <c r="C1214" s="42"/>
      <c r="D1214" s="42"/>
    </row>
    <row r="1215" spans="3:4" x14ac:dyDescent="0.2">
      <c r="C1215" s="42"/>
      <c r="D1215" s="42"/>
    </row>
    <row r="1216" spans="3:4" x14ac:dyDescent="0.2">
      <c r="C1216" s="42"/>
      <c r="D1216" s="42"/>
    </row>
    <row r="1217" spans="3:4" x14ac:dyDescent="0.2">
      <c r="C1217" s="42"/>
      <c r="D1217" s="42"/>
    </row>
    <row r="1218" spans="3:4" x14ac:dyDescent="0.2">
      <c r="C1218" s="42"/>
      <c r="D1218" s="42"/>
    </row>
    <row r="1219" spans="3:4" x14ac:dyDescent="0.2">
      <c r="C1219" s="42"/>
      <c r="D1219" s="42"/>
    </row>
    <row r="1220" spans="3:4" x14ac:dyDescent="0.2">
      <c r="C1220" s="42"/>
      <c r="D1220" s="42"/>
    </row>
    <row r="1221" spans="3:4" x14ac:dyDescent="0.2">
      <c r="C1221" s="42"/>
      <c r="D1221" s="42"/>
    </row>
    <row r="1222" spans="3:4" x14ac:dyDescent="0.2">
      <c r="C1222" s="42"/>
      <c r="D1222" s="42"/>
    </row>
    <row r="1223" spans="3:4" x14ac:dyDescent="0.2">
      <c r="C1223" s="42"/>
      <c r="D1223" s="42"/>
    </row>
    <row r="1224" spans="3:4" x14ac:dyDescent="0.2">
      <c r="C1224" s="42"/>
      <c r="D1224" s="42"/>
    </row>
    <row r="1225" spans="3:4" x14ac:dyDescent="0.2">
      <c r="C1225" s="42"/>
      <c r="D1225" s="42"/>
    </row>
    <row r="1226" spans="3:4" x14ac:dyDescent="0.2">
      <c r="C1226" s="42"/>
      <c r="D1226" s="42"/>
    </row>
    <row r="1227" spans="3:4" x14ac:dyDescent="0.2">
      <c r="C1227" s="42"/>
      <c r="D1227" s="42"/>
    </row>
    <row r="1228" spans="3:4" x14ac:dyDescent="0.2">
      <c r="C1228" s="42"/>
      <c r="D1228" s="42"/>
    </row>
    <row r="1229" spans="3:4" x14ac:dyDescent="0.2">
      <c r="C1229" s="42"/>
      <c r="D1229" s="42"/>
    </row>
    <row r="1230" spans="3:4" x14ac:dyDescent="0.2">
      <c r="C1230" s="42"/>
      <c r="D1230" s="42"/>
    </row>
    <row r="1231" spans="3:4" x14ac:dyDescent="0.2">
      <c r="C1231" s="42"/>
      <c r="D1231" s="42"/>
    </row>
    <row r="1232" spans="3:4" x14ac:dyDescent="0.2">
      <c r="C1232" s="42"/>
      <c r="D1232" s="42"/>
    </row>
    <row r="1233" spans="3:4" x14ac:dyDescent="0.2">
      <c r="C1233" s="42"/>
      <c r="D1233" s="42"/>
    </row>
    <row r="1234" spans="3:4" x14ac:dyDescent="0.2">
      <c r="C1234" s="42"/>
      <c r="D1234" s="42"/>
    </row>
    <row r="1235" spans="3:4" x14ac:dyDescent="0.2">
      <c r="C1235" s="42"/>
      <c r="D1235" s="42"/>
    </row>
    <row r="1236" spans="3:4" x14ac:dyDescent="0.2">
      <c r="C1236" s="42"/>
      <c r="D1236" s="42"/>
    </row>
    <row r="1237" spans="3:4" x14ac:dyDescent="0.2">
      <c r="C1237" s="42"/>
      <c r="D1237" s="42"/>
    </row>
    <row r="1238" spans="3:4" x14ac:dyDescent="0.2">
      <c r="C1238" s="42"/>
      <c r="D1238" s="42"/>
    </row>
    <row r="1239" spans="3:4" x14ac:dyDescent="0.2">
      <c r="C1239" s="42"/>
      <c r="D1239" s="42"/>
    </row>
    <row r="1240" spans="3:4" x14ac:dyDescent="0.2">
      <c r="C1240" s="42"/>
      <c r="D1240" s="42"/>
    </row>
    <row r="1241" spans="3:4" x14ac:dyDescent="0.2">
      <c r="C1241" s="42"/>
      <c r="D1241" s="42"/>
    </row>
    <row r="1242" spans="3:4" x14ac:dyDescent="0.2">
      <c r="C1242" s="42"/>
      <c r="D1242" s="42"/>
    </row>
    <row r="1243" spans="3:4" x14ac:dyDescent="0.2">
      <c r="C1243" s="42"/>
      <c r="D1243" s="42"/>
    </row>
    <row r="1244" spans="3:4" x14ac:dyDescent="0.2">
      <c r="C1244" s="42"/>
      <c r="D1244" s="42"/>
    </row>
    <row r="1245" spans="3:4" x14ac:dyDescent="0.2">
      <c r="C1245" s="42"/>
      <c r="D1245" s="42"/>
    </row>
    <row r="1246" spans="3:4" x14ac:dyDescent="0.2">
      <c r="C1246" s="42"/>
      <c r="D1246" s="42"/>
    </row>
    <row r="1247" spans="3:4" x14ac:dyDescent="0.2">
      <c r="C1247" s="42"/>
      <c r="D1247" s="42"/>
    </row>
    <row r="1248" spans="3:4" x14ac:dyDescent="0.2">
      <c r="C1248" s="42"/>
      <c r="D1248" s="42"/>
    </row>
    <row r="1249" spans="3:4" x14ac:dyDescent="0.2">
      <c r="C1249" s="42"/>
      <c r="D1249" s="42"/>
    </row>
    <row r="1250" spans="3:4" x14ac:dyDescent="0.2">
      <c r="C1250" s="42"/>
      <c r="D1250" s="42"/>
    </row>
    <row r="1251" spans="3:4" x14ac:dyDescent="0.2">
      <c r="C1251" s="42"/>
      <c r="D1251" s="42"/>
    </row>
    <row r="1252" spans="3:4" x14ac:dyDescent="0.2">
      <c r="C1252" s="42"/>
      <c r="D1252" s="42"/>
    </row>
    <row r="1253" spans="3:4" x14ac:dyDescent="0.2">
      <c r="C1253" s="42"/>
      <c r="D1253" s="42"/>
    </row>
    <row r="1254" spans="3:4" x14ac:dyDescent="0.2">
      <c r="C1254" s="42"/>
      <c r="D1254" s="42"/>
    </row>
    <row r="1255" spans="3:4" x14ac:dyDescent="0.2">
      <c r="C1255" s="42"/>
      <c r="D1255" s="42"/>
    </row>
    <row r="1256" spans="3:4" x14ac:dyDescent="0.2">
      <c r="C1256" s="42"/>
      <c r="D1256" s="42"/>
    </row>
    <row r="1257" spans="3:4" x14ac:dyDescent="0.2">
      <c r="C1257" s="42"/>
      <c r="D1257" s="42"/>
    </row>
    <row r="1258" spans="3:4" x14ac:dyDescent="0.2">
      <c r="C1258" s="42"/>
      <c r="D1258" s="42"/>
    </row>
    <row r="1259" spans="3:4" x14ac:dyDescent="0.2">
      <c r="C1259" s="42"/>
      <c r="D1259" s="42"/>
    </row>
    <row r="1260" spans="3:4" x14ac:dyDescent="0.2">
      <c r="C1260" s="42"/>
      <c r="D1260" s="42"/>
    </row>
    <row r="1261" spans="3:4" x14ac:dyDescent="0.2">
      <c r="C1261" s="42"/>
      <c r="D1261" s="42"/>
    </row>
    <row r="1262" spans="3:4" x14ac:dyDescent="0.2">
      <c r="C1262" s="42"/>
      <c r="D1262" s="42"/>
    </row>
    <row r="1263" spans="3:4" x14ac:dyDescent="0.2">
      <c r="C1263" s="42"/>
      <c r="D1263" s="42"/>
    </row>
    <row r="1264" spans="3:4" x14ac:dyDescent="0.2">
      <c r="C1264" s="42"/>
      <c r="D1264" s="42"/>
    </row>
    <row r="1265" spans="3:4" x14ac:dyDescent="0.2">
      <c r="C1265" s="42"/>
      <c r="D1265" s="42"/>
    </row>
    <row r="1266" spans="3:4" x14ac:dyDescent="0.2">
      <c r="C1266" s="42"/>
      <c r="D1266" s="42"/>
    </row>
    <row r="1267" spans="3:4" x14ac:dyDescent="0.2">
      <c r="C1267" s="42"/>
      <c r="D1267" s="42"/>
    </row>
    <row r="1268" spans="3:4" x14ac:dyDescent="0.2">
      <c r="C1268" s="42"/>
      <c r="D1268" s="42"/>
    </row>
    <row r="1269" spans="3:4" x14ac:dyDescent="0.2">
      <c r="C1269" s="42"/>
      <c r="D1269" s="42"/>
    </row>
    <row r="1270" spans="3:4" x14ac:dyDescent="0.2">
      <c r="C1270" s="42"/>
      <c r="D1270" s="42"/>
    </row>
    <row r="1271" spans="3:4" x14ac:dyDescent="0.2">
      <c r="C1271" s="42"/>
      <c r="D1271" s="42"/>
    </row>
    <row r="1272" spans="3:4" x14ac:dyDescent="0.2">
      <c r="C1272" s="42"/>
      <c r="D1272" s="42"/>
    </row>
    <row r="1273" spans="3:4" x14ac:dyDescent="0.2">
      <c r="C1273" s="42"/>
      <c r="D1273" s="42"/>
    </row>
    <row r="1274" spans="3:4" x14ac:dyDescent="0.2">
      <c r="C1274" s="42"/>
      <c r="D1274" s="42"/>
    </row>
    <row r="1275" spans="3:4" x14ac:dyDescent="0.2">
      <c r="C1275" s="42"/>
      <c r="D1275" s="42"/>
    </row>
    <row r="1276" spans="3:4" x14ac:dyDescent="0.2">
      <c r="C1276" s="42"/>
      <c r="D1276" s="42"/>
    </row>
    <row r="1277" spans="3:4" x14ac:dyDescent="0.2">
      <c r="C1277" s="42"/>
      <c r="D1277" s="42"/>
    </row>
    <row r="1278" spans="3:4" x14ac:dyDescent="0.2">
      <c r="C1278" s="42"/>
      <c r="D1278" s="42"/>
    </row>
    <row r="1279" spans="3:4" x14ac:dyDescent="0.2">
      <c r="C1279" s="42"/>
      <c r="D1279" s="42"/>
    </row>
    <row r="1280" spans="3:4" x14ac:dyDescent="0.2">
      <c r="C1280" s="42"/>
      <c r="D1280" s="42"/>
    </row>
    <row r="1281" spans="3:4" x14ac:dyDescent="0.2">
      <c r="C1281" s="42"/>
      <c r="D1281" s="42"/>
    </row>
    <row r="1282" spans="3:4" x14ac:dyDescent="0.2">
      <c r="C1282" s="42"/>
      <c r="D1282" s="42"/>
    </row>
    <row r="1283" spans="3:4" x14ac:dyDescent="0.2">
      <c r="C1283" s="42"/>
      <c r="D1283" s="42"/>
    </row>
    <row r="1284" spans="3:4" x14ac:dyDescent="0.2">
      <c r="C1284" s="42"/>
      <c r="D1284" s="42"/>
    </row>
    <row r="1285" spans="3:4" x14ac:dyDescent="0.2">
      <c r="C1285" s="42"/>
      <c r="D1285" s="42"/>
    </row>
    <row r="1286" spans="3:4" x14ac:dyDescent="0.2">
      <c r="C1286" s="42"/>
      <c r="D1286" s="42"/>
    </row>
    <row r="1287" spans="3:4" x14ac:dyDescent="0.2">
      <c r="C1287" s="42"/>
      <c r="D1287" s="42"/>
    </row>
    <row r="1288" spans="3:4" x14ac:dyDescent="0.2">
      <c r="C1288" s="42"/>
      <c r="D1288" s="42"/>
    </row>
    <row r="1289" spans="3:4" x14ac:dyDescent="0.2">
      <c r="C1289" s="42"/>
      <c r="D1289" s="42"/>
    </row>
    <row r="1290" spans="3:4" x14ac:dyDescent="0.2">
      <c r="C1290" s="42"/>
      <c r="D1290" s="42"/>
    </row>
    <row r="1291" spans="3:4" x14ac:dyDescent="0.2">
      <c r="C1291" s="42"/>
      <c r="D1291" s="42"/>
    </row>
    <row r="1292" spans="3:4" x14ac:dyDescent="0.2">
      <c r="C1292" s="42"/>
      <c r="D1292" s="42"/>
    </row>
    <row r="1293" spans="3:4" x14ac:dyDescent="0.2">
      <c r="C1293" s="42"/>
      <c r="D1293" s="42"/>
    </row>
    <row r="1294" spans="3:4" x14ac:dyDescent="0.2">
      <c r="C1294" s="42"/>
      <c r="D1294" s="42"/>
    </row>
    <row r="1295" spans="3:4" x14ac:dyDescent="0.2">
      <c r="C1295" s="42"/>
      <c r="D1295" s="42"/>
    </row>
    <row r="1296" spans="3:4" x14ac:dyDescent="0.2">
      <c r="C1296" s="42"/>
      <c r="D1296" s="42"/>
    </row>
    <row r="1297" spans="3:4" x14ac:dyDescent="0.2">
      <c r="C1297" s="42"/>
      <c r="D1297" s="42"/>
    </row>
    <row r="1298" spans="3:4" x14ac:dyDescent="0.2">
      <c r="C1298" s="42"/>
      <c r="D1298" s="42"/>
    </row>
    <row r="1299" spans="3:4" x14ac:dyDescent="0.2">
      <c r="C1299" s="42"/>
      <c r="D1299" s="42"/>
    </row>
    <row r="1300" spans="3:4" x14ac:dyDescent="0.2">
      <c r="C1300" s="42"/>
      <c r="D1300" s="42"/>
    </row>
    <row r="1301" spans="3:4" x14ac:dyDescent="0.2">
      <c r="C1301" s="42"/>
      <c r="D1301" s="42"/>
    </row>
    <row r="1302" spans="3:4" x14ac:dyDescent="0.2">
      <c r="C1302" s="42"/>
      <c r="D1302" s="42"/>
    </row>
    <row r="1303" spans="3:4" x14ac:dyDescent="0.2">
      <c r="C1303" s="42"/>
      <c r="D1303" s="42"/>
    </row>
    <row r="1304" spans="3:4" x14ac:dyDescent="0.2">
      <c r="C1304" s="42"/>
      <c r="D1304" s="42"/>
    </row>
    <row r="1305" spans="3:4" x14ac:dyDescent="0.2">
      <c r="C1305" s="42"/>
      <c r="D1305" s="42"/>
    </row>
    <row r="1306" spans="3:4" x14ac:dyDescent="0.2">
      <c r="C1306" s="42"/>
      <c r="D1306" s="42"/>
    </row>
    <row r="1307" spans="3:4" x14ac:dyDescent="0.2">
      <c r="C1307" s="42"/>
      <c r="D1307" s="42"/>
    </row>
    <row r="1308" spans="3:4" x14ac:dyDescent="0.2">
      <c r="C1308" s="42"/>
      <c r="D1308" s="42"/>
    </row>
    <row r="1309" spans="3:4" x14ac:dyDescent="0.2">
      <c r="C1309" s="42"/>
      <c r="D1309" s="42"/>
    </row>
    <row r="1310" spans="3:4" x14ac:dyDescent="0.2">
      <c r="C1310" s="42"/>
      <c r="D1310" s="42"/>
    </row>
    <row r="1311" spans="3:4" x14ac:dyDescent="0.2">
      <c r="C1311" s="42"/>
      <c r="D1311" s="42"/>
    </row>
    <row r="1312" spans="3:4" x14ac:dyDescent="0.2">
      <c r="C1312" s="42"/>
      <c r="D1312" s="42"/>
    </row>
    <row r="1313" spans="3:4" x14ac:dyDescent="0.2">
      <c r="C1313" s="42"/>
      <c r="D1313" s="42"/>
    </row>
    <row r="1314" spans="3:4" x14ac:dyDescent="0.2">
      <c r="C1314" s="42"/>
      <c r="D1314" s="42"/>
    </row>
    <row r="1315" spans="3:4" x14ac:dyDescent="0.2">
      <c r="C1315" s="42"/>
      <c r="D1315" s="42"/>
    </row>
    <row r="1316" spans="3:4" x14ac:dyDescent="0.2">
      <c r="C1316" s="42"/>
      <c r="D1316" s="42"/>
    </row>
    <row r="1317" spans="3:4" x14ac:dyDescent="0.2">
      <c r="C1317" s="42"/>
      <c r="D1317" s="42"/>
    </row>
    <row r="1318" spans="3:4" x14ac:dyDescent="0.2">
      <c r="C1318" s="42"/>
      <c r="D1318" s="42"/>
    </row>
    <row r="1319" spans="3:4" x14ac:dyDescent="0.2">
      <c r="C1319" s="42"/>
      <c r="D1319" s="42"/>
    </row>
    <row r="1320" spans="3:4" x14ac:dyDescent="0.2">
      <c r="C1320" s="42"/>
      <c r="D1320" s="42"/>
    </row>
    <row r="1321" spans="3:4" x14ac:dyDescent="0.2">
      <c r="C1321" s="42"/>
      <c r="D1321" s="42"/>
    </row>
    <row r="1322" spans="3:4" x14ac:dyDescent="0.2">
      <c r="C1322" s="42"/>
      <c r="D1322" s="42"/>
    </row>
    <row r="1323" spans="3:4" x14ac:dyDescent="0.2">
      <c r="C1323" s="42"/>
      <c r="D1323" s="42"/>
    </row>
    <row r="1324" spans="3:4" x14ac:dyDescent="0.2">
      <c r="C1324" s="42"/>
      <c r="D1324" s="42"/>
    </row>
    <row r="1325" spans="3:4" x14ac:dyDescent="0.2">
      <c r="C1325" s="42"/>
      <c r="D1325" s="42"/>
    </row>
    <row r="1326" spans="3:4" x14ac:dyDescent="0.2">
      <c r="C1326" s="42"/>
      <c r="D1326" s="42"/>
    </row>
    <row r="1327" spans="3:4" x14ac:dyDescent="0.2">
      <c r="C1327" s="42"/>
      <c r="D1327" s="42"/>
    </row>
    <row r="1328" spans="3:4" x14ac:dyDescent="0.2">
      <c r="C1328" s="42"/>
      <c r="D1328" s="42"/>
    </row>
    <row r="1329" spans="3:4" x14ac:dyDescent="0.2">
      <c r="C1329" s="42"/>
      <c r="D1329" s="42"/>
    </row>
    <row r="1330" spans="3:4" x14ac:dyDescent="0.2">
      <c r="C1330" s="42"/>
      <c r="D1330" s="42"/>
    </row>
    <row r="1331" spans="3:4" x14ac:dyDescent="0.2">
      <c r="C1331" s="42"/>
      <c r="D1331" s="42"/>
    </row>
    <row r="1332" spans="3:4" x14ac:dyDescent="0.2">
      <c r="C1332" s="42"/>
      <c r="D1332" s="42"/>
    </row>
    <row r="1333" spans="3:4" x14ac:dyDescent="0.2">
      <c r="C1333" s="42"/>
      <c r="D1333" s="42"/>
    </row>
    <row r="1334" spans="3:4" x14ac:dyDescent="0.2">
      <c r="C1334" s="42"/>
      <c r="D1334" s="42"/>
    </row>
    <row r="1335" spans="3:4" x14ac:dyDescent="0.2">
      <c r="C1335" s="42"/>
      <c r="D1335" s="42"/>
    </row>
    <row r="1336" spans="3:4" x14ac:dyDescent="0.2">
      <c r="C1336" s="42"/>
      <c r="D1336" s="42"/>
    </row>
    <row r="1337" spans="3:4" x14ac:dyDescent="0.2">
      <c r="C1337" s="42"/>
      <c r="D1337" s="42"/>
    </row>
    <row r="1338" spans="3:4" x14ac:dyDescent="0.2">
      <c r="C1338" s="42"/>
      <c r="D1338" s="42"/>
    </row>
    <row r="1339" spans="3:4" x14ac:dyDescent="0.2">
      <c r="C1339" s="42"/>
      <c r="D1339" s="42"/>
    </row>
    <row r="1340" spans="3:4" x14ac:dyDescent="0.2">
      <c r="C1340" s="42"/>
      <c r="D1340" s="42"/>
    </row>
    <row r="1341" spans="3:4" x14ac:dyDescent="0.2">
      <c r="C1341" s="42"/>
      <c r="D1341" s="42"/>
    </row>
    <row r="1342" spans="3:4" x14ac:dyDescent="0.2">
      <c r="C1342" s="42"/>
      <c r="D1342" s="42"/>
    </row>
    <row r="1343" spans="3:4" x14ac:dyDescent="0.2">
      <c r="C1343" s="42"/>
      <c r="D1343" s="42"/>
    </row>
    <row r="1344" spans="3:4" x14ac:dyDescent="0.2">
      <c r="C1344" s="42"/>
      <c r="D1344" s="42"/>
    </row>
    <row r="1345" spans="3:4" x14ac:dyDescent="0.2">
      <c r="C1345" s="42"/>
      <c r="D1345" s="42"/>
    </row>
    <row r="1346" spans="3:4" x14ac:dyDescent="0.2">
      <c r="C1346" s="42"/>
      <c r="D1346" s="42"/>
    </row>
    <row r="1347" spans="3:4" x14ac:dyDescent="0.2">
      <c r="C1347" s="42"/>
      <c r="D1347" s="42"/>
    </row>
    <row r="1348" spans="3:4" x14ac:dyDescent="0.2">
      <c r="C1348" s="42"/>
      <c r="D1348" s="42"/>
    </row>
    <row r="1349" spans="3:4" x14ac:dyDescent="0.2">
      <c r="C1349" s="42"/>
      <c r="D1349" s="42"/>
    </row>
    <row r="1350" spans="3:4" x14ac:dyDescent="0.2">
      <c r="C1350" s="42"/>
      <c r="D1350" s="42"/>
    </row>
    <row r="1351" spans="3:4" x14ac:dyDescent="0.2">
      <c r="C1351" s="42"/>
      <c r="D1351" s="42"/>
    </row>
    <row r="1352" spans="3:4" x14ac:dyDescent="0.2">
      <c r="C1352" s="42"/>
      <c r="D1352" s="42"/>
    </row>
    <row r="1353" spans="3:4" x14ac:dyDescent="0.2">
      <c r="C1353" s="42"/>
      <c r="D1353" s="42"/>
    </row>
    <row r="1354" spans="3:4" x14ac:dyDescent="0.2">
      <c r="C1354" s="42"/>
      <c r="D1354" s="42"/>
    </row>
    <row r="1355" spans="3:4" x14ac:dyDescent="0.2">
      <c r="C1355" s="42"/>
      <c r="D1355" s="42"/>
    </row>
    <row r="1356" spans="3:4" x14ac:dyDescent="0.2">
      <c r="C1356" s="42"/>
      <c r="D1356" s="42"/>
    </row>
    <row r="1357" spans="3:4" x14ac:dyDescent="0.2">
      <c r="C1357" s="42"/>
      <c r="D1357" s="42"/>
    </row>
    <row r="1358" spans="3:4" x14ac:dyDescent="0.2">
      <c r="C1358" s="42"/>
      <c r="D1358" s="42"/>
    </row>
    <row r="1359" spans="3:4" x14ac:dyDescent="0.2">
      <c r="C1359" s="42"/>
      <c r="D1359" s="42"/>
    </row>
    <row r="1360" spans="3:4" x14ac:dyDescent="0.2">
      <c r="C1360" s="42"/>
      <c r="D1360" s="42"/>
    </row>
    <row r="1361" spans="3:4" x14ac:dyDescent="0.2">
      <c r="C1361" s="42"/>
      <c r="D1361" s="42"/>
    </row>
    <row r="1362" spans="3:4" x14ac:dyDescent="0.2">
      <c r="C1362" s="42"/>
      <c r="D1362" s="42"/>
    </row>
    <row r="1363" spans="3:4" x14ac:dyDescent="0.2">
      <c r="C1363" s="42"/>
      <c r="D1363" s="42"/>
    </row>
    <row r="1364" spans="3:4" x14ac:dyDescent="0.2">
      <c r="C1364" s="42"/>
      <c r="D1364" s="42"/>
    </row>
    <row r="1365" spans="3:4" x14ac:dyDescent="0.2">
      <c r="C1365" s="42"/>
      <c r="D1365" s="42"/>
    </row>
    <row r="1366" spans="3:4" x14ac:dyDescent="0.2">
      <c r="C1366" s="42"/>
      <c r="D1366" s="42"/>
    </row>
    <row r="1367" spans="3:4" x14ac:dyDescent="0.2">
      <c r="C1367" s="42"/>
      <c r="D1367" s="42"/>
    </row>
    <row r="1368" spans="3:4" x14ac:dyDescent="0.2">
      <c r="C1368" s="42"/>
      <c r="D1368" s="42"/>
    </row>
    <row r="1369" spans="3:4" x14ac:dyDescent="0.2">
      <c r="C1369" s="42"/>
      <c r="D1369" s="42"/>
    </row>
    <row r="1370" spans="3:4" x14ac:dyDescent="0.2">
      <c r="C1370" s="42"/>
      <c r="D1370" s="42"/>
    </row>
    <row r="1371" spans="3:4" x14ac:dyDescent="0.2">
      <c r="C1371" s="42"/>
      <c r="D1371" s="42"/>
    </row>
    <row r="1372" spans="3:4" x14ac:dyDescent="0.2">
      <c r="C1372" s="42"/>
      <c r="D1372" s="42"/>
    </row>
    <row r="1373" spans="3:4" x14ac:dyDescent="0.2">
      <c r="C1373" s="42"/>
      <c r="D1373" s="42"/>
    </row>
    <row r="1374" spans="3:4" x14ac:dyDescent="0.2">
      <c r="C1374" s="42"/>
      <c r="D1374" s="42"/>
    </row>
    <row r="1375" spans="3:4" x14ac:dyDescent="0.2">
      <c r="C1375" s="42"/>
      <c r="D1375" s="42"/>
    </row>
    <row r="1376" spans="3:4" x14ac:dyDescent="0.2">
      <c r="C1376" s="42"/>
      <c r="D1376" s="42"/>
    </row>
    <row r="1377" spans="3:4" x14ac:dyDescent="0.2">
      <c r="C1377" s="42"/>
      <c r="D1377" s="42"/>
    </row>
    <row r="1378" spans="3:4" x14ac:dyDescent="0.2">
      <c r="C1378" s="42"/>
      <c r="D1378" s="42"/>
    </row>
    <row r="1379" spans="3:4" x14ac:dyDescent="0.2">
      <c r="C1379" s="42"/>
      <c r="D1379" s="42"/>
    </row>
    <row r="1380" spans="3:4" x14ac:dyDescent="0.2">
      <c r="C1380" s="42"/>
      <c r="D1380" s="42"/>
    </row>
    <row r="1381" spans="3:4" x14ac:dyDescent="0.2">
      <c r="C1381" s="42"/>
      <c r="D1381" s="42"/>
    </row>
    <row r="1382" spans="3:4" x14ac:dyDescent="0.2">
      <c r="C1382" s="42"/>
      <c r="D1382" s="42"/>
    </row>
    <row r="1383" spans="3:4" x14ac:dyDescent="0.2">
      <c r="C1383" s="42"/>
      <c r="D1383" s="42"/>
    </row>
    <row r="1384" spans="3:4" x14ac:dyDescent="0.2">
      <c r="C1384" s="42"/>
      <c r="D1384" s="42"/>
    </row>
    <row r="1385" spans="3:4" x14ac:dyDescent="0.2">
      <c r="C1385" s="42"/>
      <c r="D1385" s="42"/>
    </row>
    <row r="1386" spans="3:4" x14ac:dyDescent="0.2">
      <c r="C1386" s="42"/>
      <c r="D1386" s="42"/>
    </row>
    <row r="1387" spans="3:4" x14ac:dyDescent="0.2">
      <c r="C1387" s="42"/>
      <c r="D1387" s="42"/>
    </row>
    <row r="1388" spans="3:4" x14ac:dyDescent="0.2">
      <c r="C1388" s="42"/>
      <c r="D1388" s="42"/>
    </row>
    <row r="1389" spans="3:4" x14ac:dyDescent="0.2">
      <c r="C1389" s="42"/>
      <c r="D1389" s="42"/>
    </row>
    <row r="1390" spans="3:4" x14ac:dyDescent="0.2">
      <c r="C1390" s="42"/>
      <c r="D1390" s="42"/>
    </row>
    <row r="1391" spans="3:4" x14ac:dyDescent="0.2">
      <c r="C1391" s="42"/>
      <c r="D1391" s="42"/>
    </row>
    <row r="1392" spans="3:4" x14ac:dyDescent="0.2">
      <c r="C1392" s="42"/>
      <c r="D1392" s="42"/>
    </row>
    <row r="1393" spans="3:4" x14ac:dyDescent="0.2">
      <c r="C1393" s="42"/>
      <c r="D1393" s="42"/>
    </row>
    <row r="1394" spans="3:4" x14ac:dyDescent="0.2">
      <c r="C1394" s="42"/>
      <c r="D1394" s="42"/>
    </row>
    <row r="1395" spans="3:4" x14ac:dyDescent="0.2">
      <c r="C1395" s="42"/>
      <c r="D1395" s="42"/>
    </row>
    <row r="1396" spans="3:4" x14ac:dyDescent="0.2">
      <c r="C1396" s="42"/>
      <c r="D1396" s="42"/>
    </row>
    <row r="1397" spans="3:4" x14ac:dyDescent="0.2">
      <c r="C1397" s="42"/>
      <c r="D1397" s="42"/>
    </row>
    <row r="1398" spans="3:4" x14ac:dyDescent="0.2">
      <c r="C1398" s="42"/>
      <c r="D1398" s="42"/>
    </row>
    <row r="1399" spans="3:4" x14ac:dyDescent="0.2">
      <c r="C1399" s="42"/>
      <c r="D1399" s="42"/>
    </row>
    <row r="1400" spans="3:4" x14ac:dyDescent="0.2">
      <c r="C1400" s="42"/>
      <c r="D1400" s="42"/>
    </row>
    <row r="1401" spans="3:4" x14ac:dyDescent="0.2">
      <c r="C1401" s="42"/>
      <c r="D1401" s="42"/>
    </row>
    <row r="1402" spans="3:4" x14ac:dyDescent="0.2">
      <c r="C1402" s="42"/>
      <c r="D1402" s="42"/>
    </row>
    <row r="1403" spans="3:4" x14ac:dyDescent="0.2">
      <c r="C1403" s="42"/>
      <c r="D1403" s="42"/>
    </row>
    <row r="1404" spans="3:4" x14ac:dyDescent="0.2">
      <c r="C1404" s="42"/>
      <c r="D1404" s="42"/>
    </row>
    <row r="1405" spans="3:4" x14ac:dyDescent="0.2">
      <c r="C1405" s="42"/>
      <c r="D1405" s="42"/>
    </row>
    <row r="1406" spans="3:4" x14ac:dyDescent="0.2">
      <c r="C1406" s="42"/>
      <c r="D1406" s="42"/>
    </row>
    <row r="1407" spans="3:4" x14ac:dyDescent="0.2">
      <c r="C1407" s="42"/>
      <c r="D1407" s="42"/>
    </row>
    <row r="1408" spans="3:4" x14ac:dyDescent="0.2">
      <c r="C1408" s="42"/>
      <c r="D1408" s="42"/>
    </row>
    <row r="1409" spans="3:4" x14ac:dyDescent="0.2">
      <c r="C1409" s="42"/>
      <c r="D1409" s="42"/>
    </row>
    <row r="1410" spans="3:4" x14ac:dyDescent="0.2">
      <c r="C1410" s="42"/>
      <c r="D1410" s="42"/>
    </row>
    <row r="1411" spans="3:4" x14ac:dyDescent="0.2">
      <c r="C1411" s="42"/>
      <c r="D1411" s="42"/>
    </row>
    <row r="1412" spans="3:4" x14ac:dyDescent="0.2">
      <c r="C1412" s="42"/>
      <c r="D1412" s="42"/>
    </row>
    <row r="1413" spans="3:4" x14ac:dyDescent="0.2">
      <c r="C1413" s="42"/>
      <c r="D1413" s="42"/>
    </row>
    <row r="1414" spans="3:4" x14ac:dyDescent="0.2">
      <c r="C1414" s="42"/>
      <c r="D1414" s="42"/>
    </row>
    <row r="1415" spans="3:4" x14ac:dyDescent="0.2">
      <c r="C1415" s="42"/>
      <c r="D1415" s="42"/>
    </row>
    <row r="1416" spans="3:4" x14ac:dyDescent="0.2">
      <c r="C1416" s="42"/>
      <c r="D1416" s="42"/>
    </row>
    <row r="1417" spans="3:4" x14ac:dyDescent="0.2">
      <c r="C1417" s="42"/>
      <c r="D1417" s="42"/>
    </row>
    <row r="1418" spans="3:4" x14ac:dyDescent="0.2">
      <c r="C1418" s="42"/>
      <c r="D1418" s="42"/>
    </row>
    <row r="1419" spans="3:4" x14ac:dyDescent="0.2">
      <c r="C1419" s="42"/>
      <c r="D1419" s="42"/>
    </row>
    <row r="1420" spans="3:4" x14ac:dyDescent="0.2">
      <c r="C1420" s="42"/>
      <c r="D1420" s="42"/>
    </row>
    <row r="1421" spans="3:4" x14ac:dyDescent="0.2">
      <c r="C1421" s="42"/>
      <c r="D1421" s="42"/>
    </row>
    <row r="1422" spans="3:4" x14ac:dyDescent="0.2">
      <c r="C1422" s="42"/>
      <c r="D1422" s="42"/>
    </row>
    <row r="1423" spans="3:4" x14ac:dyDescent="0.2">
      <c r="C1423" s="42"/>
      <c r="D1423" s="42"/>
    </row>
    <row r="1424" spans="3:4" x14ac:dyDescent="0.2">
      <c r="C1424" s="42"/>
      <c r="D1424" s="42"/>
    </row>
    <row r="1425" spans="3:4" x14ac:dyDescent="0.2">
      <c r="C1425" s="42"/>
      <c r="D1425" s="42"/>
    </row>
    <row r="1426" spans="3:4" x14ac:dyDescent="0.2">
      <c r="C1426" s="42"/>
      <c r="D1426" s="42"/>
    </row>
    <row r="1427" spans="3:4" x14ac:dyDescent="0.2">
      <c r="C1427" s="42"/>
      <c r="D1427" s="42"/>
    </row>
    <row r="1428" spans="3:4" x14ac:dyDescent="0.2">
      <c r="C1428" s="42"/>
      <c r="D1428" s="42"/>
    </row>
    <row r="1429" spans="3:4" x14ac:dyDescent="0.2">
      <c r="C1429" s="42"/>
      <c r="D1429" s="42"/>
    </row>
    <row r="1430" spans="3:4" x14ac:dyDescent="0.2">
      <c r="C1430" s="42"/>
      <c r="D1430" s="42"/>
    </row>
    <row r="1431" spans="3:4" x14ac:dyDescent="0.2">
      <c r="C1431" s="42"/>
      <c r="D1431" s="42"/>
    </row>
    <row r="1432" spans="3:4" x14ac:dyDescent="0.2">
      <c r="C1432" s="42"/>
      <c r="D1432" s="42"/>
    </row>
    <row r="1433" spans="3:4" x14ac:dyDescent="0.2">
      <c r="C1433" s="42"/>
      <c r="D1433" s="42"/>
    </row>
    <row r="1434" spans="3:4" x14ac:dyDescent="0.2">
      <c r="C1434" s="42"/>
      <c r="D1434" s="42"/>
    </row>
    <row r="1435" spans="3:4" x14ac:dyDescent="0.2">
      <c r="C1435" s="42"/>
      <c r="D1435" s="42"/>
    </row>
    <row r="1436" spans="3:4" x14ac:dyDescent="0.2">
      <c r="C1436" s="42"/>
      <c r="D1436" s="42"/>
    </row>
    <row r="1437" spans="3:4" x14ac:dyDescent="0.2">
      <c r="C1437" s="42"/>
      <c r="D1437" s="42"/>
    </row>
    <row r="1438" spans="3:4" x14ac:dyDescent="0.2">
      <c r="C1438" s="42"/>
      <c r="D1438" s="42"/>
    </row>
    <row r="1439" spans="3:4" x14ac:dyDescent="0.2">
      <c r="C1439" s="42"/>
      <c r="D1439" s="42"/>
    </row>
    <row r="1440" spans="3:4" x14ac:dyDescent="0.2">
      <c r="C1440" s="42"/>
      <c r="D1440" s="42"/>
    </row>
    <row r="1441" spans="3:4" x14ac:dyDescent="0.2">
      <c r="C1441" s="42"/>
      <c r="D1441" s="42"/>
    </row>
    <row r="1442" spans="3:4" x14ac:dyDescent="0.2">
      <c r="C1442" s="42"/>
      <c r="D1442" s="42"/>
    </row>
    <row r="1443" spans="3:4" x14ac:dyDescent="0.2">
      <c r="C1443" s="42"/>
      <c r="D1443" s="42"/>
    </row>
    <row r="1444" spans="3:4" x14ac:dyDescent="0.2">
      <c r="C1444" s="42"/>
      <c r="D1444" s="42"/>
    </row>
    <row r="1445" spans="3:4" x14ac:dyDescent="0.2">
      <c r="C1445" s="42"/>
      <c r="D1445" s="42"/>
    </row>
    <row r="1446" spans="3:4" x14ac:dyDescent="0.2">
      <c r="C1446" s="42"/>
      <c r="D1446" s="42"/>
    </row>
    <row r="1447" spans="3:4" x14ac:dyDescent="0.2">
      <c r="C1447" s="42"/>
      <c r="D1447" s="42"/>
    </row>
    <row r="1448" spans="3:4" x14ac:dyDescent="0.2">
      <c r="C1448" s="42"/>
      <c r="D1448" s="42"/>
    </row>
    <row r="1449" spans="3:4" x14ac:dyDescent="0.2">
      <c r="C1449" s="42"/>
      <c r="D1449" s="42"/>
    </row>
    <row r="1450" spans="3:4" x14ac:dyDescent="0.2">
      <c r="C1450" s="42"/>
      <c r="D1450" s="42"/>
    </row>
    <row r="1451" spans="3:4" x14ac:dyDescent="0.2">
      <c r="C1451" s="42"/>
      <c r="D1451" s="42"/>
    </row>
    <row r="1452" spans="3:4" x14ac:dyDescent="0.2">
      <c r="C1452" s="42"/>
      <c r="D1452" s="42"/>
    </row>
    <row r="1453" spans="3:4" x14ac:dyDescent="0.2">
      <c r="C1453" s="42"/>
      <c r="D1453" s="42"/>
    </row>
    <row r="1454" spans="3:4" x14ac:dyDescent="0.2">
      <c r="C1454" s="42"/>
      <c r="D1454" s="42"/>
    </row>
    <row r="1455" spans="3:4" x14ac:dyDescent="0.2">
      <c r="C1455" s="42"/>
      <c r="D1455" s="42"/>
    </row>
    <row r="1456" spans="3:4" x14ac:dyDescent="0.2">
      <c r="C1456" s="42"/>
      <c r="D1456" s="42"/>
    </row>
    <row r="1457" spans="3:4" x14ac:dyDescent="0.2">
      <c r="C1457" s="42"/>
      <c r="D1457" s="42"/>
    </row>
    <row r="1458" spans="3:4" x14ac:dyDescent="0.2">
      <c r="C1458" s="42"/>
      <c r="D1458" s="42"/>
    </row>
    <row r="1459" spans="3:4" x14ac:dyDescent="0.2">
      <c r="C1459" s="42"/>
      <c r="D1459" s="42"/>
    </row>
    <row r="1460" spans="3:4" x14ac:dyDescent="0.2">
      <c r="C1460" s="42"/>
      <c r="D1460" s="42"/>
    </row>
    <row r="1461" spans="3:4" x14ac:dyDescent="0.2">
      <c r="C1461" s="42"/>
      <c r="D1461" s="42"/>
    </row>
    <row r="1462" spans="3:4" x14ac:dyDescent="0.2">
      <c r="C1462" s="42"/>
      <c r="D1462" s="42"/>
    </row>
    <row r="1463" spans="3:4" x14ac:dyDescent="0.2">
      <c r="C1463" s="42"/>
      <c r="D1463" s="42"/>
    </row>
    <row r="1464" spans="3:4" x14ac:dyDescent="0.2">
      <c r="C1464" s="42"/>
      <c r="D1464" s="42"/>
    </row>
    <row r="1465" spans="3:4" x14ac:dyDescent="0.2">
      <c r="C1465" s="42"/>
      <c r="D1465" s="42"/>
    </row>
    <row r="1466" spans="3:4" x14ac:dyDescent="0.2">
      <c r="C1466" s="42"/>
      <c r="D1466" s="42"/>
    </row>
    <row r="1467" spans="3:4" x14ac:dyDescent="0.2">
      <c r="C1467" s="42"/>
      <c r="D1467" s="42"/>
    </row>
    <row r="1468" spans="3:4" x14ac:dyDescent="0.2">
      <c r="C1468" s="42"/>
      <c r="D1468" s="42"/>
    </row>
    <row r="1469" spans="3:4" x14ac:dyDescent="0.2">
      <c r="C1469" s="42"/>
      <c r="D1469" s="42"/>
    </row>
    <row r="1470" spans="3:4" x14ac:dyDescent="0.2">
      <c r="C1470" s="42"/>
      <c r="D1470" s="42"/>
    </row>
    <row r="1471" spans="3:4" x14ac:dyDescent="0.2">
      <c r="C1471" s="42"/>
      <c r="D1471" s="42"/>
    </row>
    <row r="1472" spans="3:4" x14ac:dyDescent="0.2">
      <c r="C1472" s="42"/>
      <c r="D1472" s="42"/>
    </row>
    <row r="1473" spans="3:4" x14ac:dyDescent="0.2">
      <c r="C1473" s="42"/>
      <c r="D1473" s="42"/>
    </row>
    <row r="1474" spans="3:4" x14ac:dyDescent="0.2">
      <c r="C1474" s="42"/>
      <c r="D1474" s="42"/>
    </row>
    <row r="1475" spans="3:4" x14ac:dyDescent="0.2">
      <c r="C1475" s="42"/>
      <c r="D1475" s="42"/>
    </row>
    <row r="1476" spans="3:4" x14ac:dyDescent="0.2">
      <c r="C1476" s="42"/>
      <c r="D1476" s="42"/>
    </row>
    <row r="1477" spans="3:4" x14ac:dyDescent="0.2">
      <c r="C1477" s="42"/>
      <c r="D1477" s="42"/>
    </row>
    <row r="1478" spans="3:4" x14ac:dyDescent="0.2">
      <c r="C1478" s="42"/>
      <c r="D1478" s="42"/>
    </row>
    <row r="1479" spans="3:4" x14ac:dyDescent="0.2">
      <c r="C1479" s="42"/>
      <c r="D1479" s="42"/>
    </row>
    <row r="1480" spans="3:4" x14ac:dyDescent="0.2">
      <c r="C1480" s="42"/>
      <c r="D1480" s="42"/>
    </row>
    <row r="1481" spans="3:4" x14ac:dyDescent="0.2">
      <c r="C1481" s="42"/>
      <c r="D1481" s="42"/>
    </row>
    <row r="1482" spans="3:4" x14ac:dyDescent="0.2">
      <c r="C1482" s="42"/>
      <c r="D1482" s="42"/>
    </row>
    <row r="1483" spans="3:4" x14ac:dyDescent="0.2">
      <c r="C1483" s="42"/>
      <c r="D1483" s="42"/>
    </row>
    <row r="1484" spans="3:4" x14ac:dyDescent="0.2">
      <c r="C1484" s="42"/>
      <c r="D1484" s="42"/>
    </row>
    <row r="1485" spans="3:4" x14ac:dyDescent="0.2">
      <c r="C1485" s="42"/>
      <c r="D1485" s="42"/>
    </row>
    <row r="1486" spans="3:4" x14ac:dyDescent="0.2">
      <c r="C1486" s="42"/>
      <c r="D1486" s="42"/>
    </row>
    <row r="1487" spans="3:4" x14ac:dyDescent="0.2">
      <c r="C1487" s="42"/>
      <c r="D1487" s="42"/>
    </row>
    <row r="1488" spans="3:4" x14ac:dyDescent="0.2">
      <c r="C1488" s="42"/>
      <c r="D1488" s="42"/>
    </row>
    <row r="1489" spans="3:4" x14ac:dyDescent="0.2">
      <c r="C1489" s="42"/>
      <c r="D1489" s="42"/>
    </row>
    <row r="1490" spans="3:4" x14ac:dyDescent="0.2">
      <c r="C1490" s="42"/>
      <c r="D1490" s="42"/>
    </row>
    <row r="1491" spans="3:4" x14ac:dyDescent="0.2">
      <c r="C1491" s="42"/>
      <c r="D1491" s="42"/>
    </row>
    <row r="1492" spans="3:4" x14ac:dyDescent="0.2">
      <c r="C1492" s="42"/>
      <c r="D1492" s="42"/>
    </row>
    <row r="1493" spans="3:4" x14ac:dyDescent="0.2">
      <c r="C1493" s="42"/>
      <c r="D1493" s="42"/>
    </row>
    <row r="1494" spans="3:4" x14ac:dyDescent="0.2">
      <c r="C1494" s="42"/>
      <c r="D1494" s="42"/>
    </row>
    <row r="1495" spans="3:4" x14ac:dyDescent="0.2">
      <c r="C1495" s="42"/>
      <c r="D1495" s="42"/>
    </row>
    <row r="1496" spans="3:4" x14ac:dyDescent="0.2">
      <c r="C1496" s="42"/>
      <c r="D1496" s="42"/>
    </row>
    <row r="1497" spans="3:4" x14ac:dyDescent="0.2">
      <c r="C1497" s="42"/>
      <c r="D1497" s="42"/>
    </row>
    <row r="1498" spans="3:4" x14ac:dyDescent="0.2">
      <c r="C1498" s="42"/>
      <c r="D1498" s="42"/>
    </row>
    <row r="1499" spans="3:4" x14ac:dyDescent="0.2">
      <c r="C1499" s="42"/>
      <c r="D1499" s="42"/>
    </row>
    <row r="1500" spans="3:4" x14ac:dyDescent="0.2">
      <c r="C1500" s="42"/>
      <c r="D1500" s="42"/>
    </row>
    <row r="1501" spans="3:4" x14ac:dyDescent="0.2">
      <c r="C1501" s="42"/>
      <c r="D1501" s="42"/>
    </row>
    <row r="1502" spans="3:4" x14ac:dyDescent="0.2">
      <c r="C1502" s="42"/>
      <c r="D1502" s="42"/>
    </row>
    <row r="1503" spans="3:4" x14ac:dyDescent="0.2">
      <c r="C1503" s="42"/>
      <c r="D1503" s="42"/>
    </row>
    <row r="1504" spans="3:4" x14ac:dyDescent="0.2">
      <c r="C1504" s="42"/>
      <c r="D1504" s="42"/>
    </row>
    <row r="1505" spans="3:4" x14ac:dyDescent="0.2">
      <c r="C1505" s="42"/>
      <c r="D1505" s="42"/>
    </row>
    <row r="1506" spans="3:4" x14ac:dyDescent="0.2">
      <c r="C1506" s="42"/>
      <c r="D1506" s="42"/>
    </row>
    <row r="1507" spans="3:4" x14ac:dyDescent="0.2">
      <c r="C1507" s="42"/>
      <c r="D1507" s="42"/>
    </row>
    <row r="1508" spans="3:4" x14ac:dyDescent="0.2">
      <c r="C1508" s="42"/>
      <c r="D1508" s="42"/>
    </row>
    <row r="1509" spans="3:4" x14ac:dyDescent="0.2">
      <c r="C1509" s="42"/>
      <c r="D1509" s="42"/>
    </row>
    <row r="1510" spans="3:4" x14ac:dyDescent="0.2">
      <c r="C1510" s="42"/>
      <c r="D1510" s="42"/>
    </row>
    <row r="1511" spans="3:4" x14ac:dyDescent="0.2">
      <c r="C1511" s="42"/>
      <c r="D1511" s="42"/>
    </row>
    <row r="1512" spans="3:4" x14ac:dyDescent="0.2">
      <c r="C1512" s="42"/>
      <c r="D1512" s="42"/>
    </row>
    <row r="1513" spans="3:4" x14ac:dyDescent="0.2">
      <c r="C1513" s="42"/>
      <c r="D1513" s="42"/>
    </row>
    <row r="1514" spans="3:4" x14ac:dyDescent="0.2">
      <c r="C1514" s="42"/>
      <c r="D1514" s="42"/>
    </row>
    <row r="1515" spans="3:4" x14ac:dyDescent="0.2">
      <c r="C1515" s="42"/>
      <c r="D1515" s="42"/>
    </row>
    <row r="1516" spans="3:4" x14ac:dyDescent="0.2">
      <c r="C1516" s="42"/>
      <c r="D1516" s="42"/>
    </row>
    <row r="1517" spans="3:4" x14ac:dyDescent="0.2">
      <c r="C1517" s="42"/>
      <c r="D1517" s="42"/>
    </row>
    <row r="1518" spans="3:4" x14ac:dyDescent="0.2">
      <c r="C1518" s="42"/>
      <c r="D1518" s="42"/>
    </row>
    <row r="1519" spans="3:4" x14ac:dyDescent="0.2">
      <c r="C1519" s="42"/>
      <c r="D1519" s="42"/>
    </row>
    <row r="1520" spans="3:4" x14ac:dyDescent="0.2">
      <c r="C1520" s="42"/>
      <c r="D1520" s="42"/>
    </row>
    <row r="1521" spans="3:4" x14ac:dyDescent="0.2">
      <c r="C1521" s="42"/>
      <c r="D1521" s="42"/>
    </row>
    <row r="1522" spans="3:4" x14ac:dyDescent="0.2">
      <c r="C1522" s="42"/>
      <c r="D1522" s="42"/>
    </row>
    <row r="1523" spans="3:4" x14ac:dyDescent="0.2">
      <c r="C1523" s="42"/>
      <c r="D1523" s="42"/>
    </row>
    <row r="1524" spans="3:4" x14ac:dyDescent="0.2">
      <c r="C1524" s="42"/>
      <c r="D1524" s="42"/>
    </row>
    <row r="1525" spans="3:4" x14ac:dyDescent="0.2">
      <c r="C1525" s="42"/>
      <c r="D1525" s="42"/>
    </row>
    <row r="1526" spans="3:4" x14ac:dyDescent="0.2">
      <c r="C1526" s="42"/>
      <c r="D1526" s="42"/>
    </row>
    <row r="1527" spans="3:4" x14ac:dyDescent="0.2">
      <c r="C1527" s="42"/>
      <c r="D1527" s="42"/>
    </row>
    <row r="1528" spans="3:4" x14ac:dyDescent="0.2">
      <c r="C1528" s="42"/>
      <c r="D1528" s="42"/>
    </row>
    <row r="1529" spans="3:4" x14ac:dyDescent="0.2">
      <c r="C1529" s="42"/>
      <c r="D1529" s="42"/>
    </row>
    <row r="1530" spans="3:4" x14ac:dyDescent="0.2">
      <c r="C1530" s="42"/>
      <c r="D1530" s="42"/>
    </row>
    <row r="1531" spans="3:4" x14ac:dyDescent="0.2">
      <c r="C1531" s="42"/>
      <c r="D1531" s="42"/>
    </row>
    <row r="1532" spans="3:4" x14ac:dyDescent="0.2">
      <c r="C1532" s="42"/>
      <c r="D1532" s="42"/>
    </row>
    <row r="1533" spans="3:4" x14ac:dyDescent="0.2">
      <c r="C1533" s="42"/>
      <c r="D1533" s="42"/>
    </row>
    <row r="1534" spans="3:4" x14ac:dyDescent="0.2">
      <c r="C1534" s="42"/>
      <c r="D1534" s="42"/>
    </row>
    <row r="1535" spans="3:4" x14ac:dyDescent="0.2">
      <c r="C1535" s="42"/>
      <c r="D1535" s="42"/>
    </row>
    <row r="1536" spans="3:4" x14ac:dyDescent="0.2">
      <c r="C1536" s="42"/>
      <c r="D1536" s="42"/>
    </row>
    <row r="1537" spans="3:4" x14ac:dyDescent="0.2">
      <c r="C1537" s="42"/>
      <c r="D1537" s="42"/>
    </row>
    <row r="1538" spans="3:4" x14ac:dyDescent="0.2">
      <c r="C1538" s="42"/>
      <c r="D1538" s="42"/>
    </row>
    <row r="1539" spans="3:4" x14ac:dyDescent="0.2">
      <c r="C1539" s="42"/>
      <c r="D1539" s="42"/>
    </row>
    <row r="1540" spans="3:4" x14ac:dyDescent="0.2">
      <c r="C1540" s="42"/>
      <c r="D1540" s="42"/>
    </row>
    <row r="1541" spans="3:4" x14ac:dyDescent="0.2">
      <c r="C1541" s="42"/>
      <c r="D1541" s="42"/>
    </row>
    <row r="1542" spans="3:4" x14ac:dyDescent="0.2">
      <c r="C1542" s="42"/>
      <c r="D1542" s="42"/>
    </row>
    <row r="1543" spans="3:4" x14ac:dyDescent="0.2">
      <c r="C1543" s="42"/>
      <c r="D1543" s="42"/>
    </row>
    <row r="1544" spans="3:4" x14ac:dyDescent="0.2">
      <c r="C1544" s="42"/>
      <c r="D1544" s="42"/>
    </row>
    <row r="1545" spans="3:4" x14ac:dyDescent="0.2">
      <c r="C1545" s="42"/>
      <c r="D1545" s="42"/>
    </row>
    <row r="1546" spans="3:4" x14ac:dyDescent="0.2">
      <c r="C1546" s="42"/>
      <c r="D1546" s="42"/>
    </row>
    <row r="1547" spans="3:4" x14ac:dyDescent="0.2">
      <c r="C1547" s="42"/>
      <c r="D1547" s="42"/>
    </row>
    <row r="1548" spans="3:4" x14ac:dyDescent="0.2">
      <c r="C1548" s="42"/>
      <c r="D1548" s="42"/>
    </row>
    <row r="1549" spans="3:4" x14ac:dyDescent="0.2">
      <c r="C1549" s="42"/>
      <c r="D1549" s="42"/>
    </row>
    <row r="1550" spans="3:4" x14ac:dyDescent="0.2">
      <c r="C1550" s="42"/>
      <c r="D1550" s="42"/>
    </row>
    <row r="1551" spans="3:4" x14ac:dyDescent="0.2">
      <c r="C1551" s="42"/>
      <c r="D1551" s="42"/>
    </row>
    <row r="1552" spans="3:4" x14ac:dyDescent="0.2">
      <c r="C1552" s="42"/>
      <c r="D1552" s="42"/>
    </row>
    <row r="1553" spans="3:4" x14ac:dyDescent="0.2">
      <c r="C1553" s="42"/>
      <c r="D1553" s="42"/>
    </row>
    <row r="1554" spans="3:4" x14ac:dyDescent="0.2">
      <c r="C1554" s="42"/>
      <c r="D1554" s="42"/>
    </row>
    <row r="1555" spans="3:4" x14ac:dyDescent="0.2">
      <c r="C1555" s="42"/>
      <c r="D1555" s="42"/>
    </row>
    <row r="1556" spans="3:4" x14ac:dyDescent="0.2">
      <c r="C1556" s="42"/>
      <c r="D1556" s="42"/>
    </row>
    <row r="1557" spans="3:4" x14ac:dyDescent="0.2">
      <c r="C1557" s="42"/>
      <c r="D1557" s="42"/>
    </row>
    <row r="1558" spans="3:4" x14ac:dyDescent="0.2">
      <c r="C1558" s="42"/>
      <c r="D1558" s="42"/>
    </row>
    <row r="1559" spans="3:4" x14ac:dyDescent="0.2">
      <c r="C1559" s="42"/>
      <c r="D1559" s="42"/>
    </row>
    <row r="1560" spans="3:4" x14ac:dyDescent="0.2">
      <c r="C1560" s="42"/>
      <c r="D1560" s="42"/>
    </row>
    <row r="1561" spans="3:4" x14ac:dyDescent="0.2">
      <c r="C1561" s="42"/>
      <c r="D1561" s="42"/>
    </row>
    <row r="1562" spans="3:4" x14ac:dyDescent="0.2">
      <c r="C1562" s="42"/>
      <c r="D1562" s="42"/>
    </row>
    <row r="1563" spans="3:4" x14ac:dyDescent="0.2">
      <c r="C1563" s="42"/>
      <c r="D1563" s="42"/>
    </row>
    <row r="1564" spans="3:4" x14ac:dyDescent="0.2">
      <c r="C1564" s="42"/>
      <c r="D1564" s="42"/>
    </row>
    <row r="1565" spans="3:4" x14ac:dyDescent="0.2">
      <c r="C1565" s="42"/>
      <c r="D1565" s="42"/>
    </row>
    <row r="1566" spans="3:4" x14ac:dyDescent="0.2">
      <c r="C1566" s="42"/>
      <c r="D1566" s="42"/>
    </row>
    <row r="1567" spans="3:4" x14ac:dyDescent="0.2">
      <c r="C1567" s="42"/>
      <c r="D1567" s="42"/>
    </row>
    <row r="1568" spans="3:4" x14ac:dyDescent="0.2">
      <c r="C1568" s="42"/>
      <c r="D1568" s="42"/>
    </row>
    <row r="1569" spans="3:4" x14ac:dyDescent="0.2">
      <c r="C1569" s="42"/>
      <c r="D1569" s="42"/>
    </row>
    <row r="1570" spans="3:4" x14ac:dyDescent="0.2">
      <c r="C1570" s="42"/>
      <c r="D1570" s="42"/>
    </row>
    <row r="1571" spans="3:4" x14ac:dyDescent="0.2">
      <c r="C1571" s="42"/>
      <c r="D1571" s="42"/>
    </row>
    <row r="1572" spans="3:4" x14ac:dyDescent="0.2">
      <c r="C1572" s="42"/>
      <c r="D1572" s="42"/>
    </row>
    <row r="1573" spans="3:4" x14ac:dyDescent="0.2">
      <c r="C1573" s="42"/>
      <c r="D1573" s="42"/>
    </row>
    <row r="1574" spans="3:4" x14ac:dyDescent="0.2">
      <c r="C1574" s="42"/>
      <c r="D1574" s="42"/>
    </row>
    <row r="1575" spans="3:4" x14ac:dyDescent="0.2">
      <c r="C1575" s="42"/>
      <c r="D1575" s="42"/>
    </row>
    <row r="1576" spans="3:4" x14ac:dyDescent="0.2">
      <c r="C1576" s="42"/>
      <c r="D1576" s="42"/>
    </row>
    <row r="1577" spans="3:4" x14ac:dyDescent="0.2">
      <c r="C1577" s="42"/>
      <c r="D1577" s="42"/>
    </row>
    <row r="1578" spans="3:4" x14ac:dyDescent="0.2">
      <c r="C1578" s="42"/>
      <c r="D1578" s="42"/>
    </row>
    <row r="1579" spans="3:4" x14ac:dyDescent="0.2">
      <c r="C1579" s="42"/>
      <c r="D1579" s="42"/>
    </row>
    <row r="1580" spans="3:4" x14ac:dyDescent="0.2">
      <c r="C1580" s="42"/>
      <c r="D1580" s="42"/>
    </row>
    <row r="1581" spans="3:4" x14ac:dyDescent="0.2">
      <c r="C1581" s="42"/>
      <c r="D1581" s="42"/>
    </row>
    <row r="1582" spans="3:4" x14ac:dyDescent="0.2">
      <c r="C1582" s="42"/>
      <c r="D1582" s="42"/>
    </row>
    <row r="1583" spans="3:4" x14ac:dyDescent="0.2">
      <c r="C1583" s="42"/>
      <c r="D1583" s="42"/>
    </row>
    <row r="1584" spans="3:4" x14ac:dyDescent="0.2">
      <c r="C1584" s="42"/>
      <c r="D1584" s="42"/>
    </row>
    <row r="1585" spans="3:4" x14ac:dyDescent="0.2">
      <c r="C1585" s="42"/>
      <c r="D1585" s="42"/>
    </row>
    <row r="1586" spans="3:4" x14ac:dyDescent="0.2">
      <c r="C1586" s="42"/>
      <c r="D1586" s="42"/>
    </row>
    <row r="1587" spans="3:4" x14ac:dyDescent="0.2">
      <c r="C1587" s="42"/>
      <c r="D1587" s="42"/>
    </row>
    <row r="1588" spans="3:4" x14ac:dyDescent="0.2">
      <c r="C1588" s="42"/>
      <c r="D1588" s="42"/>
    </row>
    <row r="1589" spans="3:4" x14ac:dyDescent="0.2">
      <c r="C1589" s="42"/>
      <c r="D1589" s="42"/>
    </row>
    <row r="1590" spans="3:4" x14ac:dyDescent="0.2">
      <c r="C1590" s="42"/>
      <c r="D1590" s="42"/>
    </row>
    <row r="1591" spans="3:4" x14ac:dyDescent="0.2">
      <c r="C1591" s="42"/>
      <c r="D1591" s="42"/>
    </row>
    <row r="1592" spans="3:4" x14ac:dyDescent="0.2">
      <c r="C1592" s="42"/>
      <c r="D1592" s="42"/>
    </row>
    <row r="1593" spans="3:4" x14ac:dyDescent="0.2">
      <c r="C1593" s="42"/>
      <c r="D1593" s="42"/>
    </row>
    <row r="1594" spans="3:4" x14ac:dyDescent="0.2">
      <c r="C1594" s="42"/>
      <c r="D1594" s="42"/>
    </row>
    <row r="1595" spans="3:4" x14ac:dyDescent="0.2">
      <c r="C1595" s="42"/>
      <c r="D1595" s="42"/>
    </row>
    <row r="1596" spans="3:4" x14ac:dyDescent="0.2">
      <c r="C1596" s="42"/>
      <c r="D1596" s="42"/>
    </row>
    <row r="1597" spans="3:4" x14ac:dyDescent="0.2">
      <c r="C1597" s="42"/>
      <c r="D1597" s="42"/>
    </row>
    <row r="1598" spans="3:4" x14ac:dyDescent="0.2">
      <c r="C1598" s="42"/>
      <c r="D1598" s="42"/>
    </row>
    <row r="1599" spans="3:4" x14ac:dyDescent="0.2">
      <c r="C1599" s="42"/>
      <c r="D1599" s="42"/>
    </row>
    <row r="1600" spans="3:4" x14ac:dyDescent="0.2">
      <c r="C1600" s="42"/>
      <c r="D1600" s="42"/>
    </row>
    <row r="1601" spans="3:4" x14ac:dyDescent="0.2">
      <c r="C1601" s="42"/>
      <c r="D1601" s="42"/>
    </row>
    <row r="1602" spans="3:4" x14ac:dyDescent="0.2">
      <c r="C1602" s="42"/>
      <c r="D1602" s="42"/>
    </row>
    <row r="1603" spans="3:4" x14ac:dyDescent="0.2">
      <c r="C1603" s="42"/>
      <c r="D1603" s="42"/>
    </row>
    <row r="1604" spans="3:4" x14ac:dyDescent="0.2">
      <c r="C1604" s="42"/>
      <c r="D1604" s="42"/>
    </row>
    <row r="1605" spans="3:4" x14ac:dyDescent="0.2">
      <c r="C1605" s="42"/>
      <c r="D1605" s="42"/>
    </row>
    <row r="1606" spans="3:4" x14ac:dyDescent="0.2">
      <c r="C1606" s="42"/>
      <c r="D1606" s="42"/>
    </row>
    <row r="1607" spans="3:4" x14ac:dyDescent="0.2">
      <c r="C1607" s="42"/>
      <c r="D1607" s="42"/>
    </row>
    <row r="1608" spans="3:4" x14ac:dyDescent="0.2">
      <c r="C1608" s="42"/>
      <c r="D1608" s="42"/>
    </row>
    <row r="1609" spans="3:4" x14ac:dyDescent="0.2">
      <c r="C1609" s="42"/>
      <c r="D1609" s="42"/>
    </row>
    <row r="1610" spans="3:4" x14ac:dyDescent="0.2">
      <c r="C1610" s="42"/>
      <c r="D1610" s="42"/>
    </row>
    <row r="1611" spans="3:4" x14ac:dyDescent="0.2">
      <c r="C1611" s="42"/>
      <c r="D1611" s="42"/>
    </row>
    <row r="1612" spans="3:4" x14ac:dyDescent="0.2">
      <c r="C1612" s="42"/>
      <c r="D1612" s="42"/>
    </row>
    <row r="1613" spans="3:4" x14ac:dyDescent="0.2">
      <c r="C1613" s="42"/>
      <c r="D1613" s="42"/>
    </row>
    <row r="1614" spans="3:4" x14ac:dyDescent="0.2">
      <c r="C1614" s="42"/>
      <c r="D1614" s="42"/>
    </row>
    <row r="1615" spans="3:4" x14ac:dyDescent="0.2">
      <c r="C1615" s="42"/>
      <c r="D1615" s="42"/>
    </row>
    <row r="1616" spans="3:4" x14ac:dyDescent="0.2">
      <c r="C1616" s="42"/>
      <c r="D1616" s="42"/>
    </row>
    <row r="1617" spans="3:4" x14ac:dyDescent="0.2">
      <c r="C1617" s="42"/>
      <c r="D1617" s="42"/>
    </row>
    <row r="1618" spans="3:4" x14ac:dyDescent="0.2">
      <c r="C1618" s="42"/>
      <c r="D1618" s="42"/>
    </row>
    <row r="1619" spans="3:4" x14ac:dyDescent="0.2">
      <c r="C1619" s="42"/>
      <c r="D1619" s="42"/>
    </row>
    <row r="1620" spans="3:4" x14ac:dyDescent="0.2">
      <c r="C1620" s="42"/>
      <c r="D1620" s="42"/>
    </row>
    <row r="1621" spans="3:4" x14ac:dyDescent="0.2">
      <c r="C1621" s="42"/>
      <c r="D1621" s="42"/>
    </row>
    <row r="1622" spans="3:4" x14ac:dyDescent="0.2">
      <c r="C1622" s="42"/>
      <c r="D1622" s="42"/>
    </row>
    <row r="1623" spans="3:4" x14ac:dyDescent="0.2">
      <c r="C1623" s="42"/>
      <c r="D1623" s="42"/>
    </row>
    <row r="1624" spans="3:4" x14ac:dyDescent="0.2">
      <c r="C1624" s="42"/>
      <c r="D1624" s="42"/>
    </row>
    <row r="1625" spans="3:4" x14ac:dyDescent="0.2">
      <c r="C1625" s="42"/>
      <c r="D1625" s="42"/>
    </row>
    <row r="1626" spans="3:4" x14ac:dyDescent="0.2">
      <c r="C1626" s="42"/>
      <c r="D1626" s="42"/>
    </row>
    <row r="1627" spans="3:4" x14ac:dyDescent="0.2">
      <c r="C1627" s="42"/>
      <c r="D1627" s="42"/>
    </row>
    <row r="1628" spans="3:4" x14ac:dyDescent="0.2">
      <c r="C1628" s="42"/>
      <c r="D1628" s="42"/>
    </row>
    <row r="1629" spans="3:4" x14ac:dyDescent="0.2">
      <c r="C1629" s="42"/>
      <c r="D1629" s="42"/>
    </row>
    <row r="1630" spans="3:4" x14ac:dyDescent="0.2">
      <c r="C1630" s="42"/>
      <c r="D1630" s="42"/>
    </row>
    <row r="1631" spans="3:4" x14ac:dyDescent="0.2">
      <c r="C1631" s="42"/>
      <c r="D1631" s="42"/>
    </row>
    <row r="1632" spans="3:4" x14ac:dyDescent="0.2">
      <c r="C1632" s="42"/>
      <c r="D1632" s="42"/>
    </row>
    <row r="1633" spans="3:4" x14ac:dyDescent="0.2">
      <c r="C1633" s="42"/>
      <c r="D1633" s="42"/>
    </row>
    <row r="1634" spans="3:4" x14ac:dyDescent="0.2">
      <c r="C1634" s="42"/>
      <c r="D1634" s="42"/>
    </row>
    <row r="1635" spans="3:4" x14ac:dyDescent="0.2">
      <c r="C1635" s="42"/>
      <c r="D1635" s="42"/>
    </row>
    <row r="1636" spans="3:4" x14ac:dyDescent="0.2">
      <c r="C1636" s="42"/>
      <c r="D1636" s="42"/>
    </row>
    <row r="1637" spans="3:4" x14ac:dyDescent="0.2">
      <c r="C1637" s="42"/>
      <c r="D1637" s="42"/>
    </row>
    <row r="1638" spans="3:4" x14ac:dyDescent="0.2">
      <c r="C1638" s="42"/>
      <c r="D1638" s="42"/>
    </row>
    <row r="1639" spans="3:4" x14ac:dyDescent="0.2">
      <c r="C1639" s="42"/>
      <c r="D1639" s="42"/>
    </row>
    <row r="1640" spans="3:4" x14ac:dyDescent="0.2">
      <c r="C1640" s="42"/>
      <c r="D1640" s="42"/>
    </row>
    <row r="1641" spans="3:4" x14ac:dyDescent="0.2">
      <c r="C1641" s="42"/>
      <c r="D1641" s="42"/>
    </row>
    <row r="1642" spans="3:4" x14ac:dyDescent="0.2">
      <c r="C1642" s="42"/>
      <c r="D1642" s="42"/>
    </row>
    <row r="1643" spans="3:4" x14ac:dyDescent="0.2">
      <c r="C1643" s="42"/>
      <c r="D1643" s="42"/>
    </row>
    <row r="1644" spans="3:4" x14ac:dyDescent="0.2">
      <c r="C1644" s="42"/>
      <c r="D1644" s="42"/>
    </row>
    <row r="1645" spans="3:4" x14ac:dyDescent="0.2">
      <c r="C1645" s="42"/>
      <c r="D1645" s="42"/>
    </row>
    <row r="1646" spans="3:4" x14ac:dyDescent="0.2">
      <c r="C1646" s="42"/>
      <c r="D1646" s="42"/>
    </row>
    <row r="1647" spans="3:4" x14ac:dyDescent="0.2">
      <c r="C1647" s="42"/>
      <c r="D1647" s="42"/>
    </row>
    <row r="1648" spans="3:4" x14ac:dyDescent="0.2">
      <c r="C1648" s="42"/>
      <c r="D1648" s="42"/>
    </row>
    <row r="1649" spans="3:4" x14ac:dyDescent="0.2">
      <c r="C1649" s="42"/>
      <c r="D1649" s="42"/>
    </row>
    <row r="1650" spans="3:4" x14ac:dyDescent="0.2">
      <c r="C1650" s="42"/>
      <c r="D1650" s="42"/>
    </row>
    <row r="1651" spans="3:4" x14ac:dyDescent="0.2">
      <c r="C1651" s="42"/>
      <c r="D1651" s="42"/>
    </row>
    <row r="1652" spans="3:4" x14ac:dyDescent="0.2">
      <c r="C1652" s="42"/>
      <c r="D1652" s="42"/>
    </row>
    <row r="1653" spans="3:4" x14ac:dyDescent="0.2">
      <c r="C1653" s="42"/>
      <c r="D1653" s="42"/>
    </row>
    <row r="1654" spans="3:4" x14ac:dyDescent="0.2">
      <c r="C1654" s="42"/>
      <c r="D1654" s="42"/>
    </row>
    <row r="1655" spans="3:4" x14ac:dyDescent="0.2">
      <c r="C1655" s="42"/>
      <c r="D1655" s="42"/>
    </row>
    <row r="1656" spans="3:4" x14ac:dyDescent="0.2">
      <c r="C1656" s="42"/>
      <c r="D1656" s="42"/>
    </row>
    <row r="1657" spans="3:4" x14ac:dyDescent="0.2">
      <c r="C1657" s="42"/>
      <c r="D1657" s="42"/>
    </row>
    <row r="1658" spans="3:4" x14ac:dyDescent="0.2">
      <c r="C1658" s="42"/>
      <c r="D1658" s="42"/>
    </row>
    <row r="1659" spans="3:4" x14ac:dyDescent="0.2">
      <c r="C1659" s="42"/>
      <c r="D1659" s="42"/>
    </row>
    <row r="1660" spans="3:4" x14ac:dyDescent="0.2">
      <c r="C1660" s="42"/>
      <c r="D1660" s="42"/>
    </row>
    <row r="1661" spans="3:4" x14ac:dyDescent="0.2">
      <c r="C1661" s="42"/>
      <c r="D1661" s="42"/>
    </row>
    <row r="1662" spans="3:4" x14ac:dyDescent="0.2">
      <c r="C1662" s="42"/>
      <c r="D1662" s="42"/>
    </row>
    <row r="1663" spans="3:4" x14ac:dyDescent="0.2">
      <c r="C1663" s="42"/>
      <c r="D1663" s="42"/>
    </row>
    <row r="1664" spans="3:4" x14ac:dyDescent="0.2">
      <c r="C1664" s="42"/>
      <c r="D1664" s="42"/>
    </row>
    <row r="1665" spans="3:4" x14ac:dyDescent="0.2">
      <c r="C1665" s="42"/>
      <c r="D1665" s="42"/>
    </row>
    <row r="1666" spans="3:4" x14ac:dyDescent="0.2">
      <c r="C1666" s="42"/>
      <c r="D1666" s="42"/>
    </row>
    <row r="1667" spans="3:4" x14ac:dyDescent="0.2">
      <c r="C1667" s="42"/>
      <c r="D1667" s="42"/>
    </row>
    <row r="1668" spans="3:4" x14ac:dyDescent="0.2">
      <c r="C1668" s="42"/>
      <c r="D1668" s="42"/>
    </row>
    <row r="1669" spans="3:4" x14ac:dyDescent="0.2">
      <c r="C1669" s="42"/>
      <c r="D1669" s="42"/>
    </row>
    <row r="1670" spans="3:4" x14ac:dyDescent="0.2">
      <c r="C1670" s="42"/>
      <c r="D1670" s="42"/>
    </row>
    <row r="1671" spans="3:4" x14ac:dyDescent="0.2">
      <c r="C1671" s="42"/>
      <c r="D1671" s="42"/>
    </row>
    <row r="1672" spans="3:4" x14ac:dyDescent="0.2">
      <c r="C1672" s="42"/>
      <c r="D1672" s="42"/>
    </row>
    <row r="1673" spans="3:4" x14ac:dyDescent="0.2">
      <c r="C1673" s="42"/>
      <c r="D1673" s="42"/>
    </row>
    <row r="1674" spans="3:4" x14ac:dyDescent="0.2">
      <c r="C1674" s="42"/>
      <c r="D1674" s="42"/>
    </row>
    <row r="1675" spans="3:4" x14ac:dyDescent="0.2">
      <c r="C1675" s="42"/>
      <c r="D1675" s="42"/>
    </row>
    <row r="1676" spans="3:4" x14ac:dyDescent="0.2">
      <c r="C1676" s="42"/>
      <c r="D1676" s="42"/>
    </row>
    <row r="1677" spans="3:4" x14ac:dyDescent="0.2">
      <c r="C1677" s="42"/>
      <c r="D1677" s="42"/>
    </row>
    <row r="1678" spans="3:4" x14ac:dyDescent="0.2">
      <c r="C1678" s="42"/>
      <c r="D1678" s="42"/>
    </row>
    <row r="1679" spans="3:4" x14ac:dyDescent="0.2">
      <c r="C1679" s="42"/>
      <c r="D1679" s="42"/>
    </row>
    <row r="1680" spans="3:4" x14ac:dyDescent="0.2">
      <c r="C1680" s="42"/>
      <c r="D1680" s="42"/>
    </row>
    <row r="1681" spans="3:4" x14ac:dyDescent="0.2">
      <c r="C1681" s="42"/>
      <c r="D1681" s="42"/>
    </row>
    <row r="1682" spans="3:4" x14ac:dyDescent="0.2">
      <c r="C1682" s="42"/>
      <c r="D1682" s="42"/>
    </row>
    <row r="1683" spans="3:4" x14ac:dyDescent="0.2">
      <c r="C1683" s="42"/>
      <c r="D1683" s="42"/>
    </row>
    <row r="1684" spans="3:4" x14ac:dyDescent="0.2">
      <c r="C1684" s="42"/>
      <c r="D1684" s="42"/>
    </row>
    <row r="1685" spans="3:4" x14ac:dyDescent="0.2">
      <c r="C1685" s="42"/>
      <c r="D1685" s="42"/>
    </row>
    <row r="1686" spans="3:4" x14ac:dyDescent="0.2">
      <c r="C1686" s="42"/>
      <c r="D1686" s="42"/>
    </row>
    <row r="1687" spans="3:4" x14ac:dyDescent="0.2">
      <c r="C1687" s="42"/>
      <c r="D1687" s="42"/>
    </row>
    <row r="1688" spans="3:4" x14ac:dyDescent="0.2">
      <c r="C1688" s="42"/>
      <c r="D1688" s="42"/>
    </row>
    <row r="1689" spans="3:4" x14ac:dyDescent="0.2">
      <c r="C1689" s="42"/>
      <c r="D1689" s="42"/>
    </row>
    <row r="1690" spans="3:4" x14ac:dyDescent="0.2">
      <c r="C1690" s="42"/>
      <c r="D1690" s="42"/>
    </row>
    <row r="1691" spans="3:4" x14ac:dyDescent="0.2">
      <c r="C1691" s="42"/>
      <c r="D1691" s="42"/>
    </row>
    <row r="1692" spans="3:4" x14ac:dyDescent="0.2">
      <c r="C1692" s="42"/>
      <c r="D1692" s="42"/>
    </row>
    <row r="1693" spans="3:4" x14ac:dyDescent="0.2">
      <c r="C1693" s="42"/>
      <c r="D1693" s="42"/>
    </row>
    <row r="1694" spans="3:4" x14ac:dyDescent="0.2">
      <c r="C1694" s="42"/>
      <c r="D1694" s="42"/>
    </row>
    <row r="1695" spans="3:4" x14ac:dyDescent="0.2">
      <c r="C1695" s="42"/>
      <c r="D1695" s="42"/>
    </row>
    <row r="1696" spans="3:4" x14ac:dyDescent="0.2">
      <c r="C1696" s="42"/>
      <c r="D1696" s="42"/>
    </row>
    <row r="1697" spans="3:4" x14ac:dyDescent="0.2">
      <c r="C1697" s="42"/>
      <c r="D1697" s="42"/>
    </row>
    <row r="1698" spans="3:4" x14ac:dyDescent="0.2">
      <c r="C1698" s="42"/>
      <c r="D1698" s="42"/>
    </row>
    <row r="1699" spans="3:4" x14ac:dyDescent="0.2">
      <c r="C1699" s="42"/>
      <c r="D1699" s="42"/>
    </row>
    <row r="1700" spans="3:4" x14ac:dyDescent="0.2">
      <c r="C1700" s="42"/>
      <c r="D1700" s="42"/>
    </row>
    <row r="1701" spans="3:4" x14ac:dyDescent="0.2">
      <c r="C1701" s="42"/>
      <c r="D1701" s="42"/>
    </row>
    <row r="1702" spans="3:4" x14ac:dyDescent="0.2">
      <c r="C1702" s="42"/>
      <c r="D1702" s="42"/>
    </row>
    <row r="1703" spans="3:4" x14ac:dyDescent="0.2">
      <c r="C1703" s="42"/>
      <c r="D1703" s="42"/>
    </row>
    <row r="1704" spans="3:4" x14ac:dyDescent="0.2">
      <c r="C1704" s="42"/>
      <c r="D1704" s="42"/>
    </row>
    <row r="1705" spans="3:4" x14ac:dyDescent="0.2">
      <c r="C1705" s="42"/>
      <c r="D1705" s="42"/>
    </row>
    <row r="1706" spans="3:4" x14ac:dyDescent="0.2">
      <c r="C1706" s="42"/>
      <c r="D1706" s="42"/>
    </row>
    <row r="1707" spans="3:4" x14ac:dyDescent="0.2">
      <c r="C1707" s="42"/>
      <c r="D1707" s="42"/>
    </row>
    <row r="1708" spans="3:4" x14ac:dyDescent="0.2">
      <c r="C1708" s="42"/>
      <c r="D1708" s="42"/>
    </row>
    <row r="1709" spans="3:4" x14ac:dyDescent="0.2">
      <c r="C1709" s="42"/>
      <c r="D1709" s="42"/>
    </row>
    <row r="1710" spans="3:4" x14ac:dyDescent="0.2">
      <c r="C1710" s="42"/>
      <c r="D1710" s="42"/>
    </row>
    <row r="1711" spans="3:4" x14ac:dyDescent="0.2">
      <c r="C1711" s="42"/>
      <c r="D1711" s="42"/>
    </row>
    <row r="1712" spans="3:4" x14ac:dyDescent="0.2">
      <c r="C1712" s="42"/>
      <c r="D1712" s="42"/>
    </row>
    <row r="1713" spans="3:4" x14ac:dyDescent="0.2">
      <c r="C1713" s="42"/>
      <c r="D1713" s="42"/>
    </row>
    <row r="1714" spans="3:4" x14ac:dyDescent="0.2">
      <c r="C1714" s="42"/>
      <c r="D1714" s="42"/>
    </row>
    <row r="1715" spans="3:4" x14ac:dyDescent="0.2">
      <c r="C1715" s="42"/>
      <c r="D1715" s="42"/>
    </row>
    <row r="1716" spans="3:4" x14ac:dyDescent="0.2">
      <c r="C1716" s="42"/>
      <c r="D1716" s="42"/>
    </row>
    <row r="1717" spans="3:4" x14ac:dyDescent="0.2">
      <c r="C1717" s="42"/>
      <c r="D1717" s="42"/>
    </row>
    <row r="1718" spans="3:4" x14ac:dyDescent="0.2">
      <c r="C1718" s="42"/>
      <c r="D1718" s="42"/>
    </row>
    <row r="1719" spans="3:4" x14ac:dyDescent="0.2">
      <c r="C1719" s="42"/>
      <c r="D1719" s="42"/>
    </row>
    <row r="1720" spans="3:4" x14ac:dyDescent="0.2">
      <c r="C1720" s="42"/>
      <c r="D1720" s="42"/>
    </row>
    <row r="1721" spans="3:4" x14ac:dyDescent="0.2">
      <c r="C1721" s="42"/>
      <c r="D1721" s="42"/>
    </row>
    <row r="1722" spans="3:4" x14ac:dyDescent="0.2">
      <c r="C1722" s="42"/>
      <c r="D1722" s="42"/>
    </row>
    <row r="1723" spans="3:4" x14ac:dyDescent="0.2">
      <c r="C1723" s="42"/>
      <c r="D1723" s="42"/>
    </row>
    <row r="1724" spans="3:4" x14ac:dyDescent="0.2">
      <c r="C1724" s="42"/>
      <c r="D1724" s="42"/>
    </row>
    <row r="1725" spans="3:4" x14ac:dyDescent="0.2">
      <c r="C1725" s="42"/>
      <c r="D1725" s="42"/>
    </row>
    <row r="1726" spans="3:4" x14ac:dyDescent="0.2">
      <c r="C1726" s="42"/>
      <c r="D1726" s="42"/>
    </row>
    <row r="1727" spans="3:4" x14ac:dyDescent="0.2">
      <c r="C1727" s="42"/>
      <c r="D1727" s="42"/>
    </row>
    <row r="1728" spans="3:4" x14ac:dyDescent="0.2">
      <c r="C1728" s="42"/>
      <c r="D1728" s="42"/>
    </row>
    <row r="1729" spans="3:4" x14ac:dyDescent="0.2">
      <c r="C1729" s="42"/>
      <c r="D1729" s="42"/>
    </row>
    <row r="1730" spans="3:4" x14ac:dyDescent="0.2">
      <c r="C1730" s="42"/>
      <c r="D1730" s="42"/>
    </row>
    <row r="1731" spans="3:4" x14ac:dyDescent="0.2">
      <c r="C1731" s="42"/>
      <c r="D1731" s="42"/>
    </row>
    <row r="1732" spans="3:4" x14ac:dyDescent="0.2">
      <c r="C1732" s="42"/>
      <c r="D1732" s="42"/>
    </row>
    <row r="1733" spans="3:4" x14ac:dyDescent="0.2">
      <c r="C1733" s="42"/>
      <c r="D1733" s="42"/>
    </row>
    <row r="1734" spans="3:4" x14ac:dyDescent="0.2">
      <c r="C1734" s="42"/>
      <c r="D1734" s="42"/>
    </row>
    <row r="1735" spans="3:4" x14ac:dyDescent="0.2">
      <c r="C1735" s="42"/>
      <c r="D1735" s="42"/>
    </row>
    <row r="1736" spans="3:4" x14ac:dyDescent="0.2">
      <c r="C1736" s="42"/>
      <c r="D1736" s="42"/>
    </row>
    <row r="1737" spans="3:4" x14ac:dyDescent="0.2">
      <c r="C1737" s="42"/>
      <c r="D1737" s="42"/>
    </row>
    <row r="1738" spans="3:4" x14ac:dyDescent="0.2">
      <c r="C1738" s="42"/>
      <c r="D1738" s="42"/>
    </row>
    <row r="1739" spans="3:4" x14ac:dyDescent="0.2">
      <c r="C1739" s="42"/>
      <c r="D1739" s="42"/>
    </row>
    <row r="1740" spans="3:4" x14ac:dyDescent="0.2">
      <c r="C1740" s="42"/>
      <c r="D1740" s="42"/>
    </row>
    <row r="1741" spans="3:4" x14ac:dyDescent="0.2">
      <c r="C1741" s="42"/>
      <c r="D1741" s="42"/>
    </row>
    <row r="1742" spans="3:4" x14ac:dyDescent="0.2">
      <c r="C1742" s="42"/>
      <c r="D1742" s="42"/>
    </row>
    <row r="1743" spans="3:4" x14ac:dyDescent="0.2">
      <c r="C1743" s="42"/>
      <c r="D1743" s="42"/>
    </row>
    <row r="1744" spans="3:4" x14ac:dyDescent="0.2">
      <c r="C1744" s="42"/>
      <c r="D1744" s="42"/>
    </row>
    <row r="1745" spans="3:4" x14ac:dyDescent="0.2">
      <c r="C1745" s="42"/>
      <c r="D1745" s="42"/>
    </row>
    <row r="1746" spans="3:4" x14ac:dyDescent="0.2">
      <c r="C1746" s="42"/>
      <c r="D1746" s="42"/>
    </row>
    <row r="1747" spans="3:4" x14ac:dyDescent="0.2">
      <c r="C1747" s="42"/>
      <c r="D1747" s="42"/>
    </row>
    <row r="1748" spans="3:4" x14ac:dyDescent="0.2">
      <c r="C1748" s="42"/>
      <c r="D1748" s="42"/>
    </row>
    <row r="1749" spans="3:4" x14ac:dyDescent="0.2">
      <c r="C1749" s="42"/>
      <c r="D1749" s="42"/>
    </row>
    <row r="1750" spans="3:4" x14ac:dyDescent="0.2">
      <c r="C1750" s="42"/>
      <c r="D1750" s="42"/>
    </row>
    <row r="1751" spans="3:4" x14ac:dyDescent="0.2">
      <c r="C1751" s="42"/>
      <c r="D1751" s="42"/>
    </row>
    <row r="1752" spans="3:4" x14ac:dyDescent="0.2">
      <c r="C1752" s="42"/>
      <c r="D1752" s="42"/>
    </row>
    <row r="1753" spans="3:4" x14ac:dyDescent="0.2">
      <c r="C1753" s="42"/>
      <c r="D1753" s="42"/>
    </row>
    <row r="1754" spans="3:4" x14ac:dyDescent="0.2">
      <c r="C1754" s="42"/>
      <c r="D1754" s="42"/>
    </row>
    <row r="1755" spans="3:4" x14ac:dyDescent="0.2">
      <c r="C1755" s="42"/>
      <c r="D1755" s="42"/>
    </row>
    <row r="1756" spans="3:4" x14ac:dyDescent="0.2">
      <c r="C1756" s="42"/>
      <c r="D1756" s="42"/>
    </row>
    <row r="1757" spans="3:4" x14ac:dyDescent="0.2">
      <c r="C1757" s="42"/>
      <c r="D1757" s="42"/>
    </row>
    <row r="1758" spans="3:4" x14ac:dyDescent="0.2">
      <c r="C1758" s="42"/>
      <c r="D1758" s="42"/>
    </row>
    <row r="1759" spans="3:4" x14ac:dyDescent="0.2">
      <c r="C1759" s="42"/>
      <c r="D1759" s="42"/>
    </row>
    <row r="1760" spans="3:4" x14ac:dyDescent="0.2">
      <c r="C1760" s="42"/>
      <c r="D1760" s="42"/>
    </row>
    <row r="1761" spans="3:4" x14ac:dyDescent="0.2">
      <c r="C1761" s="42"/>
      <c r="D1761" s="42"/>
    </row>
    <row r="1762" spans="3:4" x14ac:dyDescent="0.2">
      <c r="C1762" s="42"/>
      <c r="D1762" s="42"/>
    </row>
    <row r="1763" spans="3:4" x14ac:dyDescent="0.2">
      <c r="C1763" s="42"/>
      <c r="D1763" s="42"/>
    </row>
    <row r="1764" spans="3:4" x14ac:dyDescent="0.2">
      <c r="C1764" s="42"/>
      <c r="D1764" s="42"/>
    </row>
    <row r="1765" spans="3:4" x14ac:dyDescent="0.2">
      <c r="C1765" s="42"/>
      <c r="D1765" s="42"/>
    </row>
    <row r="1766" spans="3:4" x14ac:dyDescent="0.2">
      <c r="C1766" s="42"/>
      <c r="D1766" s="42"/>
    </row>
    <row r="1767" spans="3:4" x14ac:dyDescent="0.2">
      <c r="C1767" s="42"/>
      <c r="D1767" s="42"/>
    </row>
    <row r="1768" spans="3:4" x14ac:dyDescent="0.2">
      <c r="C1768" s="42"/>
      <c r="D1768" s="42"/>
    </row>
    <row r="1769" spans="3:4" x14ac:dyDescent="0.2">
      <c r="C1769" s="42"/>
      <c r="D1769" s="42"/>
    </row>
    <row r="1770" spans="3:4" x14ac:dyDescent="0.2">
      <c r="C1770" s="42"/>
      <c r="D1770" s="42"/>
    </row>
    <row r="1771" spans="3:4" x14ac:dyDescent="0.2">
      <c r="C1771" s="42"/>
      <c r="D1771" s="42"/>
    </row>
    <row r="1772" spans="3:4" x14ac:dyDescent="0.2">
      <c r="C1772" s="42"/>
      <c r="D1772" s="42"/>
    </row>
    <row r="1773" spans="3:4" x14ac:dyDescent="0.2">
      <c r="C1773" s="42"/>
      <c r="D1773" s="42"/>
    </row>
    <row r="1774" spans="3:4" x14ac:dyDescent="0.2">
      <c r="C1774" s="42"/>
      <c r="D1774" s="42"/>
    </row>
    <row r="1775" spans="3:4" x14ac:dyDescent="0.2">
      <c r="C1775" s="42"/>
      <c r="D1775" s="42"/>
    </row>
    <row r="1776" spans="3:4" x14ac:dyDescent="0.2">
      <c r="C1776" s="42"/>
      <c r="D1776" s="42"/>
    </row>
    <row r="1777" spans="3:4" x14ac:dyDescent="0.2">
      <c r="C1777" s="42"/>
      <c r="D1777" s="42"/>
    </row>
    <row r="1778" spans="3:4" x14ac:dyDescent="0.2">
      <c r="C1778" s="42"/>
      <c r="D1778" s="42"/>
    </row>
    <row r="1779" spans="3:4" x14ac:dyDescent="0.2">
      <c r="C1779" s="42"/>
      <c r="D1779" s="42"/>
    </row>
    <row r="1780" spans="3:4" x14ac:dyDescent="0.2">
      <c r="C1780" s="42"/>
      <c r="D1780" s="42"/>
    </row>
    <row r="1781" spans="3:4" x14ac:dyDescent="0.2">
      <c r="C1781" s="42"/>
      <c r="D1781" s="42"/>
    </row>
    <row r="1782" spans="3:4" x14ac:dyDescent="0.2">
      <c r="C1782" s="42"/>
      <c r="D1782" s="42"/>
    </row>
    <row r="1783" spans="3:4" x14ac:dyDescent="0.2">
      <c r="C1783" s="42"/>
      <c r="D1783" s="42"/>
    </row>
    <row r="1784" spans="3:4" x14ac:dyDescent="0.2">
      <c r="C1784" s="42"/>
      <c r="D1784" s="42"/>
    </row>
    <row r="1785" spans="3:4" x14ac:dyDescent="0.2">
      <c r="C1785" s="42"/>
      <c r="D1785" s="42"/>
    </row>
    <row r="1786" spans="3:4" x14ac:dyDescent="0.2">
      <c r="C1786" s="42"/>
      <c r="D1786" s="42"/>
    </row>
    <row r="1787" spans="3:4" x14ac:dyDescent="0.2">
      <c r="C1787" s="42"/>
      <c r="D1787" s="42"/>
    </row>
    <row r="1788" spans="3:4" x14ac:dyDescent="0.2">
      <c r="C1788" s="42"/>
      <c r="D1788" s="42"/>
    </row>
    <row r="1789" spans="3:4" x14ac:dyDescent="0.2">
      <c r="C1789" s="42"/>
      <c r="D1789" s="42"/>
    </row>
    <row r="1790" spans="3:4" x14ac:dyDescent="0.2">
      <c r="C1790" s="42"/>
      <c r="D1790" s="42"/>
    </row>
    <row r="1791" spans="3:4" x14ac:dyDescent="0.2">
      <c r="C1791" s="42"/>
      <c r="D1791" s="42"/>
    </row>
    <row r="1792" spans="3:4" x14ac:dyDescent="0.2">
      <c r="C1792" s="42"/>
      <c r="D1792" s="42"/>
    </row>
    <row r="1793" spans="3:4" x14ac:dyDescent="0.2">
      <c r="C1793" s="42"/>
      <c r="D1793" s="42"/>
    </row>
    <row r="1794" spans="3:4" x14ac:dyDescent="0.2">
      <c r="C1794" s="42"/>
      <c r="D1794" s="42"/>
    </row>
    <row r="1795" spans="3:4" x14ac:dyDescent="0.2">
      <c r="C1795" s="42"/>
      <c r="D1795" s="42"/>
    </row>
    <row r="1796" spans="3:4" x14ac:dyDescent="0.2">
      <c r="C1796" s="42"/>
      <c r="D1796" s="42"/>
    </row>
    <row r="1797" spans="3:4" x14ac:dyDescent="0.2">
      <c r="C1797" s="42"/>
      <c r="D1797" s="42"/>
    </row>
    <row r="1798" spans="3:4" x14ac:dyDescent="0.2">
      <c r="C1798" s="42"/>
      <c r="D1798" s="42"/>
    </row>
    <row r="1799" spans="3:4" x14ac:dyDescent="0.2">
      <c r="C1799" s="42"/>
      <c r="D1799" s="42"/>
    </row>
    <row r="1800" spans="3:4" x14ac:dyDescent="0.2">
      <c r="C1800" s="42"/>
      <c r="D1800" s="42"/>
    </row>
    <row r="1801" spans="3:4" x14ac:dyDescent="0.2">
      <c r="C1801" s="42"/>
      <c r="D1801" s="42"/>
    </row>
    <row r="1802" spans="3:4" x14ac:dyDescent="0.2">
      <c r="C1802" s="42"/>
      <c r="D1802" s="42"/>
    </row>
    <row r="1803" spans="3:4" x14ac:dyDescent="0.2">
      <c r="C1803" s="42"/>
      <c r="D1803" s="42"/>
    </row>
    <row r="1804" spans="3:4" x14ac:dyDescent="0.2">
      <c r="C1804" s="42"/>
      <c r="D1804" s="42"/>
    </row>
    <row r="1805" spans="3:4" x14ac:dyDescent="0.2">
      <c r="C1805" s="42"/>
      <c r="D1805" s="42"/>
    </row>
    <row r="1806" spans="3:4" x14ac:dyDescent="0.2">
      <c r="C1806" s="42"/>
      <c r="D1806" s="42"/>
    </row>
    <row r="1807" spans="3:4" x14ac:dyDescent="0.2">
      <c r="C1807" s="42"/>
      <c r="D1807" s="42"/>
    </row>
    <row r="1808" spans="3:4" x14ac:dyDescent="0.2">
      <c r="C1808" s="42"/>
      <c r="D1808" s="42"/>
    </row>
    <row r="1809" spans="3:4" x14ac:dyDescent="0.2">
      <c r="C1809" s="42"/>
      <c r="D1809" s="42"/>
    </row>
    <row r="1810" spans="3:4" x14ac:dyDescent="0.2">
      <c r="C1810" s="42"/>
      <c r="D1810" s="42"/>
    </row>
    <row r="1811" spans="3:4" x14ac:dyDescent="0.2">
      <c r="C1811" s="42"/>
      <c r="D1811" s="42"/>
    </row>
    <row r="1812" spans="3:4" x14ac:dyDescent="0.2">
      <c r="C1812" s="42"/>
      <c r="D1812" s="42"/>
    </row>
    <row r="1813" spans="3:4" x14ac:dyDescent="0.2">
      <c r="C1813" s="42"/>
      <c r="D1813" s="42"/>
    </row>
    <row r="1814" spans="3:4" x14ac:dyDescent="0.2">
      <c r="C1814" s="42"/>
      <c r="D1814" s="42"/>
    </row>
    <row r="1815" spans="3:4" x14ac:dyDescent="0.2">
      <c r="C1815" s="42"/>
      <c r="D1815" s="42"/>
    </row>
    <row r="1816" spans="3:4" x14ac:dyDescent="0.2">
      <c r="C1816" s="42"/>
      <c r="D1816" s="42"/>
    </row>
    <row r="1817" spans="3:4" x14ac:dyDescent="0.2">
      <c r="C1817" s="42"/>
      <c r="D1817" s="42"/>
    </row>
    <row r="1818" spans="3:4" x14ac:dyDescent="0.2">
      <c r="C1818" s="42"/>
      <c r="D1818" s="42"/>
    </row>
    <row r="1819" spans="3:4" x14ac:dyDescent="0.2">
      <c r="C1819" s="42"/>
      <c r="D1819" s="42"/>
    </row>
    <row r="1820" spans="3:4" x14ac:dyDescent="0.2">
      <c r="C1820" s="42"/>
      <c r="D1820" s="42"/>
    </row>
    <row r="1821" spans="3:4" x14ac:dyDescent="0.2">
      <c r="C1821" s="42"/>
      <c r="D1821" s="42"/>
    </row>
    <row r="1822" spans="3:4" x14ac:dyDescent="0.2">
      <c r="C1822" s="42"/>
      <c r="D1822" s="42"/>
    </row>
    <row r="1823" spans="3:4" x14ac:dyDescent="0.2">
      <c r="C1823" s="42"/>
      <c r="D1823" s="42"/>
    </row>
    <row r="1824" spans="3:4" x14ac:dyDescent="0.2">
      <c r="C1824" s="42"/>
      <c r="D1824" s="42"/>
    </row>
    <row r="1825" spans="3:4" x14ac:dyDescent="0.2">
      <c r="C1825" s="42"/>
      <c r="D1825" s="42"/>
    </row>
    <row r="1826" spans="3:4" x14ac:dyDescent="0.2">
      <c r="C1826" s="42"/>
      <c r="D1826" s="42"/>
    </row>
    <row r="1827" spans="3:4" x14ac:dyDescent="0.2">
      <c r="C1827" s="42"/>
      <c r="D1827" s="42"/>
    </row>
    <row r="1828" spans="3:4" x14ac:dyDescent="0.2">
      <c r="C1828" s="42"/>
      <c r="D1828" s="42"/>
    </row>
    <row r="1829" spans="3:4" x14ac:dyDescent="0.2">
      <c r="C1829" s="42"/>
      <c r="D1829" s="42"/>
    </row>
    <row r="1830" spans="3:4" x14ac:dyDescent="0.2">
      <c r="C1830" s="42"/>
      <c r="D1830" s="42"/>
    </row>
    <row r="1831" spans="3:4" x14ac:dyDescent="0.2">
      <c r="C1831" s="42"/>
      <c r="D1831" s="42"/>
    </row>
    <row r="1832" spans="3:4" x14ac:dyDescent="0.2">
      <c r="C1832" s="42"/>
      <c r="D1832" s="42"/>
    </row>
    <row r="1833" spans="3:4" x14ac:dyDescent="0.2">
      <c r="C1833" s="42"/>
      <c r="D1833" s="42"/>
    </row>
    <row r="1834" spans="3:4" x14ac:dyDescent="0.2">
      <c r="C1834" s="42"/>
      <c r="D1834" s="42"/>
    </row>
    <row r="1835" spans="3:4" x14ac:dyDescent="0.2">
      <c r="C1835" s="42"/>
      <c r="D1835" s="42"/>
    </row>
    <row r="1836" spans="3:4" x14ac:dyDescent="0.2">
      <c r="C1836" s="42"/>
      <c r="D1836" s="42"/>
    </row>
    <row r="1837" spans="3:4" x14ac:dyDescent="0.2">
      <c r="C1837" s="42"/>
      <c r="D1837" s="42"/>
    </row>
    <row r="1838" spans="3:4" x14ac:dyDescent="0.2">
      <c r="C1838" s="42"/>
      <c r="D1838" s="42"/>
    </row>
    <row r="1839" spans="3:4" x14ac:dyDescent="0.2">
      <c r="C1839" s="42"/>
      <c r="D1839" s="42"/>
    </row>
    <row r="1840" spans="3:4" x14ac:dyDescent="0.2">
      <c r="C1840" s="42"/>
      <c r="D1840" s="42"/>
    </row>
    <row r="1841" spans="3:4" x14ac:dyDescent="0.2">
      <c r="C1841" s="42"/>
      <c r="D1841" s="42"/>
    </row>
    <row r="1842" spans="3:4" x14ac:dyDescent="0.2">
      <c r="C1842" s="42"/>
      <c r="D1842" s="42"/>
    </row>
    <row r="1843" spans="3:4" x14ac:dyDescent="0.2">
      <c r="C1843" s="42"/>
      <c r="D1843" s="42"/>
    </row>
    <row r="1844" spans="3:4" x14ac:dyDescent="0.2">
      <c r="C1844" s="42"/>
      <c r="D1844" s="42"/>
    </row>
    <row r="1845" spans="3:4" x14ac:dyDescent="0.2">
      <c r="C1845" s="42"/>
      <c r="D1845" s="42"/>
    </row>
    <row r="1846" spans="3:4" x14ac:dyDescent="0.2">
      <c r="C1846" s="42"/>
      <c r="D1846" s="42"/>
    </row>
    <row r="1847" spans="3:4" x14ac:dyDescent="0.2">
      <c r="C1847" s="42"/>
      <c r="D1847" s="42"/>
    </row>
    <row r="1848" spans="3:4" x14ac:dyDescent="0.2">
      <c r="C1848" s="42"/>
      <c r="D1848" s="42"/>
    </row>
    <row r="1849" spans="3:4" x14ac:dyDescent="0.2">
      <c r="C1849" s="42"/>
      <c r="D1849" s="42"/>
    </row>
    <row r="1850" spans="3:4" x14ac:dyDescent="0.2">
      <c r="C1850" s="42"/>
      <c r="D1850" s="42"/>
    </row>
    <row r="1851" spans="3:4" x14ac:dyDescent="0.2">
      <c r="C1851" s="42"/>
      <c r="D1851" s="42"/>
    </row>
    <row r="1852" spans="3:4" x14ac:dyDescent="0.2">
      <c r="C1852" s="42"/>
      <c r="D1852" s="42"/>
    </row>
    <row r="1853" spans="3:4" x14ac:dyDescent="0.2">
      <c r="C1853" s="42"/>
      <c r="D1853" s="42"/>
    </row>
    <row r="1854" spans="3:4" x14ac:dyDescent="0.2">
      <c r="C1854" s="42"/>
      <c r="D1854" s="42"/>
    </row>
    <row r="1855" spans="3:4" x14ac:dyDescent="0.2">
      <c r="C1855" s="42"/>
      <c r="D1855" s="42"/>
    </row>
    <row r="1856" spans="3:4" x14ac:dyDescent="0.2">
      <c r="C1856" s="42"/>
      <c r="D1856" s="42"/>
    </row>
    <row r="1857" spans="3:4" x14ac:dyDescent="0.2">
      <c r="C1857" s="42"/>
      <c r="D1857" s="42"/>
    </row>
    <row r="1858" spans="3:4" x14ac:dyDescent="0.2">
      <c r="C1858" s="42"/>
      <c r="D1858" s="42"/>
    </row>
    <row r="1859" spans="3:4" x14ac:dyDescent="0.2">
      <c r="C1859" s="42"/>
      <c r="D1859" s="42"/>
    </row>
    <row r="1860" spans="3:4" x14ac:dyDescent="0.2">
      <c r="C1860" s="42"/>
      <c r="D1860" s="42"/>
    </row>
    <row r="1861" spans="3:4" x14ac:dyDescent="0.2">
      <c r="C1861" s="42"/>
      <c r="D1861" s="42"/>
    </row>
    <row r="1862" spans="3:4" x14ac:dyDescent="0.2">
      <c r="C1862" s="42"/>
      <c r="D1862" s="42"/>
    </row>
    <row r="1863" spans="3:4" x14ac:dyDescent="0.2">
      <c r="C1863" s="42"/>
      <c r="D1863" s="42"/>
    </row>
    <row r="1864" spans="3:4" x14ac:dyDescent="0.2">
      <c r="C1864" s="42"/>
      <c r="D1864" s="42"/>
    </row>
    <row r="1865" spans="3:4" x14ac:dyDescent="0.2">
      <c r="C1865" s="42"/>
      <c r="D1865" s="42"/>
    </row>
    <row r="1866" spans="3:4" x14ac:dyDescent="0.2">
      <c r="C1866" s="42"/>
      <c r="D1866" s="42"/>
    </row>
    <row r="1867" spans="3:4" x14ac:dyDescent="0.2">
      <c r="C1867" s="42"/>
      <c r="D1867" s="42"/>
    </row>
    <row r="1868" spans="3:4" x14ac:dyDescent="0.2">
      <c r="C1868" s="42"/>
      <c r="D1868" s="42"/>
    </row>
    <row r="1869" spans="3:4" x14ac:dyDescent="0.2">
      <c r="C1869" s="42"/>
      <c r="D1869" s="42"/>
    </row>
    <row r="1870" spans="3:4" x14ac:dyDescent="0.2">
      <c r="C1870" s="42"/>
      <c r="D1870" s="42"/>
    </row>
    <row r="1871" spans="3:4" x14ac:dyDescent="0.2">
      <c r="C1871" s="42"/>
      <c r="D1871" s="42"/>
    </row>
    <row r="1872" spans="3:4" x14ac:dyDescent="0.2">
      <c r="C1872" s="42"/>
      <c r="D1872" s="42"/>
    </row>
    <row r="1873" spans="3:4" x14ac:dyDescent="0.2">
      <c r="C1873" s="42"/>
      <c r="D1873" s="42"/>
    </row>
    <row r="1874" spans="3:4" x14ac:dyDescent="0.2">
      <c r="C1874" s="42"/>
      <c r="D1874" s="42"/>
    </row>
    <row r="1875" spans="3:4" x14ac:dyDescent="0.2">
      <c r="C1875" s="42"/>
      <c r="D1875" s="42"/>
    </row>
    <row r="1876" spans="3:4" x14ac:dyDescent="0.2">
      <c r="C1876" s="42"/>
      <c r="D1876" s="42"/>
    </row>
    <row r="1877" spans="3:4" x14ac:dyDescent="0.2">
      <c r="C1877" s="42"/>
      <c r="D1877" s="42"/>
    </row>
    <row r="1878" spans="3:4" x14ac:dyDescent="0.2">
      <c r="C1878" s="42"/>
      <c r="D1878" s="42"/>
    </row>
    <row r="1879" spans="3:4" x14ac:dyDescent="0.2">
      <c r="C1879" s="42"/>
      <c r="D1879" s="42"/>
    </row>
    <row r="1880" spans="3:4" x14ac:dyDescent="0.2">
      <c r="C1880" s="42"/>
      <c r="D1880" s="42"/>
    </row>
    <row r="1881" spans="3:4" x14ac:dyDescent="0.2">
      <c r="C1881" s="42"/>
      <c r="D1881" s="42"/>
    </row>
    <row r="1882" spans="3:4" x14ac:dyDescent="0.2">
      <c r="C1882" s="42"/>
      <c r="D1882" s="42"/>
    </row>
    <row r="1883" spans="3:4" x14ac:dyDescent="0.2">
      <c r="C1883" s="42"/>
      <c r="D1883" s="42"/>
    </row>
    <row r="1884" spans="3:4" x14ac:dyDescent="0.2">
      <c r="C1884" s="42"/>
      <c r="D1884" s="42"/>
    </row>
    <row r="1885" spans="3:4" x14ac:dyDescent="0.2">
      <c r="C1885" s="42"/>
      <c r="D1885" s="42"/>
    </row>
    <row r="1886" spans="3:4" x14ac:dyDescent="0.2">
      <c r="C1886" s="42"/>
      <c r="D1886" s="42"/>
    </row>
    <row r="1887" spans="3:4" x14ac:dyDescent="0.2">
      <c r="C1887" s="42"/>
      <c r="D1887" s="42"/>
    </row>
    <row r="1888" spans="3:4" x14ac:dyDescent="0.2">
      <c r="C1888" s="42"/>
      <c r="D1888" s="42"/>
    </row>
    <row r="1889" spans="3:4" x14ac:dyDescent="0.2">
      <c r="C1889" s="42"/>
      <c r="D1889" s="42"/>
    </row>
    <row r="1890" spans="3:4" x14ac:dyDescent="0.2">
      <c r="C1890" s="42"/>
      <c r="D1890" s="42"/>
    </row>
    <row r="1891" spans="3:4" x14ac:dyDescent="0.2">
      <c r="C1891" s="42"/>
      <c r="D1891" s="42"/>
    </row>
    <row r="1892" spans="3:4" x14ac:dyDescent="0.2">
      <c r="C1892" s="42"/>
      <c r="D1892" s="42"/>
    </row>
    <row r="1893" spans="3:4" x14ac:dyDescent="0.2">
      <c r="C1893" s="42"/>
      <c r="D1893" s="42"/>
    </row>
    <row r="1894" spans="3:4" x14ac:dyDescent="0.2">
      <c r="C1894" s="42"/>
      <c r="D1894" s="42"/>
    </row>
    <row r="1895" spans="3:4" x14ac:dyDescent="0.2">
      <c r="C1895" s="42"/>
      <c r="D1895" s="42"/>
    </row>
    <row r="1896" spans="3:4" x14ac:dyDescent="0.2">
      <c r="C1896" s="42"/>
      <c r="D1896" s="42"/>
    </row>
    <row r="1897" spans="3:4" x14ac:dyDescent="0.2">
      <c r="C1897" s="42"/>
      <c r="D1897" s="42"/>
    </row>
    <row r="1898" spans="3:4" x14ac:dyDescent="0.2">
      <c r="C1898" s="42"/>
      <c r="D1898" s="42"/>
    </row>
    <row r="1899" spans="3:4" x14ac:dyDescent="0.2">
      <c r="C1899" s="42"/>
      <c r="D1899" s="42"/>
    </row>
    <row r="1900" spans="3:4" x14ac:dyDescent="0.2">
      <c r="C1900" s="42"/>
      <c r="D1900" s="42"/>
    </row>
    <row r="1901" spans="3:4" x14ac:dyDescent="0.2">
      <c r="C1901" s="42"/>
      <c r="D1901" s="42"/>
    </row>
    <row r="1902" spans="3:4" x14ac:dyDescent="0.2">
      <c r="C1902" s="42"/>
      <c r="D1902" s="42"/>
    </row>
    <row r="1903" spans="3:4" x14ac:dyDescent="0.2">
      <c r="C1903" s="42"/>
      <c r="D1903" s="42"/>
    </row>
    <row r="1904" spans="3:4" x14ac:dyDescent="0.2">
      <c r="C1904" s="42"/>
      <c r="D1904" s="42"/>
    </row>
    <row r="1905" spans="3:4" x14ac:dyDescent="0.2">
      <c r="C1905" s="42"/>
      <c r="D1905" s="42"/>
    </row>
    <row r="1906" spans="3:4" x14ac:dyDescent="0.2">
      <c r="C1906" s="42"/>
      <c r="D1906" s="42"/>
    </row>
    <row r="1907" spans="3:4" x14ac:dyDescent="0.2">
      <c r="C1907" s="42"/>
      <c r="D1907" s="42"/>
    </row>
    <row r="1908" spans="3:4" x14ac:dyDescent="0.2">
      <c r="C1908" s="42"/>
      <c r="D1908" s="42"/>
    </row>
    <row r="1909" spans="3:4" x14ac:dyDescent="0.2">
      <c r="C1909" s="42"/>
      <c r="D1909" s="42"/>
    </row>
    <row r="1910" spans="3:4" x14ac:dyDescent="0.2">
      <c r="C1910" s="42"/>
      <c r="D1910" s="42"/>
    </row>
    <row r="1911" spans="3:4" x14ac:dyDescent="0.2">
      <c r="C1911" s="42"/>
      <c r="D1911" s="42"/>
    </row>
    <row r="1912" spans="3:4" x14ac:dyDescent="0.2">
      <c r="C1912" s="42"/>
      <c r="D1912" s="42"/>
    </row>
    <row r="1913" spans="3:4" x14ac:dyDescent="0.2">
      <c r="C1913" s="42"/>
      <c r="D1913" s="42"/>
    </row>
    <row r="1914" spans="3:4" x14ac:dyDescent="0.2">
      <c r="C1914" s="42"/>
      <c r="D1914" s="42"/>
    </row>
    <row r="1915" spans="3:4" x14ac:dyDescent="0.2">
      <c r="C1915" s="42"/>
      <c r="D1915" s="42"/>
    </row>
    <row r="1916" spans="3:4" x14ac:dyDescent="0.2">
      <c r="C1916" s="42"/>
      <c r="D1916" s="42"/>
    </row>
    <row r="1917" spans="3:4" x14ac:dyDescent="0.2">
      <c r="C1917" s="42"/>
      <c r="D1917" s="42"/>
    </row>
    <row r="1918" spans="3:4" x14ac:dyDescent="0.2">
      <c r="C1918" s="42"/>
      <c r="D1918" s="42"/>
    </row>
    <row r="1919" spans="3:4" x14ac:dyDescent="0.2">
      <c r="C1919" s="42"/>
      <c r="D1919" s="42"/>
    </row>
    <row r="1920" spans="3:4" x14ac:dyDescent="0.2">
      <c r="C1920" s="42"/>
      <c r="D1920" s="42"/>
    </row>
    <row r="1921" spans="3:4" x14ac:dyDescent="0.2">
      <c r="C1921" s="42"/>
      <c r="D1921" s="42"/>
    </row>
    <row r="1922" spans="3:4" x14ac:dyDescent="0.2">
      <c r="C1922" s="42"/>
      <c r="D1922" s="42"/>
    </row>
    <row r="1923" spans="3:4" x14ac:dyDescent="0.2">
      <c r="C1923" s="42"/>
      <c r="D1923" s="42"/>
    </row>
    <row r="1924" spans="3:4" x14ac:dyDescent="0.2">
      <c r="C1924" s="42"/>
      <c r="D1924" s="42"/>
    </row>
    <row r="1925" spans="3:4" x14ac:dyDescent="0.2">
      <c r="C1925" s="42"/>
      <c r="D1925" s="42"/>
    </row>
    <row r="1926" spans="3:4" x14ac:dyDescent="0.2">
      <c r="C1926" s="42"/>
      <c r="D1926" s="42"/>
    </row>
    <row r="1927" spans="3:4" x14ac:dyDescent="0.2">
      <c r="C1927" s="42"/>
      <c r="D1927" s="42"/>
    </row>
    <row r="1928" spans="3:4" x14ac:dyDescent="0.2">
      <c r="C1928" s="42"/>
      <c r="D1928" s="42"/>
    </row>
    <row r="1929" spans="3:4" x14ac:dyDescent="0.2">
      <c r="C1929" s="42"/>
      <c r="D1929" s="42"/>
    </row>
    <row r="1930" spans="3:4" x14ac:dyDescent="0.2">
      <c r="C1930" s="42"/>
      <c r="D1930" s="42"/>
    </row>
    <row r="1931" spans="3:4" x14ac:dyDescent="0.2">
      <c r="C1931" s="42"/>
      <c r="D1931" s="42"/>
    </row>
    <row r="1932" spans="3:4" x14ac:dyDescent="0.2">
      <c r="C1932" s="42"/>
      <c r="D1932" s="42"/>
    </row>
    <row r="1933" spans="3:4" x14ac:dyDescent="0.2">
      <c r="C1933" s="42"/>
      <c r="D1933" s="42"/>
    </row>
    <row r="1934" spans="3:4" x14ac:dyDescent="0.2">
      <c r="C1934" s="42"/>
      <c r="D1934" s="42"/>
    </row>
    <row r="1935" spans="3:4" x14ac:dyDescent="0.2">
      <c r="C1935" s="42"/>
      <c r="D1935" s="42"/>
    </row>
    <row r="1936" spans="3:4" x14ac:dyDescent="0.2">
      <c r="C1936" s="42"/>
      <c r="D1936" s="42"/>
    </row>
    <row r="1937" spans="3:4" x14ac:dyDescent="0.2">
      <c r="C1937" s="42"/>
      <c r="D1937" s="42"/>
    </row>
    <row r="1938" spans="3:4" x14ac:dyDescent="0.2">
      <c r="C1938" s="42"/>
      <c r="D1938" s="42"/>
    </row>
    <row r="1939" spans="3:4" x14ac:dyDescent="0.2">
      <c r="C1939" s="42"/>
      <c r="D1939" s="42"/>
    </row>
    <row r="1940" spans="3:4" x14ac:dyDescent="0.2">
      <c r="C1940" s="42"/>
      <c r="D1940" s="42"/>
    </row>
    <row r="1941" spans="3:4" x14ac:dyDescent="0.2">
      <c r="C1941" s="42"/>
      <c r="D1941" s="42"/>
    </row>
    <row r="1942" spans="3:4" x14ac:dyDescent="0.2">
      <c r="C1942" s="42"/>
      <c r="D1942" s="42"/>
    </row>
    <row r="1943" spans="3:4" x14ac:dyDescent="0.2">
      <c r="C1943" s="42"/>
      <c r="D1943" s="42"/>
    </row>
    <row r="1944" spans="3:4" x14ac:dyDescent="0.2">
      <c r="C1944" s="42"/>
      <c r="D1944" s="42"/>
    </row>
    <row r="1945" spans="3:4" x14ac:dyDescent="0.2">
      <c r="C1945" s="42"/>
      <c r="D1945" s="42"/>
    </row>
    <row r="1946" spans="3:4" x14ac:dyDescent="0.2">
      <c r="C1946" s="42"/>
      <c r="D1946" s="42"/>
    </row>
    <row r="1947" spans="3:4" x14ac:dyDescent="0.2">
      <c r="C1947" s="42"/>
      <c r="D1947" s="42"/>
    </row>
    <row r="1948" spans="3:4" x14ac:dyDescent="0.2">
      <c r="C1948" s="42"/>
      <c r="D1948" s="42"/>
    </row>
    <row r="1949" spans="3:4" x14ac:dyDescent="0.2">
      <c r="C1949" s="42"/>
      <c r="D1949" s="42"/>
    </row>
    <row r="1950" spans="3:4" x14ac:dyDescent="0.2">
      <c r="C1950" s="42"/>
      <c r="D1950" s="42"/>
    </row>
    <row r="1951" spans="3:4" x14ac:dyDescent="0.2">
      <c r="C1951" s="42"/>
      <c r="D1951" s="42"/>
    </row>
    <row r="1952" spans="3:4" x14ac:dyDescent="0.2">
      <c r="C1952" s="42"/>
      <c r="D1952" s="42"/>
    </row>
    <row r="1953" spans="3:4" x14ac:dyDescent="0.2">
      <c r="C1953" s="42"/>
      <c r="D1953" s="42"/>
    </row>
    <row r="1954" spans="3:4" x14ac:dyDescent="0.2">
      <c r="C1954" s="42"/>
      <c r="D1954" s="42"/>
    </row>
    <row r="1955" spans="3:4" x14ac:dyDescent="0.2">
      <c r="C1955" s="42"/>
      <c r="D1955" s="42"/>
    </row>
    <row r="1956" spans="3:4" x14ac:dyDescent="0.2">
      <c r="C1956" s="42"/>
      <c r="D1956" s="42"/>
    </row>
    <row r="1957" spans="3:4" x14ac:dyDescent="0.2">
      <c r="C1957" s="42"/>
      <c r="D1957" s="42"/>
    </row>
    <row r="1958" spans="3:4" x14ac:dyDescent="0.2">
      <c r="C1958" s="42"/>
      <c r="D1958" s="42"/>
    </row>
    <row r="1959" spans="3:4" x14ac:dyDescent="0.2">
      <c r="C1959" s="42"/>
      <c r="D1959" s="42"/>
    </row>
    <row r="1960" spans="3:4" x14ac:dyDescent="0.2">
      <c r="C1960" s="42"/>
      <c r="D1960" s="42"/>
    </row>
    <row r="1961" spans="3:4" x14ac:dyDescent="0.2">
      <c r="C1961" s="42"/>
      <c r="D1961" s="42"/>
    </row>
    <row r="1962" spans="3:4" x14ac:dyDescent="0.2">
      <c r="C1962" s="42"/>
      <c r="D1962" s="42"/>
    </row>
    <row r="1963" spans="3:4" x14ac:dyDescent="0.2">
      <c r="C1963" s="42"/>
      <c r="D1963" s="42"/>
    </row>
    <row r="1964" spans="3:4" x14ac:dyDescent="0.2">
      <c r="C1964" s="42"/>
      <c r="D1964" s="42"/>
    </row>
    <row r="1965" spans="3:4" x14ac:dyDescent="0.2">
      <c r="C1965" s="42"/>
      <c r="D1965" s="42"/>
    </row>
    <row r="1966" spans="3:4" x14ac:dyDescent="0.2">
      <c r="C1966" s="42"/>
      <c r="D1966" s="42"/>
    </row>
    <row r="1967" spans="3:4" x14ac:dyDescent="0.2">
      <c r="C1967" s="42"/>
      <c r="D1967" s="42"/>
    </row>
    <row r="1968" spans="3:4" x14ac:dyDescent="0.2">
      <c r="C1968" s="42"/>
      <c r="D1968" s="42"/>
    </row>
    <row r="1969" spans="3:4" x14ac:dyDescent="0.2">
      <c r="C1969" s="42"/>
      <c r="D1969" s="42"/>
    </row>
    <row r="1970" spans="3:4" x14ac:dyDescent="0.2">
      <c r="C1970" s="42"/>
      <c r="D1970" s="42"/>
    </row>
    <row r="1971" spans="3:4" x14ac:dyDescent="0.2">
      <c r="C1971" s="42"/>
      <c r="D1971" s="42"/>
    </row>
    <row r="1972" spans="3:4" x14ac:dyDescent="0.2">
      <c r="C1972" s="42"/>
      <c r="D1972" s="42"/>
    </row>
    <row r="1973" spans="3:4" x14ac:dyDescent="0.2">
      <c r="C1973" s="42"/>
      <c r="D1973" s="42"/>
    </row>
    <row r="1974" spans="3:4" x14ac:dyDescent="0.2">
      <c r="C1974" s="42"/>
      <c r="D1974" s="42"/>
    </row>
    <row r="1975" spans="3:4" x14ac:dyDescent="0.2">
      <c r="C1975" s="42"/>
      <c r="D1975" s="42"/>
    </row>
    <row r="1976" spans="3:4" x14ac:dyDescent="0.2">
      <c r="C1976" s="42"/>
      <c r="D1976" s="42"/>
    </row>
    <row r="1977" spans="3:4" x14ac:dyDescent="0.2">
      <c r="C1977" s="42"/>
      <c r="D1977" s="42"/>
    </row>
    <row r="1978" spans="3:4" x14ac:dyDescent="0.2">
      <c r="C1978" s="42"/>
      <c r="D1978" s="42"/>
    </row>
    <row r="1979" spans="3:4" x14ac:dyDescent="0.2">
      <c r="C1979" s="42"/>
      <c r="D1979" s="42"/>
    </row>
    <row r="1980" spans="3:4" x14ac:dyDescent="0.2">
      <c r="C1980" s="42"/>
      <c r="D1980" s="42"/>
    </row>
    <row r="1981" spans="3:4" x14ac:dyDescent="0.2">
      <c r="C1981" s="42"/>
      <c r="D1981" s="42"/>
    </row>
    <row r="1982" spans="3:4" x14ac:dyDescent="0.2">
      <c r="C1982" s="42"/>
      <c r="D1982" s="42"/>
    </row>
    <row r="1983" spans="3:4" x14ac:dyDescent="0.2">
      <c r="C1983" s="42"/>
      <c r="D1983" s="42"/>
    </row>
    <row r="1984" spans="3:4" x14ac:dyDescent="0.2">
      <c r="C1984" s="42"/>
      <c r="D1984" s="42"/>
    </row>
    <row r="1985" spans="3:4" x14ac:dyDescent="0.2">
      <c r="C1985" s="42"/>
      <c r="D1985" s="42"/>
    </row>
    <row r="1986" spans="3:4" x14ac:dyDescent="0.2">
      <c r="C1986" s="42"/>
      <c r="D1986" s="42"/>
    </row>
    <row r="1987" spans="3:4" x14ac:dyDescent="0.2">
      <c r="C1987" s="42"/>
      <c r="D1987" s="42"/>
    </row>
    <row r="1988" spans="3:4" x14ac:dyDescent="0.2">
      <c r="C1988" s="42"/>
      <c r="D1988" s="42"/>
    </row>
    <row r="1989" spans="3:4" x14ac:dyDescent="0.2">
      <c r="C1989" s="42"/>
      <c r="D1989" s="42"/>
    </row>
    <row r="1990" spans="3:4" x14ac:dyDescent="0.2">
      <c r="C1990" s="42"/>
      <c r="D1990" s="42"/>
    </row>
    <row r="1991" spans="3:4" x14ac:dyDescent="0.2">
      <c r="C1991" s="42"/>
      <c r="D1991" s="42"/>
    </row>
    <row r="1992" spans="3:4" x14ac:dyDescent="0.2">
      <c r="C1992" s="42"/>
      <c r="D1992" s="42"/>
    </row>
    <row r="1993" spans="3:4" x14ac:dyDescent="0.2">
      <c r="C1993" s="42"/>
      <c r="D1993" s="42"/>
    </row>
    <row r="1994" spans="3:4" x14ac:dyDescent="0.2">
      <c r="C1994" s="42"/>
      <c r="D1994" s="42"/>
    </row>
    <row r="1995" spans="3:4" x14ac:dyDescent="0.2">
      <c r="C1995" s="42"/>
      <c r="D1995" s="42"/>
    </row>
    <row r="1996" spans="3:4" x14ac:dyDescent="0.2">
      <c r="C1996" s="42"/>
      <c r="D1996" s="42"/>
    </row>
    <row r="1997" spans="3:4" x14ac:dyDescent="0.2">
      <c r="C1997" s="42"/>
      <c r="D1997" s="42"/>
    </row>
    <row r="1998" spans="3:4" x14ac:dyDescent="0.2">
      <c r="C1998" s="42"/>
      <c r="D1998" s="42"/>
    </row>
    <row r="1999" spans="3:4" x14ac:dyDescent="0.2">
      <c r="C1999" s="42"/>
      <c r="D1999" s="42"/>
    </row>
    <row r="2000" spans="3:4" x14ac:dyDescent="0.2">
      <c r="C2000" s="42"/>
      <c r="D2000" s="42"/>
    </row>
    <row r="2001" spans="3:4" x14ac:dyDescent="0.2">
      <c r="C2001" s="42"/>
      <c r="D2001" s="42"/>
    </row>
    <row r="2002" spans="3:4" x14ac:dyDescent="0.2">
      <c r="C2002" s="42"/>
      <c r="D2002" s="42"/>
    </row>
    <row r="2003" spans="3:4" x14ac:dyDescent="0.2">
      <c r="C2003" s="42"/>
      <c r="D2003" s="42"/>
    </row>
    <row r="2004" spans="3:4" x14ac:dyDescent="0.2">
      <c r="C2004" s="42"/>
      <c r="D2004" s="42"/>
    </row>
    <row r="2005" spans="3:4" x14ac:dyDescent="0.2">
      <c r="C2005" s="42"/>
      <c r="D2005" s="42"/>
    </row>
    <row r="2006" spans="3:4" x14ac:dyDescent="0.2">
      <c r="C2006" s="42"/>
      <c r="D2006" s="42"/>
    </row>
    <row r="2007" spans="3:4" x14ac:dyDescent="0.2">
      <c r="C2007" s="42"/>
      <c r="D2007" s="42"/>
    </row>
    <row r="2008" spans="3:4" x14ac:dyDescent="0.2">
      <c r="C2008" s="42"/>
      <c r="D2008" s="42"/>
    </row>
    <row r="2009" spans="3:4" x14ac:dyDescent="0.2">
      <c r="C2009" s="42"/>
      <c r="D2009" s="42"/>
    </row>
    <row r="2010" spans="3:4" x14ac:dyDescent="0.2">
      <c r="C2010" s="42"/>
      <c r="D2010" s="42"/>
    </row>
    <row r="2011" spans="3:4" x14ac:dyDescent="0.2">
      <c r="C2011" s="42"/>
      <c r="D2011" s="42"/>
    </row>
    <row r="2012" spans="3:4" x14ac:dyDescent="0.2">
      <c r="C2012" s="42"/>
      <c r="D2012" s="42"/>
    </row>
    <row r="2013" spans="3:4" x14ac:dyDescent="0.2">
      <c r="C2013" s="42"/>
      <c r="D2013" s="42"/>
    </row>
    <row r="2014" spans="3:4" x14ac:dyDescent="0.2">
      <c r="C2014" s="42"/>
      <c r="D2014" s="42"/>
    </row>
    <row r="2015" spans="3:4" x14ac:dyDescent="0.2">
      <c r="C2015" s="42"/>
      <c r="D2015" s="42"/>
    </row>
    <row r="2016" spans="3:4" x14ac:dyDescent="0.2">
      <c r="C2016" s="42"/>
      <c r="D2016" s="42"/>
    </row>
    <row r="2017" spans="3:4" x14ac:dyDescent="0.2">
      <c r="C2017" s="42"/>
      <c r="D2017" s="42"/>
    </row>
    <row r="2018" spans="3:4" x14ac:dyDescent="0.2">
      <c r="C2018" s="42"/>
      <c r="D2018" s="42"/>
    </row>
    <row r="2019" spans="3:4" x14ac:dyDescent="0.2">
      <c r="C2019" s="42"/>
      <c r="D2019" s="42"/>
    </row>
    <row r="2020" spans="3:4" x14ac:dyDescent="0.2">
      <c r="C2020" s="42"/>
      <c r="D2020" s="42"/>
    </row>
    <row r="2021" spans="3:4" x14ac:dyDescent="0.2">
      <c r="C2021" s="42"/>
      <c r="D2021" s="42"/>
    </row>
    <row r="2022" spans="3:4" x14ac:dyDescent="0.2">
      <c r="C2022" s="42"/>
      <c r="D2022" s="42"/>
    </row>
    <row r="2023" spans="3:4" x14ac:dyDescent="0.2">
      <c r="C2023" s="42"/>
      <c r="D2023" s="42"/>
    </row>
    <row r="2024" spans="3:4" x14ac:dyDescent="0.2">
      <c r="C2024" s="42"/>
      <c r="D2024" s="42"/>
    </row>
    <row r="2025" spans="3:4" x14ac:dyDescent="0.2">
      <c r="C2025" s="42"/>
      <c r="D2025" s="42"/>
    </row>
    <row r="2026" spans="3:4" x14ac:dyDescent="0.2">
      <c r="C2026" s="42"/>
      <c r="D2026" s="42"/>
    </row>
    <row r="2027" spans="3:4" x14ac:dyDescent="0.2">
      <c r="C2027" s="42"/>
      <c r="D2027" s="42"/>
    </row>
    <row r="2028" spans="3:4" x14ac:dyDescent="0.2">
      <c r="C2028" s="42"/>
      <c r="D2028" s="42"/>
    </row>
    <row r="2029" spans="3:4" x14ac:dyDescent="0.2">
      <c r="C2029" s="42"/>
      <c r="D2029" s="42"/>
    </row>
    <row r="2030" spans="3:4" x14ac:dyDescent="0.2">
      <c r="C2030" s="42"/>
      <c r="D2030" s="42"/>
    </row>
    <row r="2031" spans="3:4" x14ac:dyDescent="0.2">
      <c r="C2031" s="42"/>
      <c r="D2031" s="42"/>
    </row>
    <row r="2032" spans="3:4" x14ac:dyDescent="0.2">
      <c r="C2032" s="42"/>
      <c r="D2032" s="42"/>
    </row>
    <row r="2033" spans="3:4" x14ac:dyDescent="0.2">
      <c r="C2033" s="42"/>
      <c r="D2033" s="42"/>
    </row>
    <row r="2034" spans="3:4" x14ac:dyDescent="0.2">
      <c r="C2034" s="42"/>
      <c r="D2034" s="42"/>
    </row>
    <row r="2035" spans="3:4" x14ac:dyDescent="0.2">
      <c r="C2035" s="42"/>
      <c r="D2035" s="42"/>
    </row>
    <row r="2036" spans="3:4" x14ac:dyDescent="0.2">
      <c r="C2036" s="42"/>
      <c r="D2036" s="42"/>
    </row>
    <row r="2037" spans="3:4" x14ac:dyDescent="0.2">
      <c r="C2037" s="42"/>
      <c r="D2037" s="42"/>
    </row>
    <row r="2038" spans="3:4" x14ac:dyDescent="0.2">
      <c r="C2038" s="42"/>
      <c r="D2038" s="42"/>
    </row>
    <row r="2039" spans="3:4" x14ac:dyDescent="0.2">
      <c r="C2039" s="42"/>
      <c r="D2039" s="42"/>
    </row>
    <row r="2040" spans="3:4" x14ac:dyDescent="0.2">
      <c r="C2040" s="42"/>
      <c r="D2040" s="42"/>
    </row>
    <row r="2041" spans="3:4" x14ac:dyDescent="0.2">
      <c r="C2041" s="42"/>
      <c r="D2041" s="42"/>
    </row>
    <row r="2042" spans="3:4" x14ac:dyDescent="0.2">
      <c r="C2042" s="42"/>
      <c r="D2042" s="42"/>
    </row>
    <row r="2043" spans="3:4" x14ac:dyDescent="0.2">
      <c r="C2043" s="42"/>
      <c r="D2043" s="42"/>
    </row>
    <row r="2044" spans="3:4" x14ac:dyDescent="0.2">
      <c r="C2044" s="42"/>
      <c r="D2044" s="42"/>
    </row>
    <row r="2045" spans="3:4" x14ac:dyDescent="0.2">
      <c r="C2045" s="42"/>
      <c r="D2045" s="42"/>
    </row>
    <row r="2046" spans="3:4" x14ac:dyDescent="0.2">
      <c r="C2046" s="42"/>
      <c r="D2046" s="42"/>
    </row>
    <row r="2047" spans="3:4" x14ac:dyDescent="0.2">
      <c r="C2047" s="42"/>
      <c r="D2047" s="42"/>
    </row>
    <row r="2048" spans="3:4" x14ac:dyDescent="0.2">
      <c r="C2048" s="42"/>
      <c r="D2048" s="42"/>
    </row>
    <row r="2049" spans="3:4" x14ac:dyDescent="0.2">
      <c r="C2049" s="42"/>
      <c r="D2049" s="42"/>
    </row>
    <row r="2050" spans="3:4" x14ac:dyDescent="0.2">
      <c r="C2050" s="42"/>
      <c r="D2050" s="42"/>
    </row>
    <row r="2051" spans="3:4" x14ac:dyDescent="0.2">
      <c r="C2051" s="42"/>
      <c r="D2051" s="42"/>
    </row>
    <row r="2052" spans="3:4" x14ac:dyDescent="0.2">
      <c r="C2052" s="42"/>
      <c r="D2052" s="42"/>
    </row>
    <row r="2053" spans="3:4" x14ac:dyDescent="0.2">
      <c r="C2053" s="42"/>
      <c r="D2053" s="42"/>
    </row>
    <row r="2054" spans="3:4" x14ac:dyDescent="0.2">
      <c r="C2054" s="42"/>
      <c r="D2054" s="42"/>
    </row>
    <row r="2055" spans="3:4" x14ac:dyDescent="0.2">
      <c r="C2055" s="42"/>
      <c r="D2055" s="42"/>
    </row>
    <row r="2056" spans="3:4" x14ac:dyDescent="0.2">
      <c r="C2056" s="42"/>
      <c r="D2056" s="42"/>
    </row>
    <row r="2057" spans="3:4" x14ac:dyDescent="0.2">
      <c r="C2057" s="42"/>
      <c r="D2057" s="42"/>
    </row>
    <row r="2058" spans="3:4" x14ac:dyDescent="0.2">
      <c r="C2058" s="42"/>
      <c r="D2058" s="42"/>
    </row>
    <row r="2059" spans="3:4" x14ac:dyDescent="0.2">
      <c r="C2059" s="42"/>
      <c r="D2059" s="42"/>
    </row>
    <row r="2060" spans="3:4" x14ac:dyDescent="0.2">
      <c r="C2060" s="42"/>
      <c r="D2060" s="42"/>
    </row>
    <row r="2061" spans="3:4" x14ac:dyDescent="0.2">
      <c r="C2061" s="42"/>
      <c r="D2061" s="42"/>
    </row>
    <row r="2062" spans="3:4" x14ac:dyDescent="0.2">
      <c r="C2062" s="42"/>
      <c r="D2062" s="42"/>
    </row>
    <row r="2063" spans="3:4" x14ac:dyDescent="0.2">
      <c r="C2063" s="42"/>
      <c r="D2063" s="42"/>
    </row>
    <row r="2064" spans="3:4" x14ac:dyDescent="0.2">
      <c r="C2064" s="42"/>
      <c r="D2064" s="42"/>
    </row>
    <row r="2065" spans="3:4" x14ac:dyDescent="0.2">
      <c r="C2065" s="42"/>
      <c r="D2065" s="42"/>
    </row>
    <row r="2066" spans="3:4" x14ac:dyDescent="0.2">
      <c r="C2066" s="42"/>
      <c r="D2066" s="42"/>
    </row>
    <row r="2067" spans="3:4" x14ac:dyDescent="0.2">
      <c r="C2067" s="42"/>
      <c r="D2067" s="42"/>
    </row>
    <row r="2068" spans="3:4" x14ac:dyDescent="0.2">
      <c r="C2068" s="42"/>
      <c r="D2068" s="42"/>
    </row>
    <row r="2069" spans="3:4" x14ac:dyDescent="0.2">
      <c r="C2069" s="42"/>
      <c r="D2069" s="42"/>
    </row>
    <row r="2070" spans="3:4" x14ac:dyDescent="0.2">
      <c r="C2070" s="42"/>
      <c r="D2070" s="42"/>
    </row>
    <row r="2071" spans="3:4" x14ac:dyDescent="0.2">
      <c r="C2071" s="42"/>
      <c r="D2071" s="42"/>
    </row>
    <row r="2072" spans="3:4" x14ac:dyDescent="0.2">
      <c r="C2072" s="42"/>
      <c r="D2072" s="42"/>
    </row>
    <row r="2073" spans="3:4" x14ac:dyDescent="0.2">
      <c r="C2073" s="42"/>
      <c r="D2073" s="42"/>
    </row>
    <row r="2074" spans="3:4" x14ac:dyDescent="0.2">
      <c r="C2074" s="42"/>
      <c r="D2074" s="42"/>
    </row>
    <row r="2075" spans="3:4" x14ac:dyDescent="0.2">
      <c r="C2075" s="42"/>
      <c r="D2075" s="42"/>
    </row>
    <row r="2076" spans="3:4" x14ac:dyDescent="0.2">
      <c r="C2076" s="42"/>
      <c r="D2076" s="42"/>
    </row>
    <row r="2077" spans="3:4" x14ac:dyDescent="0.2">
      <c r="C2077" s="42"/>
      <c r="D2077" s="42"/>
    </row>
    <row r="2078" spans="3:4" x14ac:dyDescent="0.2">
      <c r="C2078" s="42"/>
      <c r="D2078" s="42"/>
    </row>
    <row r="2079" spans="3:4" x14ac:dyDescent="0.2">
      <c r="C2079" s="42"/>
      <c r="D2079" s="42"/>
    </row>
    <row r="2080" spans="3:4" x14ac:dyDescent="0.2">
      <c r="C2080" s="42"/>
      <c r="D2080" s="42"/>
    </row>
    <row r="2081" spans="3:4" x14ac:dyDescent="0.2">
      <c r="C2081" s="42"/>
      <c r="D2081" s="42"/>
    </row>
    <row r="2082" spans="3:4" x14ac:dyDescent="0.2">
      <c r="C2082" s="42"/>
      <c r="D2082" s="42"/>
    </row>
    <row r="2083" spans="3:4" x14ac:dyDescent="0.2">
      <c r="C2083" s="42"/>
      <c r="D2083" s="42"/>
    </row>
    <row r="2084" spans="3:4" x14ac:dyDescent="0.2">
      <c r="C2084" s="42"/>
      <c r="D2084" s="42"/>
    </row>
    <row r="2085" spans="3:4" x14ac:dyDescent="0.2">
      <c r="C2085" s="42"/>
      <c r="D2085" s="42"/>
    </row>
    <row r="2086" spans="3:4" x14ac:dyDescent="0.2">
      <c r="C2086" s="42"/>
      <c r="D2086" s="42"/>
    </row>
    <row r="2087" spans="3:4" x14ac:dyDescent="0.2">
      <c r="C2087" s="42"/>
      <c r="D2087" s="42"/>
    </row>
    <row r="2088" spans="3:4" x14ac:dyDescent="0.2">
      <c r="C2088" s="42"/>
      <c r="D2088" s="42"/>
    </row>
    <row r="2089" spans="3:4" x14ac:dyDescent="0.2">
      <c r="C2089" s="42"/>
      <c r="D2089" s="42"/>
    </row>
    <row r="2090" spans="3:4" x14ac:dyDescent="0.2">
      <c r="C2090" s="42"/>
      <c r="D2090" s="42"/>
    </row>
    <row r="2091" spans="3:4" x14ac:dyDescent="0.2">
      <c r="C2091" s="42"/>
      <c r="D2091" s="42"/>
    </row>
    <row r="2092" spans="3:4" x14ac:dyDescent="0.2">
      <c r="C2092" s="42"/>
      <c r="D2092" s="42"/>
    </row>
    <row r="2093" spans="3:4" x14ac:dyDescent="0.2">
      <c r="C2093" s="42"/>
      <c r="D2093" s="42"/>
    </row>
    <row r="2094" spans="3:4" x14ac:dyDescent="0.2">
      <c r="C2094" s="42"/>
      <c r="D2094" s="42"/>
    </row>
    <row r="2095" spans="3:4" x14ac:dyDescent="0.2">
      <c r="C2095" s="42"/>
      <c r="D2095" s="42"/>
    </row>
    <row r="2096" spans="3:4" x14ac:dyDescent="0.2">
      <c r="C2096" s="42"/>
      <c r="D2096" s="42"/>
    </row>
    <row r="2097" spans="3:4" x14ac:dyDescent="0.2">
      <c r="C2097" s="42"/>
      <c r="D2097" s="42"/>
    </row>
    <row r="2098" spans="3:4" x14ac:dyDescent="0.2">
      <c r="C2098" s="42"/>
      <c r="D2098" s="42"/>
    </row>
    <row r="2099" spans="3:4" x14ac:dyDescent="0.2">
      <c r="C2099" s="42"/>
      <c r="D2099" s="42"/>
    </row>
    <row r="2100" spans="3:4" x14ac:dyDescent="0.2">
      <c r="C2100" s="42"/>
      <c r="D2100" s="42"/>
    </row>
    <row r="2101" spans="3:4" x14ac:dyDescent="0.2">
      <c r="C2101" s="42"/>
      <c r="D2101" s="42"/>
    </row>
    <row r="2102" spans="3:4" x14ac:dyDescent="0.2">
      <c r="C2102" s="42"/>
      <c r="D2102" s="42"/>
    </row>
    <row r="2103" spans="3:4" x14ac:dyDescent="0.2">
      <c r="C2103" s="42"/>
      <c r="D2103" s="42"/>
    </row>
    <row r="2104" spans="3:4" x14ac:dyDescent="0.2">
      <c r="C2104" s="42"/>
      <c r="D2104" s="42"/>
    </row>
    <row r="2105" spans="3:4" x14ac:dyDescent="0.2">
      <c r="C2105" s="42"/>
      <c r="D2105" s="42"/>
    </row>
    <row r="2106" spans="3:4" x14ac:dyDescent="0.2">
      <c r="C2106" s="42"/>
      <c r="D2106" s="42"/>
    </row>
    <row r="2107" spans="3:4" x14ac:dyDescent="0.2">
      <c r="C2107" s="42"/>
      <c r="D2107" s="42"/>
    </row>
    <row r="2108" spans="3:4" x14ac:dyDescent="0.2">
      <c r="C2108" s="42"/>
      <c r="D2108" s="42"/>
    </row>
    <row r="2109" spans="3:4" x14ac:dyDescent="0.2">
      <c r="C2109" s="42"/>
      <c r="D2109" s="42"/>
    </row>
    <row r="2110" spans="3:4" x14ac:dyDescent="0.2">
      <c r="C2110" s="42"/>
      <c r="D2110" s="42"/>
    </row>
    <row r="2111" spans="3:4" x14ac:dyDescent="0.2">
      <c r="C2111" s="42"/>
      <c r="D2111" s="42"/>
    </row>
    <row r="2112" spans="3:4" x14ac:dyDescent="0.2">
      <c r="C2112" s="42"/>
      <c r="D2112" s="42"/>
    </row>
    <row r="2113" spans="3:4" x14ac:dyDescent="0.2">
      <c r="C2113" s="42"/>
      <c r="D2113" s="42"/>
    </row>
    <row r="2114" spans="3:4" x14ac:dyDescent="0.2">
      <c r="C2114" s="42"/>
      <c r="D2114" s="42"/>
    </row>
    <row r="2115" spans="3:4" x14ac:dyDescent="0.2">
      <c r="C2115" s="42"/>
      <c r="D2115" s="42"/>
    </row>
    <row r="2116" spans="3:4" x14ac:dyDescent="0.2">
      <c r="C2116" s="42"/>
      <c r="D2116" s="42"/>
    </row>
    <row r="2117" spans="3:4" x14ac:dyDescent="0.2">
      <c r="C2117" s="42"/>
      <c r="D2117" s="42"/>
    </row>
    <row r="2118" spans="3:4" x14ac:dyDescent="0.2">
      <c r="C2118" s="42"/>
      <c r="D2118" s="42"/>
    </row>
    <row r="2119" spans="3:4" x14ac:dyDescent="0.2">
      <c r="C2119" s="42"/>
      <c r="D2119" s="42"/>
    </row>
    <row r="2120" spans="3:4" x14ac:dyDescent="0.2">
      <c r="C2120" s="42"/>
      <c r="D2120" s="42"/>
    </row>
    <row r="2121" spans="3:4" x14ac:dyDescent="0.2">
      <c r="C2121" s="42"/>
      <c r="D2121" s="42"/>
    </row>
    <row r="2122" spans="3:4" x14ac:dyDescent="0.2">
      <c r="C2122" s="42"/>
      <c r="D2122" s="42"/>
    </row>
    <row r="2123" spans="3:4" x14ac:dyDescent="0.2">
      <c r="C2123" s="42"/>
      <c r="D2123" s="42"/>
    </row>
    <row r="2124" spans="3:4" x14ac:dyDescent="0.2">
      <c r="C2124" s="42"/>
      <c r="D2124" s="42"/>
    </row>
    <row r="2125" spans="3:4" x14ac:dyDescent="0.2">
      <c r="C2125" s="42"/>
      <c r="D2125" s="42"/>
    </row>
    <row r="2126" spans="3:4" x14ac:dyDescent="0.2">
      <c r="C2126" s="42"/>
      <c r="D2126" s="42"/>
    </row>
    <row r="2127" spans="3:4" x14ac:dyDescent="0.2">
      <c r="C2127" s="42"/>
      <c r="D2127" s="42"/>
    </row>
    <row r="2128" spans="3:4" x14ac:dyDescent="0.2">
      <c r="C2128" s="42"/>
      <c r="D2128" s="42"/>
    </row>
    <row r="2129" spans="3:4" x14ac:dyDescent="0.2">
      <c r="C2129" s="42"/>
      <c r="D2129" s="42"/>
    </row>
    <row r="2130" spans="3:4" x14ac:dyDescent="0.2">
      <c r="C2130" s="42"/>
      <c r="D2130" s="42"/>
    </row>
    <row r="2131" spans="3:4" x14ac:dyDescent="0.2">
      <c r="C2131" s="42"/>
      <c r="D2131" s="42"/>
    </row>
    <row r="2132" spans="3:4" x14ac:dyDescent="0.2">
      <c r="C2132" s="42"/>
      <c r="D2132" s="42"/>
    </row>
    <row r="2133" spans="3:4" x14ac:dyDescent="0.2">
      <c r="C2133" s="42"/>
      <c r="D2133" s="42"/>
    </row>
    <row r="2134" spans="3:4" x14ac:dyDescent="0.2">
      <c r="C2134" s="42"/>
      <c r="D2134" s="42"/>
    </row>
    <row r="2135" spans="3:4" x14ac:dyDescent="0.2">
      <c r="C2135" s="42"/>
      <c r="D2135" s="42"/>
    </row>
    <row r="2136" spans="3:4" x14ac:dyDescent="0.2">
      <c r="C2136" s="42"/>
      <c r="D2136" s="42"/>
    </row>
    <row r="2137" spans="3:4" x14ac:dyDescent="0.2">
      <c r="C2137" s="42"/>
      <c r="D2137" s="42"/>
    </row>
    <row r="2138" spans="3:4" x14ac:dyDescent="0.2">
      <c r="C2138" s="42"/>
      <c r="D2138" s="42"/>
    </row>
    <row r="2139" spans="3:4" x14ac:dyDescent="0.2">
      <c r="C2139" s="42"/>
      <c r="D2139" s="42"/>
    </row>
    <row r="2140" spans="3:4" x14ac:dyDescent="0.2">
      <c r="C2140" s="42"/>
      <c r="D2140" s="42"/>
    </row>
    <row r="2141" spans="3:4" x14ac:dyDescent="0.2">
      <c r="C2141" s="42"/>
      <c r="D2141" s="42"/>
    </row>
    <row r="2142" spans="3:4" x14ac:dyDescent="0.2">
      <c r="C2142" s="42"/>
      <c r="D2142" s="42"/>
    </row>
    <row r="2143" spans="3:4" x14ac:dyDescent="0.2">
      <c r="C2143" s="42"/>
      <c r="D2143" s="42"/>
    </row>
    <row r="2144" spans="3:4" x14ac:dyDescent="0.2">
      <c r="C2144" s="42"/>
      <c r="D2144" s="42"/>
    </row>
    <row r="2145" spans="3:4" x14ac:dyDescent="0.2">
      <c r="C2145" s="42"/>
      <c r="D2145" s="42"/>
    </row>
    <row r="2146" spans="3:4" x14ac:dyDescent="0.2">
      <c r="C2146" s="42"/>
      <c r="D2146" s="42"/>
    </row>
    <row r="2147" spans="3:4" x14ac:dyDescent="0.2">
      <c r="C2147" s="42"/>
      <c r="D2147" s="42"/>
    </row>
    <row r="2148" spans="3:4" x14ac:dyDescent="0.2">
      <c r="C2148" s="42"/>
      <c r="D2148" s="42"/>
    </row>
    <row r="2149" spans="3:4" x14ac:dyDescent="0.2">
      <c r="C2149" s="42"/>
      <c r="D2149" s="42"/>
    </row>
    <row r="2150" spans="3:4" x14ac:dyDescent="0.2">
      <c r="C2150" s="42"/>
      <c r="D2150" s="42"/>
    </row>
    <row r="2151" spans="3:4" x14ac:dyDescent="0.2">
      <c r="C2151" s="42"/>
      <c r="D2151" s="42"/>
    </row>
    <row r="2152" spans="3:4" x14ac:dyDescent="0.2">
      <c r="C2152" s="42"/>
      <c r="D2152" s="42"/>
    </row>
    <row r="2153" spans="3:4" x14ac:dyDescent="0.2">
      <c r="C2153" s="42"/>
      <c r="D2153" s="42"/>
    </row>
    <row r="2154" spans="3:4" x14ac:dyDescent="0.2">
      <c r="C2154" s="42"/>
      <c r="D2154" s="42"/>
    </row>
    <row r="2155" spans="3:4" x14ac:dyDescent="0.2">
      <c r="C2155" s="42"/>
      <c r="D2155" s="42"/>
    </row>
    <row r="2156" spans="3:4" x14ac:dyDescent="0.2">
      <c r="C2156" s="42"/>
      <c r="D2156" s="42"/>
    </row>
    <row r="2157" spans="3:4" x14ac:dyDescent="0.2">
      <c r="C2157" s="42"/>
      <c r="D2157" s="42"/>
    </row>
    <row r="2158" spans="3:4" x14ac:dyDescent="0.2">
      <c r="C2158" s="42"/>
      <c r="D2158" s="42"/>
    </row>
    <row r="2159" spans="3:4" x14ac:dyDescent="0.2">
      <c r="C2159" s="42"/>
      <c r="D2159" s="42"/>
    </row>
    <row r="2160" spans="3:4" x14ac:dyDescent="0.2">
      <c r="C2160" s="42"/>
      <c r="D2160" s="42"/>
    </row>
    <row r="2161" spans="3:4" x14ac:dyDescent="0.2">
      <c r="C2161" s="42"/>
      <c r="D2161" s="42"/>
    </row>
    <row r="2162" spans="3:4" x14ac:dyDescent="0.2">
      <c r="C2162" s="42"/>
      <c r="D2162" s="42"/>
    </row>
    <row r="2163" spans="3:4" x14ac:dyDescent="0.2">
      <c r="C2163" s="42"/>
      <c r="D2163" s="42"/>
    </row>
    <row r="2164" spans="3:4" x14ac:dyDescent="0.2">
      <c r="C2164" s="42"/>
      <c r="D2164" s="42"/>
    </row>
    <row r="2165" spans="3:4" x14ac:dyDescent="0.2">
      <c r="C2165" s="42"/>
      <c r="D2165" s="42"/>
    </row>
    <row r="2166" spans="3:4" x14ac:dyDescent="0.2">
      <c r="C2166" s="42"/>
      <c r="D2166" s="42"/>
    </row>
    <row r="2167" spans="3:4" x14ac:dyDescent="0.2">
      <c r="C2167" s="42"/>
      <c r="D2167" s="42"/>
    </row>
    <row r="2168" spans="3:4" x14ac:dyDescent="0.2">
      <c r="C2168" s="42"/>
      <c r="D2168" s="42"/>
    </row>
    <row r="2169" spans="3:4" x14ac:dyDescent="0.2">
      <c r="C2169" s="42"/>
      <c r="D2169" s="42"/>
    </row>
    <row r="2170" spans="3:4" x14ac:dyDescent="0.2">
      <c r="C2170" s="42"/>
      <c r="D2170" s="42"/>
    </row>
    <row r="2171" spans="3:4" x14ac:dyDescent="0.2">
      <c r="C2171" s="42"/>
      <c r="D2171" s="42"/>
    </row>
    <row r="2172" spans="3:4" x14ac:dyDescent="0.2">
      <c r="C2172" s="42"/>
      <c r="D2172" s="42"/>
    </row>
    <row r="2173" spans="3:4" x14ac:dyDescent="0.2">
      <c r="C2173" s="42"/>
      <c r="D2173" s="42"/>
    </row>
    <row r="2174" spans="3:4" x14ac:dyDescent="0.2">
      <c r="C2174" s="42"/>
      <c r="D2174" s="42"/>
    </row>
    <row r="2175" spans="3:4" x14ac:dyDescent="0.2">
      <c r="C2175" s="42"/>
      <c r="D2175" s="42"/>
    </row>
    <row r="2176" spans="3:4" x14ac:dyDescent="0.2">
      <c r="C2176" s="42"/>
      <c r="D2176" s="42"/>
    </row>
    <row r="2177" spans="3:4" x14ac:dyDescent="0.2">
      <c r="C2177" s="42"/>
      <c r="D2177" s="42"/>
    </row>
    <row r="2178" spans="3:4" x14ac:dyDescent="0.2">
      <c r="C2178" s="42"/>
      <c r="D2178" s="42"/>
    </row>
    <row r="2179" spans="3:4" x14ac:dyDescent="0.2">
      <c r="C2179" s="42"/>
      <c r="D2179" s="42"/>
    </row>
    <row r="2180" spans="3:4" x14ac:dyDescent="0.2">
      <c r="C2180" s="42"/>
      <c r="D2180" s="42"/>
    </row>
    <row r="2181" spans="3:4" x14ac:dyDescent="0.2">
      <c r="C2181" s="42"/>
      <c r="D2181" s="42"/>
    </row>
    <row r="2182" spans="3:4" x14ac:dyDescent="0.2">
      <c r="C2182" s="42"/>
      <c r="D2182" s="42"/>
    </row>
    <row r="2183" spans="3:4" x14ac:dyDescent="0.2">
      <c r="C2183" s="42"/>
      <c r="D2183" s="42"/>
    </row>
    <row r="2184" spans="3:4" x14ac:dyDescent="0.2">
      <c r="C2184" s="42"/>
      <c r="D2184" s="42"/>
    </row>
    <row r="2185" spans="3:4" x14ac:dyDescent="0.2">
      <c r="C2185" s="42"/>
      <c r="D2185" s="42"/>
    </row>
    <row r="2186" spans="3:4" x14ac:dyDescent="0.2">
      <c r="C2186" s="42"/>
      <c r="D2186" s="42"/>
    </row>
    <row r="2187" spans="3:4" x14ac:dyDescent="0.2">
      <c r="C2187" s="42"/>
      <c r="D2187" s="42"/>
    </row>
    <row r="2188" spans="3:4" x14ac:dyDescent="0.2">
      <c r="C2188" s="42"/>
      <c r="D2188" s="42"/>
    </row>
    <row r="2189" spans="3:4" x14ac:dyDescent="0.2">
      <c r="C2189" s="42"/>
      <c r="D2189" s="42"/>
    </row>
    <row r="2190" spans="3:4" x14ac:dyDescent="0.2">
      <c r="C2190" s="42"/>
      <c r="D2190" s="42"/>
    </row>
    <row r="2191" spans="3:4" x14ac:dyDescent="0.2">
      <c r="C2191" s="42"/>
      <c r="D2191" s="42"/>
    </row>
    <row r="2192" spans="3:4" x14ac:dyDescent="0.2">
      <c r="C2192" s="42"/>
      <c r="D2192" s="42"/>
    </row>
    <row r="2193" spans="3:4" x14ac:dyDescent="0.2">
      <c r="C2193" s="42"/>
      <c r="D2193" s="42"/>
    </row>
    <row r="2194" spans="3:4" x14ac:dyDescent="0.2">
      <c r="C2194" s="42"/>
      <c r="D2194" s="42"/>
    </row>
    <row r="2195" spans="3:4" x14ac:dyDescent="0.2">
      <c r="C2195" s="42"/>
      <c r="D2195" s="42"/>
    </row>
    <row r="2196" spans="3:4" x14ac:dyDescent="0.2">
      <c r="C2196" s="42"/>
      <c r="D2196" s="42"/>
    </row>
    <row r="2197" spans="3:4" x14ac:dyDescent="0.2">
      <c r="C2197" s="42"/>
      <c r="D2197" s="42"/>
    </row>
    <row r="2198" spans="3:4" x14ac:dyDescent="0.2">
      <c r="C2198" s="42"/>
      <c r="D2198" s="42"/>
    </row>
    <row r="2199" spans="3:4" x14ac:dyDescent="0.2">
      <c r="C2199" s="42"/>
      <c r="D2199" s="42"/>
    </row>
    <row r="2200" spans="3:4" x14ac:dyDescent="0.2">
      <c r="C2200" s="42"/>
      <c r="D2200" s="42"/>
    </row>
    <row r="2201" spans="3:4" x14ac:dyDescent="0.2">
      <c r="C2201" s="42"/>
      <c r="D2201" s="42"/>
    </row>
    <row r="2202" spans="3:4" x14ac:dyDescent="0.2">
      <c r="C2202" s="42"/>
      <c r="D2202" s="42"/>
    </row>
    <row r="2203" spans="3:4" x14ac:dyDescent="0.2">
      <c r="C2203" s="42"/>
      <c r="D2203" s="42"/>
    </row>
    <row r="2204" spans="3:4" x14ac:dyDescent="0.2">
      <c r="C2204" s="42"/>
      <c r="D2204" s="42"/>
    </row>
    <row r="2205" spans="3:4" x14ac:dyDescent="0.2">
      <c r="C2205" s="42"/>
      <c r="D2205" s="42"/>
    </row>
    <row r="2206" spans="3:4" x14ac:dyDescent="0.2">
      <c r="C2206" s="42"/>
      <c r="D2206" s="42"/>
    </row>
    <row r="2207" spans="3:4" x14ac:dyDescent="0.2">
      <c r="C2207" s="42"/>
      <c r="D2207" s="42"/>
    </row>
    <row r="2208" spans="3:4" x14ac:dyDescent="0.2">
      <c r="C2208" s="42"/>
      <c r="D2208" s="42"/>
    </row>
    <row r="2209" spans="3:4" x14ac:dyDescent="0.2">
      <c r="C2209" s="42"/>
      <c r="D2209" s="42"/>
    </row>
    <row r="2210" spans="3:4" x14ac:dyDescent="0.2">
      <c r="C2210" s="42"/>
      <c r="D2210" s="42"/>
    </row>
    <row r="2211" spans="3:4" x14ac:dyDescent="0.2">
      <c r="C2211" s="42"/>
      <c r="D2211" s="42"/>
    </row>
    <row r="2212" spans="3:4" x14ac:dyDescent="0.2">
      <c r="C2212" s="42"/>
      <c r="D2212" s="42"/>
    </row>
    <row r="2213" spans="3:4" x14ac:dyDescent="0.2">
      <c r="C2213" s="42"/>
      <c r="D2213" s="42"/>
    </row>
    <row r="2214" spans="3:4" x14ac:dyDescent="0.2">
      <c r="C2214" s="42"/>
      <c r="D2214" s="42"/>
    </row>
    <row r="2215" spans="3:4" x14ac:dyDescent="0.2">
      <c r="C2215" s="42"/>
      <c r="D2215" s="42"/>
    </row>
    <row r="2216" spans="3:4" x14ac:dyDescent="0.2">
      <c r="C2216" s="42"/>
      <c r="D2216" s="42"/>
    </row>
    <row r="2217" spans="3:4" x14ac:dyDescent="0.2">
      <c r="C2217" s="42"/>
      <c r="D2217" s="42"/>
    </row>
    <row r="2218" spans="3:4" x14ac:dyDescent="0.2">
      <c r="C2218" s="42"/>
      <c r="D2218" s="42"/>
    </row>
    <row r="2219" spans="3:4" x14ac:dyDescent="0.2">
      <c r="C2219" s="42"/>
      <c r="D2219" s="42"/>
    </row>
    <row r="2220" spans="3:4" x14ac:dyDescent="0.2">
      <c r="C2220" s="42"/>
      <c r="D2220" s="42"/>
    </row>
    <row r="2221" spans="3:4" x14ac:dyDescent="0.2">
      <c r="C2221" s="42"/>
      <c r="D2221" s="42"/>
    </row>
    <row r="2222" spans="3:4" x14ac:dyDescent="0.2">
      <c r="C2222" s="42"/>
      <c r="D2222" s="42"/>
    </row>
    <row r="2223" spans="3:4" x14ac:dyDescent="0.2">
      <c r="C2223" s="42"/>
      <c r="D2223" s="42"/>
    </row>
    <row r="2224" spans="3:4" x14ac:dyDescent="0.2">
      <c r="C2224" s="42"/>
      <c r="D2224" s="42"/>
    </row>
    <row r="2225" spans="3:4" x14ac:dyDescent="0.2">
      <c r="C2225" s="42"/>
      <c r="D2225" s="42"/>
    </row>
    <row r="2226" spans="3:4" x14ac:dyDescent="0.2">
      <c r="C2226" s="42"/>
      <c r="D2226" s="42"/>
    </row>
    <row r="2227" spans="3:4" x14ac:dyDescent="0.2">
      <c r="C2227" s="42"/>
      <c r="D2227" s="42"/>
    </row>
    <row r="2228" spans="3:4" x14ac:dyDescent="0.2">
      <c r="C2228" s="42"/>
      <c r="D2228" s="42"/>
    </row>
    <row r="2229" spans="3:4" x14ac:dyDescent="0.2">
      <c r="C2229" s="42"/>
      <c r="D2229" s="42"/>
    </row>
    <row r="2230" spans="3:4" x14ac:dyDescent="0.2">
      <c r="C2230" s="42"/>
      <c r="D2230" s="42"/>
    </row>
    <row r="2231" spans="3:4" x14ac:dyDescent="0.2">
      <c r="C2231" s="42"/>
      <c r="D2231" s="42"/>
    </row>
    <row r="2232" spans="3:4" x14ac:dyDescent="0.2">
      <c r="C2232" s="42"/>
      <c r="D2232" s="42"/>
    </row>
    <row r="2233" spans="3:4" x14ac:dyDescent="0.2">
      <c r="C2233" s="42"/>
      <c r="D2233" s="42"/>
    </row>
    <row r="2234" spans="3:4" x14ac:dyDescent="0.2">
      <c r="C2234" s="42"/>
      <c r="D2234" s="42"/>
    </row>
    <row r="2235" spans="3:4" x14ac:dyDescent="0.2">
      <c r="C2235" s="42"/>
      <c r="D2235" s="42"/>
    </row>
    <row r="2236" spans="3:4" x14ac:dyDescent="0.2">
      <c r="C2236" s="42"/>
      <c r="D2236" s="42"/>
    </row>
    <row r="2237" spans="3:4" x14ac:dyDescent="0.2">
      <c r="C2237" s="42"/>
      <c r="D2237" s="42"/>
    </row>
    <row r="2238" spans="3:4" x14ac:dyDescent="0.2">
      <c r="C2238" s="42"/>
      <c r="D2238" s="42"/>
    </row>
    <row r="2239" spans="3:4" x14ac:dyDescent="0.2">
      <c r="C2239" s="42"/>
      <c r="D2239" s="42"/>
    </row>
    <row r="2240" spans="3:4" x14ac:dyDescent="0.2">
      <c r="C2240" s="42"/>
      <c r="D2240" s="42"/>
    </row>
    <row r="2241" spans="3:4" x14ac:dyDescent="0.2">
      <c r="C2241" s="42"/>
      <c r="D2241" s="42"/>
    </row>
    <row r="2242" spans="3:4" x14ac:dyDescent="0.2">
      <c r="C2242" s="42"/>
      <c r="D2242" s="42"/>
    </row>
    <row r="2243" spans="3:4" x14ac:dyDescent="0.2">
      <c r="C2243" s="42"/>
      <c r="D2243" s="42"/>
    </row>
    <row r="2244" spans="3:4" x14ac:dyDescent="0.2">
      <c r="C2244" s="42"/>
      <c r="D2244" s="42"/>
    </row>
    <row r="2245" spans="3:4" x14ac:dyDescent="0.2">
      <c r="C2245" s="42"/>
      <c r="D2245" s="42"/>
    </row>
    <row r="2246" spans="3:4" x14ac:dyDescent="0.2">
      <c r="C2246" s="42"/>
      <c r="D2246" s="42"/>
    </row>
    <row r="2247" spans="3:4" x14ac:dyDescent="0.2">
      <c r="C2247" s="42"/>
      <c r="D2247" s="42"/>
    </row>
    <row r="2248" spans="3:4" x14ac:dyDescent="0.2">
      <c r="C2248" s="42"/>
      <c r="D2248" s="42"/>
    </row>
    <row r="2249" spans="3:4" x14ac:dyDescent="0.2">
      <c r="C2249" s="42"/>
      <c r="D2249" s="42"/>
    </row>
    <row r="2250" spans="3:4" x14ac:dyDescent="0.2">
      <c r="C2250" s="42"/>
      <c r="D2250" s="42"/>
    </row>
    <row r="2251" spans="3:4" x14ac:dyDescent="0.2">
      <c r="C2251" s="42"/>
      <c r="D2251" s="42"/>
    </row>
    <row r="2252" spans="3:4" x14ac:dyDescent="0.2">
      <c r="C2252" s="42"/>
      <c r="D2252" s="42"/>
    </row>
    <row r="2253" spans="3:4" x14ac:dyDescent="0.2">
      <c r="C2253" s="42"/>
      <c r="D2253" s="42"/>
    </row>
    <row r="2254" spans="3:4" x14ac:dyDescent="0.2">
      <c r="C2254" s="42"/>
      <c r="D2254" s="42"/>
    </row>
    <row r="2255" spans="3:4" x14ac:dyDescent="0.2">
      <c r="C2255" s="42"/>
      <c r="D2255" s="42"/>
    </row>
    <row r="2256" spans="3:4" x14ac:dyDescent="0.2">
      <c r="C2256" s="42"/>
      <c r="D2256" s="42"/>
    </row>
    <row r="2257" spans="3:4" x14ac:dyDescent="0.2">
      <c r="C2257" s="42"/>
      <c r="D2257" s="42"/>
    </row>
    <row r="2258" spans="3:4" x14ac:dyDescent="0.2">
      <c r="C2258" s="42"/>
      <c r="D2258" s="42"/>
    </row>
    <row r="2259" spans="3:4" x14ac:dyDescent="0.2">
      <c r="C2259" s="42"/>
      <c r="D2259" s="42"/>
    </row>
    <row r="2260" spans="3:4" x14ac:dyDescent="0.2">
      <c r="C2260" s="42"/>
      <c r="D2260" s="42"/>
    </row>
    <row r="2261" spans="3:4" x14ac:dyDescent="0.2">
      <c r="C2261" s="42"/>
      <c r="D2261" s="42"/>
    </row>
    <row r="2262" spans="3:4" x14ac:dyDescent="0.2">
      <c r="C2262" s="42"/>
      <c r="D2262" s="42"/>
    </row>
    <row r="2263" spans="3:4" x14ac:dyDescent="0.2">
      <c r="C2263" s="42"/>
      <c r="D2263" s="42"/>
    </row>
    <row r="2264" spans="3:4" x14ac:dyDescent="0.2">
      <c r="C2264" s="42"/>
      <c r="D2264" s="42"/>
    </row>
    <row r="2265" spans="3:4" x14ac:dyDescent="0.2">
      <c r="C2265" s="42"/>
      <c r="D2265" s="42"/>
    </row>
    <row r="2266" spans="3:4" x14ac:dyDescent="0.2">
      <c r="C2266" s="42"/>
      <c r="D2266" s="42"/>
    </row>
    <row r="2267" spans="3:4" x14ac:dyDescent="0.2">
      <c r="C2267" s="42"/>
      <c r="D2267" s="42"/>
    </row>
    <row r="2268" spans="3:4" x14ac:dyDescent="0.2">
      <c r="C2268" s="42"/>
      <c r="D2268" s="42"/>
    </row>
    <row r="2269" spans="3:4" x14ac:dyDescent="0.2">
      <c r="C2269" s="42"/>
      <c r="D2269" s="42"/>
    </row>
    <row r="2270" spans="3:4" x14ac:dyDescent="0.2">
      <c r="C2270" s="42"/>
      <c r="D2270" s="42"/>
    </row>
    <row r="2271" spans="3:4" x14ac:dyDescent="0.2">
      <c r="C2271" s="42"/>
      <c r="D2271" s="42"/>
    </row>
    <row r="2272" spans="3:4" x14ac:dyDescent="0.2">
      <c r="C2272" s="42"/>
      <c r="D2272" s="42"/>
    </row>
    <row r="2273" spans="3:4" x14ac:dyDescent="0.2">
      <c r="C2273" s="42"/>
      <c r="D2273" s="42"/>
    </row>
    <row r="2274" spans="3:4" x14ac:dyDescent="0.2">
      <c r="C2274" s="42"/>
      <c r="D2274" s="42"/>
    </row>
    <row r="2275" spans="3:4" x14ac:dyDescent="0.2">
      <c r="C2275" s="42"/>
      <c r="D2275" s="42"/>
    </row>
    <row r="2276" spans="3:4" x14ac:dyDescent="0.2">
      <c r="C2276" s="42"/>
      <c r="D2276" s="42"/>
    </row>
    <row r="2277" spans="3:4" x14ac:dyDescent="0.2">
      <c r="C2277" s="42"/>
      <c r="D2277" s="42"/>
    </row>
    <row r="2278" spans="3:4" x14ac:dyDescent="0.2">
      <c r="C2278" s="42"/>
      <c r="D2278" s="42"/>
    </row>
    <row r="2279" spans="3:4" x14ac:dyDescent="0.2">
      <c r="C2279" s="42"/>
      <c r="D2279" s="42"/>
    </row>
    <row r="2280" spans="3:4" x14ac:dyDescent="0.2">
      <c r="C2280" s="42"/>
      <c r="D2280" s="42"/>
    </row>
    <row r="2281" spans="3:4" x14ac:dyDescent="0.2">
      <c r="C2281" s="42"/>
      <c r="D2281" s="42"/>
    </row>
    <row r="2282" spans="3:4" x14ac:dyDescent="0.2">
      <c r="C2282" s="42"/>
      <c r="D2282" s="42"/>
    </row>
    <row r="2283" spans="3:4" x14ac:dyDescent="0.2">
      <c r="C2283" s="42"/>
      <c r="D2283" s="42"/>
    </row>
    <row r="2284" spans="3:4" x14ac:dyDescent="0.2">
      <c r="C2284" s="42"/>
      <c r="D2284" s="42"/>
    </row>
    <row r="2285" spans="3:4" x14ac:dyDescent="0.2">
      <c r="C2285" s="42"/>
      <c r="D2285" s="42"/>
    </row>
    <row r="2286" spans="3:4" x14ac:dyDescent="0.2">
      <c r="C2286" s="42"/>
      <c r="D2286" s="42"/>
    </row>
    <row r="2287" spans="3:4" x14ac:dyDescent="0.2">
      <c r="C2287" s="42"/>
      <c r="D2287" s="42"/>
    </row>
    <row r="2288" spans="3:4" x14ac:dyDescent="0.2">
      <c r="C2288" s="42"/>
      <c r="D2288" s="42"/>
    </row>
    <row r="2289" spans="3:4" x14ac:dyDescent="0.2">
      <c r="C2289" s="42"/>
      <c r="D2289" s="42"/>
    </row>
    <row r="2290" spans="3:4" x14ac:dyDescent="0.2">
      <c r="C2290" s="42"/>
      <c r="D2290" s="42"/>
    </row>
    <row r="2291" spans="3:4" x14ac:dyDescent="0.2">
      <c r="C2291" s="42"/>
      <c r="D2291" s="42"/>
    </row>
    <row r="2292" spans="3:4" x14ac:dyDescent="0.2">
      <c r="C2292" s="42"/>
      <c r="D2292" s="42"/>
    </row>
    <row r="2293" spans="3:4" x14ac:dyDescent="0.2">
      <c r="C2293" s="42"/>
      <c r="D2293" s="42"/>
    </row>
    <row r="2294" spans="3:4" x14ac:dyDescent="0.2">
      <c r="C2294" s="42"/>
      <c r="D2294" s="42"/>
    </row>
    <row r="2295" spans="3:4" x14ac:dyDescent="0.2">
      <c r="C2295" s="42"/>
      <c r="D2295" s="42"/>
    </row>
    <row r="2296" spans="3:4" x14ac:dyDescent="0.2">
      <c r="C2296" s="42"/>
      <c r="D2296" s="42"/>
    </row>
    <row r="2297" spans="3:4" x14ac:dyDescent="0.2">
      <c r="C2297" s="42"/>
      <c r="D2297" s="42"/>
    </row>
    <row r="2298" spans="3:4" x14ac:dyDescent="0.2">
      <c r="C2298" s="42"/>
      <c r="D2298" s="42"/>
    </row>
    <row r="2299" spans="3:4" x14ac:dyDescent="0.2">
      <c r="C2299" s="42"/>
      <c r="D2299" s="42"/>
    </row>
    <row r="2300" spans="3:4" x14ac:dyDescent="0.2">
      <c r="C2300" s="42"/>
      <c r="D2300" s="42"/>
    </row>
    <row r="2301" spans="3:4" x14ac:dyDescent="0.2">
      <c r="C2301" s="42"/>
      <c r="D2301" s="42"/>
    </row>
    <row r="2302" spans="3:4" x14ac:dyDescent="0.2">
      <c r="C2302" s="42"/>
      <c r="D2302" s="42"/>
    </row>
    <row r="2303" spans="3:4" x14ac:dyDescent="0.2">
      <c r="C2303" s="42"/>
      <c r="D2303" s="42"/>
    </row>
    <row r="2304" spans="3:4" x14ac:dyDescent="0.2">
      <c r="C2304" s="42"/>
      <c r="D2304" s="42"/>
    </row>
    <row r="2305" spans="3:4" x14ac:dyDescent="0.2">
      <c r="C2305" s="42"/>
      <c r="D2305" s="42"/>
    </row>
    <row r="2306" spans="3:4" x14ac:dyDescent="0.2">
      <c r="C2306" s="42"/>
      <c r="D2306" s="42"/>
    </row>
    <row r="2307" spans="3:4" x14ac:dyDescent="0.2">
      <c r="C2307" s="42"/>
      <c r="D2307" s="42"/>
    </row>
    <row r="2308" spans="3:4" x14ac:dyDescent="0.2">
      <c r="C2308" s="42"/>
      <c r="D2308" s="42"/>
    </row>
    <row r="2309" spans="3:4" x14ac:dyDescent="0.2">
      <c r="C2309" s="42"/>
      <c r="D2309" s="42"/>
    </row>
    <row r="2310" spans="3:4" x14ac:dyDescent="0.2">
      <c r="C2310" s="42"/>
      <c r="D2310" s="42"/>
    </row>
    <row r="2311" spans="3:4" x14ac:dyDescent="0.2">
      <c r="C2311" s="42"/>
      <c r="D2311" s="42"/>
    </row>
    <row r="2312" spans="3:4" x14ac:dyDescent="0.2">
      <c r="C2312" s="42"/>
      <c r="D2312" s="42"/>
    </row>
    <row r="2313" spans="3:4" x14ac:dyDescent="0.2">
      <c r="C2313" s="42"/>
      <c r="D2313" s="42"/>
    </row>
    <row r="2314" spans="3:4" x14ac:dyDescent="0.2">
      <c r="C2314" s="42"/>
      <c r="D2314" s="42"/>
    </row>
    <row r="2315" spans="3:4" x14ac:dyDescent="0.2">
      <c r="C2315" s="42"/>
      <c r="D2315" s="42"/>
    </row>
    <row r="2316" spans="3:4" x14ac:dyDescent="0.2">
      <c r="C2316" s="42"/>
      <c r="D2316" s="42"/>
    </row>
    <row r="2317" spans="3:4" x14ac:dyDescent="0.2">
      <c r="C2317" s="42"/>
      <c r="D2317" s="42"/>
    </row>
    <row r="2318" spans="3:4" x14ac:dyDescent="0.2">
      <c r="C2318" s="42"/>
      <c r="D2318" s="42"/>
    </row>
    <row r="2319" spans="3:4" x14ac:dyDescent="0.2">
      <c r="C2319" s="42"/>
      <c r="D2319" s="42"/>
    </row>
    <row r="2320" spans="3:4" x14ac:dyDescent="0.2">
      <c r="C2320" s="42"/>
      <c r="D2320" s="42"/>
    </row>
    <row r="2321" spans="3:4" x14ac:dyDescent="0.2">
      <c r="C2321" s="42"/>
      <c r="D2321" s="42"/>
    </row>
    <row r="2322" spans="3:4" x14ac:dyDescent="0.2">
      <c r="C2322" s="42"/>
      <c r="D2322" s="42"/>
    </row>
    <row r="2323" spans="3:4" x14ac:dyDescent="0.2">
      <c r="C2323" s="42"/>
      <c r="D2323" s="42"/>
    </row>
    <row r="2324" spans="3:4" x14ac:dyDescent="0.2">
      <c r="C2324" s="42"/>
      <c r="D2324" s="42"/>
    </row>
    <row r="2325" spans="3:4" x14ac:dyDescent="0.2">
      <c r="C2325" s="42"/>
      <c r="D2325" s="42"/>
    </row>
    <row r="2326" spans="3:4" x14ac:dyDescent="0.2">
      <c r="C2326" s="42"/>
      <c r="D2326" s="42"/>
    </row>
    <row r="2327" spans="3:4" x14ac:dyDescent="0.2">
      <c r="C2327" s="42"/>
      <c r="D2327" s="42"/>
    </row>
    <row r="2328" spans="3:4" x14ac:dyDescent="0.2">
      <c r="C2328" s="42"/>
      <c r="D2328" s="42"/>
    </row>
    <row r="2329" spans="3:4" x14ac:dyDescent="0.2">
      <c r="C2329" s="42"/>
      <c r="D2329" s="42"/>
    </row>
    <row r="2330" spans="3:4" x14ac:dyDescent="0.2">
      <c r="C2330" s="42"/>
      <c r="D2330" s="42"/>
    </row>
    <row r="2331" spans="3:4" x14ac:dyDescent="0.2">
      <c r="C2331" s="42"/>
      <c r="D2331" s="42"/>
    </row>
    <row r="2332" spans="3:4" x14ac:dyDescent="0.2">
      <c r="C2332" s="42"/>
      <c r="D2332" s="42"/>
    </row>
    <row r="2333" spans="3:4" x14ac:dyDescent="0.2">
      <c r="C2333" s="42"/>
      <c r="D2333" s="42"/>
    </row>
    <row r="2334" spans="3:4" x14ac:dyDescent="0.2">
      <c r="C2334" s="42"/>
      <c r="D2334" s="42"/>
    </row>
    <row r="2335" spans="3:4" x14ac:dyDescent="0.2">
      <c r="C2335" s="42"/>
      <c r="D2335" s="42"/>
    </row>
    <row r="2336" spans="3:4" x14ac:dyDescent="0.2">
      <c r="C2336" s="42"/>
      <c r="D2336" s="42"/>
    </row>
    <row r="2337" spans="3:4" x14ac:dyDescent="0.2">
      <c r="C2337" s="42"/>
      <c r="D2337" s="42"/>
    </row>
    <row r="2338" spans="3:4" x14ac:dyDescent="0.2">
      <c r="C2338" s="42"/>
      <c r="D2338" s="42"/>
    </row>
    <row r="2339" spans="3:4" x14ac:dyDescent="0.2">
      <c r="C2339" s="42"/>
      <c r="D2339" s="42"/>
    </row>
    <row r="2340" spans="3:4" x14ac:dyDescent="0.2">
      <c r="C2340" s="42"/>
      <c r="D2340" s="42"/>
    </row>
  </sheetData>
  <mergeCells count="80">
    <mergeCell ref="H90:I90"/>
    <mergeCell ref="H85:I85"/>
    <mergeCell ref="H80:I80"/>
    <mergeCell ref="H73:I73"/>
    <mergeCell ref="B73:C73"/>
    <mergeCell ref="D73:E73"/>
    <mergeCell ref="F73:G73"/>
    <mergeCell ref="D80:E80"/>
    <mergeCell ref="F80:G80"/>
    <mergeCell ref="B85:C85"/>
    <mergeCell ref="D85:E85"/>
    <mergeCell ref="F85:G85"/>
    <mergeCell ref="B80:C80"/>
    <mergeCell ref="D90:E90"/>
    <mergeCell ref="B90:C90"/>
    <mergeCell ref="F90:G90"/>
    <mergeCell ref="H43:I43"/>
    <mergeCell ref="H55:I55"/>
    <mergeCell ref="B66:C66"/>
    <mergeCell ref="D66:E66"/>
    <mergeCell ref="F66:G66"/>
    <mergeCell ref="H66:I66"/>
    <mergeCell ref="B43:C43"/>
    <mergeCell ref="D43:E43"/>
    <mergeCell ref="F43:G43"/>
    <mergeCell ref="B55:C55"/>
    <mergeCell ref="D55:E55"/>
    <mergeCell ref="F55:G55"/>
    <mergeCell ref="H1:I1"/>
    <mergeCell ref="H13:I13"/>
    <mergeCell ref="B13:C13"/>
    <mergeCell ref="D13:E13"/>
    <mergeCell ref="F13:G13"/>
    <mergeCell ref="B1:C1"/>
    <mergeCell ref="D1:E1"/>
    <mergeCell ref="F1:G1"/>
    <mergeCell ref="H91:I91"/>
    <mergeCell ref="B106:C106"/>
    <mergeCell ref="D106:E106"/>
    <mergeCell ref="F106:G106"/>
    <mergeCell ref="H106:I106"/>
    <mergeCell ref="B103:C103"/>
    <mergeCell ref="D103:E103"/>
    <mergeCell ref="F103:G103"/>
    <mergeCell ref="H103:I103"/>
    <mergeCell ref="B91:C91"/>
    <mergeCell ref="D91:E91"/>
    <mergeCell ref="F91:G91"/>
    <mergeCell ref="B110:C110"/>
    <mergeCell ref="D110:E110"/>
    <mergeCell ref="F110:G110"/>
    <mergeCell ref="H110:I110"/>
    <mergeCell ref="B108:C108"/>
    <mergeCell ref="D108:E108"/>
    <mergeCell ref="F108:G108"/>
    <mergeCell ref="H108:I108"/>
    <mergeCell ref="B114:C114"/>
    <mergeCell ref="D114:E114"/>
    <mergeCell ref="F114:G114"/>
    <mergeCell ref="H114:I114"/>
    <mergeCell ref="B112:C112"/>
    <mergeCell ref="D112:E112"/>
    <mergeCell ref="F112:G112"/>
    <mergeCell ref="H112:I112"/>
    <mergeCell ref="B118:C118"/>
    <mergeCell ref="D118:E118"/>
    <mergeCell ref="F118:G118"/>
    <mergeCell ref="H118:I118"/>
    <mergeCell ref="B116:C116"/>
    <mergeCell ref="D116:E116"/>
    <mergeCell ref="F116:G116"/>
    <mergeCell ref="H116:I116"/>
    <mergeCell ref="B122:C122"/>
    <mergeCell ref="D122:E122"/>
    <mergeCell ref="F122:G122"/>
    <mergeCell ref="H122:I122"/>
    <mergeCell ref="B120:C120"/>
    <mergeCell ref="D120:E120"/>
    <mergeCell ref="F120:G120"/>
    <mergeCell ref="H120:I120"/>
  </mergeCells>
  <phoneticPr fontId="2" type="noConversion"/>
  <pageMargins left="0.59" right="0.2" top="0.2" bottom="0.2" header="0.51" footer="0.51"/>
  <pageSetup paperSize="9" scale="58" fitToHeight="2" orientation="landscape" horizontalDpi="300" verticalDpi="300"/>
  <headerFooter alignWithMargins="0"/>
  <rowBreaks count="3" manualBreakCount="3">
    <brk id="43" max="16383" man="1"/>
    <brk id="73" max="16383" man="1"/>
    <brk id="103" max="16383"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0"/>
  <sheetViews>
    <sheetView tabSelected="1" zoomScale="110" zoomScaleNormal="110" workbookViewId="0">
      <selection activeCell="D18" sqref="D18"/>
    </sheetView>
  </sheetViews>
  <sheetFormatPr defaultColWidth="9.140625" defaultRowHeight="10.5" x14ac:dyDescent="0.15"/>
  <cols>
    <col min="1" max="1" width="38.5703125" style="3" customWidth="1"/>
    <col min="2" max="2" width="9.140625" style="3"/>
    <col min="3" max="5" width="11" style="3" bestFit="1" customWidth="1"/>
    <col min="6" max="16384" width="9.140625" style="3"/>
  </cols>
  <sheetData>
    <row r="1" spans="1:10" ht="39" customHeight="1" x14ac:dyDescent="0.15">
      <c r="A1" s="314" t="s">
        <v>215</v>
      </c>
      <c r="B1" s="314"/>
      <c r="C1" s="314"/>
      <c r="D1" s="314"/>
      <c r="E1" s="314"/>
    </row>
    <row r="2" spans="1:10" x14ac:dyDescent="0.15">
      <c r="A2" s="4"/>
      <c r="B2" s="1">
        <v>2018</v>
      </c>
      <c r="C2" s="2">
        <f>B2+1</f>
        <v>2019</v>
      </c>
      <c r="D2" s="2">
        <f>C2+1</f>
        <v>2020</v>
      </c>
      <c r="E2" s="2">
        <f>D2+1</f>
        <v>2021</v>
      </c>
    </row>
    <row r="3" spans="1:10" ht="24.75" customHeight="1" x14ac:dyDescent="0.15">
      <c r="A3" s="5" t="s">
        <v>110</v>
      </c>
      <c r="B3" s="6">
        <f>'conto economico'!B19</f>
        <v>50440</v>
      </c>
      <c r="C3" s="6">
        <f>'conto economico'!C19</f>
        <v>105410</v>
      </c>
      <c r="D3" s="6">
        <f>'conto economico'!D19</f>
        <v>150910</v>
      </c>
      <c r="E3" s="7">
        <f>'conto economico'!E19</f>
        <v>178580</v>
      </c>
    </row>
    <row r="4" spans="1:10" ht="24.75" customHeight="1" x14ac:dyDescent="0.15">
      <c r="A4" s="8" t="s">
        <v>93</v>
      </c>
      <c r="B4" s="9"/>
      <c r="C4" s="9"/>
      <c r="D4" s="9"/>
      <c r="E4" s="10"/>
    </row>
    <row r="5" spans="1:10" ht="24.75" customHeight="1" x14ac:dyDescent="0.15">
      <c r="A5" s="11" t="s">
        <v>111</v>
      </c>
      <c r="B5" s="12">
        <f>'COSTI fissi-varialbili'!B124</f>
        <v>47440</v>
      </c>
      <c r="C5" s="12">
        <f>'COSTI fissi-varialbili'!D124</f>
        <v>100410</v>
      </c>
      <c r="D5" s="12">
        <f>'COSTI fissi-varialbili'!F124</f>
        <v>145910</v>
      </c>
      <c r="E5" s="13">
        <f>'COSTI fissi-varialbili'!H124</f>
        <v>173580</v>
      </c>
    </row>
    <row r="6" spans="1:10" ht="24.75" customHeight="1" x14ac:dyDescent="0.15">
      <c r="A6" s="11" t="s">
        <v>112</v>
      </c>
      <c r="B6" s="12">
        <f>'COSTI fissi-varialbili'!B125</f>
        <v>3000</v>
      </c>
      <c r="C6" s="12">
        <f>'COSTI fissi-varialbili'!D125</f>
        <v>5000</v>
      </c>
      <c r="D6" s="12">
        <f>'COSTI fissi-varialbili'!F125</f>
        <v>5000</v>
      </c>
      <c r="E6" s="13">
        <f>'COSTI fissi-varialbili'!H125</f>
        <v>5000</v>
      </c>
    </row>
    <row r="7" spans="1:10" ht="24.75" customHeight="1" x14ac:dyDescent="0.15">
      <c r="A7" s="14" t="s">
        <v>101</v>
      </c>
      <c r="B7" s="15">
        <f>SUM(B5:B6)</f>
        <v>50440</v>
      </c>
      <c r="C7" s="15">
        <f>SUM(C5:C6)</f>
        <v>105410</v>
      </c>
      <c r="D7" s="15">
        <f>SUM(D5:D6)</f>
        <v>150910</v>
      </c>
      <c r="E7" s="16">
        <f>SUM(E5:E6)</f>
        <v>178580</v>
      </c>
    </row>
    <row r="10" spans="1:10" ht="27.75" customHeight="1" x14ac:dyDescent="0.15">
      <c r="A10" s="315" t="s">
        <v>104</v>
      </c>
      <c r="B10" s="315"/>
      <c r="C10" s="315"/>
      <c r="D10" s="315"/>
      <c r="E10" s="315"/>
    </row>
    <row r="11" spans="1:10" s="19" customFormat="1" ht="18" customHeight="1" x14ac:dyDescent="0.2">
      <c r="A11" s="21"/>
      <c r="B11" s="22">
        <v>2020</v>
      </c>
      <c r="C11" s="23">
        <v>1</v>
      </c>
      <c r="D11" s="23">
        <v>2</v>
      </c>
      <c r="E11" s="23">
        <v>3</v>
      </c>
    </row>
    <row r="12" spans="1:10" s="19" customFormat="1" ht="34.5" customHeight="1" x14ac:dyDescent="0.2">
      <c r="A12" s="24" t="s">
        <v>191</v>
      </c>
      <c r="B12" s="25"/>
      <c r="C12" s="25"/>
      <c r="D12" s="25"/>
      <c r="E12" s="26"/>
    </row>
    <row r="13" spans="1:10" s="19" customFormat="1" ht="24.75" customHeight="1" x14ac:dyDescent="0.2">
      <c r="A13" s="27" t="s">
        <v>102</v>
      </c>
      <c r="B13" s="28">
        <f>B5</f>
        <v>47440</v>
      </c>
      <c r="C13" s="28">
        <f>C5</f>
        <v>100410</v>
      </c>
      <c r="D13" s="28">
        <f>D5</f>
        <v>145910</v>
      </c>
      <c r="E13" s="29">
        <f>E5</f>
        <v>173580</v>
      </c>
    </row>
    <row r="14" spans="1:10" s="19" customFormat="1" ht="24.75" customHeight="1" x14ac:dyDescent="0.2">
      <c r="A14" s="27" t="s">
        <v>105</v>
      </c>
      <c r="B14" s="30">
        <f>B6/'conto economico'!B7</f>
        <v>0.15</v>
      </c>
      <c r="C14" s="30">
        <f>C6/'conto economico'!C7</f>
        <v>5.5555555555555552E-2</v>
      </c>
      <c r="D14" s="30">
        <f>D6/'conto economico'!D7</f>
        <v>3.5714285714285712E-2</v>
      </c>
      <c r="E14" s="31">
        <f>E6/'conto economico'!E7</f>
        <v>2.3809523809523808E-2</v>
      </c>
    </row>
    <row r="15" spans="1:10" s="19" customFormat="1" ht="24.75" customHeight="1" x14ac:dyDescent="0.2">
      <c r="A15" s="27" t="s">
        <v>106</v>
      </c>
      <c r="B15" s="32">
        <f>B13/(1-B14)</f>
        <v>55811.764705882357</v>
      </c>
      <c r="C15" s="32">
        <f>C13/(1-C14)</f>
        <v>106316.4705882353</v>
      </c>
      <c r="D15" s="32">
        <f>D13/(1-D14)</f>
        <v>151314.07407407407</v>
      </c>
      <c r="E15" s="33">
        <f>E13/(1-E14)</f>
        <v>177813.65853658537</v>
      </c>
    </row>
    <row r="16" spans="1:10" s="19" customFormat="1" ht="24.75" customHeight="1" x14ac:dyDescent="0.2">
      <c r="A16" s="27" t="s">
        <v>107</v>
      </c>
      <c r="B16" s="28">
        <f>'conto economico'!B7</f>
        <v>20000</v>
      </c>
      <c r="C16" s="28">
        <f>'conto economico'!C7</f>
        <v>90000</v>
      </c>
      <c r="D16" s="28">
        <f>'conto economico'!D7</f>
        <v>140000</v>
      </c>
      <c r="E16" s="29">
        <f>'conto economico'!E7</f>
        <v>210000</v>
      </c>
      <c r="J16" s="28"/>
    </row>
    <row r="17" spans="1:7" s="19" customFormat="1" ht="24.75" customHeight="1" x14ac:dyDescent="0.2">
      <c r="A17" s="27" t="s">
        <v>108</v>
      </c>
      <c r="B17" s="28">
        <f>B16-B15</f>
        <v>-35811.764705882357</v>
      </c>
      <c r="C17" s="28">
        <f>C16-C15</f>
        <v>-16316.470588235301</v>
      </c>
      <c r="D17" s="28">
        <f>D16-D15</f>
        <v>-11314.074074074073</v>
      </c>
      <c r="E17" s="29">
        <f>E16-E15</f>
        <v>32186.341463414632</v>
      </c>
    </row>
    <row r="18" spans="1:7" s="19" customFormat="1" ht="24.75" customHeight="1" x14ac:dyDescent="0.2">
      <c r="A18" s="176" t="s">
        <v>109</v>
      </c>
      <c r="B18" s="34">
        <f>B17/B15</f>
        <v>-0.64165261382799332</v>
      </c>
      <c r="C18" s="34">
        <f>C17/C15</f>
        <v>-0.15347076984364114</v>
      </c>
      <c r="D18" s="34">
        <f>D17/D15</f>
        <v>-7.4772119799876635E-2</v>
      </c>
      <c r="E18" s="35">
        <f>E17/E15</f>
        <v>0.18101163728540154</v>
      </c>
    </row>
    <row r="20" spans="1:7" ht="12" customHeight="1" x14ac:dyDescent="0.15">
      <c r="E20" s="313"/>
      <c r="F20" s="313"/>
      <c r="G20" s="313"/>
    </row>
    <row r="21" spans="1:7" x14ac:dyDescent="0.15">
      <c r="A21" s="17"/>
    </row>
    <row r="22" spans="1:7" x14ac:dyDescent="0.15">
      <c r="A22" s="17"/>
    </row>
    <row r="28" spans="1:7" x14ac:dyDescent="0.15">
      <c r="A28" s="17"/>
    </row>
    <row r="29" spans="1:7" x14ac:dyDescent="0.15">
      <c r="A29" s="17"/>
    </row>
    <row r="30" spans="1:7" x14ac:dyDescent="0.15">
      <c r="A30" s="17"/>
    </row>
    <row r="31" spans="1:7" x14ac:dyDescent="0.15">
      <c r="A31" s="17"/>
    </row>
    <row r="39" spans="4:5" x14ac:dyDescent="0.15">
      <c r="D39" s="18"/>
      <c r="E39" s="18"/>
    </row>
    <row r="40" spans="4:5" x14ac:dyDescent="0.15">
      <c r="D40" s="18"/>
      <c r="E40" s="18"/>
    </row>
    <row r="41" spans="4:5" x14ac:dyDescent="0.15">
      <c r="D41" s="18"/>
      <c r="E41" s="18"/>
    </row>
    <row r="42" spans="4:5" x14ac:dyDescent="0.15">
      <c r="D42" s="18"/>
      <c r="E42" s="18"/>
    </row>
    <row r="81" spans="1:1" x14ac:dyDescent="0.15">
      <c r="A81" s="17"/>
    </row>
    <row r="83" spans="1:1" x14ac:dyDescent="0.15">
      <c r="A83" s="17"/>
    </row>
    <row r="84" spans="1:1" x14ac:dyDescent="0.15">
      <c r="A84" s="17"/>
    </row>
    <row r="100" spans="1:1" x14ac:dyDescent="0.15">
      <c r="A100" s="17"/>
    </row>
    <row r="102" spans="1:1" x14ac:dyDescent="0.15">
      <c r="A102" s="17"/>
    </row>
    <row r="103" spans="1:1" x14ac:dyDescent="0.15">
      <c r="A103" s="17"/>
    </row>
    <row r="119" spans="1:1" x14ac:dyDescent="0.15">
      <c r="A119" s="17"/>
    </row>
    <row r="121" spans="1:1" x14ac:dyDescent="0.15">
      <c r="A121" s="17"/>
    </row>
    <row r="128" spans="1:1" x14ac:dyDescent="0.15">
      <c r="A128" s="17"/>
    </row>
    <row r="129" spans="1:1" x14ac:dyDescent="0.15">
      <c r="A129" s="17"/>
    </row>
    <row r="130" spans="1:1" x14ac:dyDescent="0.15">
      <c r="A130" s="17"/>
    </row>
  </sheetData>
  <mergeCells count="3">
    <mergeCell ref="E20:G20"/>
    <mergeCell ref="A1:E1"/>
    <mergeCell ref="A10:E10"/>
  </mergeCells>
  <phoneticPr fontId="2" type="noConversion"/>
  <pageMargins left="0.39370078740157483" right="0.39370078740157483" top="0.39370078740157483" bottom="0.98425196850393704" header="0.51181102362204722" footer="0.51181102362204722"/>
  <pageSetup paperSize="9" orientation="portrait"/>
  <headerFooter>
    <oddHeader xml:space="preserve">&amp;C </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74"/>
  <sheetViews>
    <sheetView topLeftCell="A22" zoomScale="110" zoomScaleNormal="110" zoomScalePageLayoutView="130" workbookViewId="0">
      <selection activeCell="E6" sqref="E6"/>
    </sheetView>
  </sheetViews>
  <sheetFormatPr defaultColWidth="9.140625" defaultRowHeight="12.75" x14ac:dyDescent="0.2"/>
  <cols>
    <col min="1" max="1" width="68.5703125" style="46" customWidth="1"/>
    <col min="2" max="2" width="14.28515625" style="264" bestFit="1" customWidth="1"/>
    <col min="3" max="5" width="14.85546875" style="46" bestFit="1" customWidth="1"/>
    <col min="6" max="16384" width="9.140625" style="46"/>
  </cols>
  <sheetData>
    <row r="1" spans="1:6" ht="32.25" customHeight="1" x14ac:dyDescent="0.2">
      <c r="A1" s="200" t="s">
        <v>221</v>
      </c>
      <c r="B1" s="294" t="s">
        <v>96</v>
      </c>
      <c r="C1" s="318" t="s">
        <v>213</v>
      </c>
      <c r="D1" s="318"/>
      <c r="E1" s="319"/>
    </row>
    <row r="2" spans="1:6" ht="18" customHeight="1" x14ac:dyDescent="0.2">
      <c r="A2" s="163" t="s">
        <v>50</v>
      </c>
      <c r="B2" s="320">
        <v>2020</v>
      </c>
      <c r="C2" s="321">
        <f>+B2+1</f>
        <v>2021</v>
      </c>
      <c r="D2" s="295">
        <f>+C2+1</f>
        <v>2022</v>
      </c>
      <c r="E2" s="296">
        <f>+D2+1</f>
        <v>2023</v>
      </c>
    </row>
    <row r="3" spans="1:6" ht="18" customHeight="1" thickBot="1" x14ac:dyDescent="0.25">
      <c r="A3" s="164" t="s">
        <v>51</v>
      </c>
      <c r="B3" s="316" t="s">
        <v>43</v>
      </c>
      <c r="C3" s="316"/>
      <c r="D3" s="316"/>
      <c r="E3" s="317"/>
    </row>
    <row r="4" spans="1:6" x14ac:dyDescent="0.2">
      <c r="A4" s="169" t="s">
        <v>27</v>
      </c>
      <c r="B4" s="250"/>
      <c r="C4" s="170"/>
      <c r="D4" s="170"/>
      <c r="E4" s="171"/>
    </row>
    <row r="5" spans="1:6" x14ac:dyDescent="0.2">
      <c r="A5" s="99" t="s">
        <v>219</v>
      </c>
      <c r="B5" s="204">
        <v>20000</v>
      </c>
      <c r="C5" s="204">
        <v>80000</v>
      </c>
      <c r="D5" s="204">
        <v>120000</v>
      </c>
      <c r="E5" s="203">
        <v>170000</v>
      </c>
      <c r="F5" s="160" t="s">
        <v>2</v>
      </c>
    </row>
    <row r="6" spans="1:6" x14ac:dyDescent="0.2">
      <c r="A6" s="99" t="s">
        <v>220</v>
      </c>
      <c r="B6" s="204">
        <v>0</v>
      </c>
      <c r="C6" s="204">
        <v>10000</v>
      </c>
      <c r="D6" s="204">
        <v>20000</v>
      </c>
      <c r="E6" s="203">
        <v>40000</v>
      </c>
    </row>
    <row r="7" spans="1:6" ht="13.5" thickBot="1" x14ac:dyDescent="0.25">
      <c r="A7" s="165" t="s">
        <v>28</v>
      </c>
      <c r="B7" s="285">
        <f>SUM(B5:B6)</f>
        <v>20000</v>
      </c>
      <c r="C7" s="285">
        <f>SUM(C5:C6)</f>
        <v>90000</v>
      </c>
      <c r="D7" s="285">
        <f>SUM(D5:D6)</f>
        <v>140000</v>
      </c>
      <c r="E7" s="286">
        <f>SUM(E5:E6)</f>
        <v>210000</v>
      </c>
    </row>
    <row r="8" spans="1:6" ht="13.5" thickBot="1" x14ac:dyDescent="0.25">
      <c r="A8" s="166"/>
      <c r="B8" s="207"/>
      <c r="C8" s="207"/>
      <c r="D8" s="207"/>
      <c r="E8" s="267"/>
    </row>
    <row r="9" spans="1:6" ht="13.5" thickBot="1" x14ac:dyDescent="0.25">
      <c r="A9" s="167" t="s">
        <v>29</v>
      </c>
      <c r="B9" s="231"/>
      <c r="C9" s="231"/>
      <c r="D9" s="231"/>
      <c r="E9" s="268"/>
    </row>
    <row r="10" spans="1:6" x14ac:dyDescent="0.2">
      <c r="A10" s="172" t="s">
        <v>30</v>
      </c>
      <c r="B10" s="253">
        <f>'COSTI fissi-varialbili'!B106:C106</f>
        <v>28940</v>
      </c>
      <c r="C10" s="253">
        <f>'COSTI fissi-varialbili'!D106+E118</f>
        <v>44910</v>
      </c>
      <c r="D10" s="253">
        <f>'COSTI fissi-varialbili'!F106+G121</f>
        <v>44910</v>
      </c>
      <c r="E10" s="269">
        <f>'COSTI fissi-varialbili'!H106+I121</f>
        <v>57880</v>
      </c>
    </row>
    <row r="11" spans="1:6" x14ac:dyDescent="0.2">
      <c r="A11" s="99" t="s">
        <v>209</v>
      </c>
      <c r="B11" s="254">
        <f>'COSTI fissi-varialbili'!B108:C108</f>
        <v>18000</v>
      </c>
      <c r="C11" s="254">
        <f>'COSTI fissi-varialbili'!D108+E121</f>
        <v>23000</v>
      </c>
      <c r="D11" s="254">
        <f>'COSTI fissi-varialbili'!F107+'COSTI fissi-varialbili'!G107</f>
        <v>46500</v>
      </c>
      <c r="E11" s="270">
        <f>'COSTI fissi-varialbili'!H107+'COSTI fissi-varialbili'!I107</f>
        <v>61000</v>
      </c>
    </row>
    <row r="12" spans="1:6" x14ac:dyDescent="0.2">
      <c r="A12" s="99" t="s">
        <v>31</v>
      </c>
      <c r="B12" s="254">
        <f>'COSTI fissi-varialbili'!B110:C110</f>
        <v>500</v>
      </c>
      <c r="C12" s="254">
        <f>'COSTI fissi-varialbili'!D109+'COSTI fissi-varialbili'!E109</f>
        <v>10500</v>
      </c>
      <c r="D12" s="254">
        <f>'COSTI fissi-varialbili'!F109+'COSTI fissi-varialbili'!G109</f>
        <v>10500</v>
      </c>
      <c r="E12" s="270">
        <f>'COSTI fissi-varialbili'!H109+'COSTI fissi-varialbili'!I109</f>
        <v>10700</v>
      </c>
    </row>
    <row r="13" spans="1:6" x14ac:dyDescent="0.2">
      <c r="A13" s="99" t="s">
        <v>32</v>
      </c>
      <c r="B13" s="254">
        <f>'COSTI fissi-varialbili'!B112:C112</f>
        <v>3000</v>
      </c>
      <c r="C13" s="254">
        <f>'COSTI fissi-varialbili'!D111+'COSTI fissi-varialbili'!E111</f>
        <v>27000</v>
      </c>
      <c r="D13" s="254">
        <f>'COSTI fissi-varialbili'!F111+'COSTI fissi-varialbili'!G111</f>
        <v>49000</v>
      </c>
      <c r="E13" s="270">
        <f>'COSTI fissi-varialbili'!H111+'COSTI fissi-varialbili'!I111</f>
        <v>49000</v>
      </c>
    </row>
    <row r="14" spans="1:6" x14ac:dyDescent="0.2">
      <c r="A14" s="99" t="s">
        <v>33</v>
      </c>
      <c r="B14" s="255">
        <f>'COSTI fissi-varialbili'!B113+'COSTI fissi-varialbili'!C113</f>
        <v>0</v>
      </c>
      <c r="C14" s="255">
        <f>'COSTI fissi-varialbili'!D113+'COSTI fissi-varialbili'!E113</f>
        <v>0</v>
      </c>
      <c r="D14" s="255">
        <f>'COSTI fissi-varialbili'!F113+'COSTI fissi-varialbili'!G113</f>
        <v>0</v>
      </c>
      <c r="E14" s="271">
        <f>'COSTI fissi-varialbili'!H113+'COSTI fissi-varialbili'!I113</f>
        <v>0</v>
      </c>
    </row>
    <row r="15" spans="1:6" x14ac:dyDescent="0.2">
      <c r="A15" s="99" t="s">
        <v>193</v>
      </c>
      <c r="B15" s="255">
        <f>'COSTI fissi-varialbili'!B116:C116</f>
        <v>0</v>
      </c>
      <c r="C15" s="255">
        <v>0</v>
      </c>
      <c r="D15" s="255">
        <v>0</v>
      </c>
      <c r="E15" s="271">
        <f>'COSTI fissi-varialbili'!H115+'COSTI fissi-varialbili'!I115</f>
        <v>0</v>
      </c>
    </row>
    <row r="16" spans="1:6" x14ac:dyDescent="0.2">
      <c r="A16" s="99" t="s">
        <v>34</v>
      </c>
      <c r="B16" s="255">
        <f>'COSTI fissi-varialbili'!B117+'COSTI fissi-varialbili'!C117</f>
        <v>0</v>
      </c>
      <c r="C16" s="255">
        <f>'COSTI fissi-varialbili'!D117+'COSTI fissi-varialbili'!E117</f>
        <v>0</v>
      </c>
      <c r="D16" s="255">
        <f>'COSTI fissi-varialbili'!F117+'COSTI fissi-varialbili'!G117</f>
        <v>0</v>
      </c>
      <c r="E16" s="271">
        <f>'COSTI fissi-varialbili'!H117+'COSTI fissi-varialbili'!I117</f>
        <v>0</v>
      </c>
    </row>
    <row r="17" spans="1:5" x14ac:dyDescent="0.2">
      <c r="A17" s="99" t="s">
        <v>35</v>
      </c>
      <c r="B17" s="255">
        <f>'COSTI fissi-varialbili'!B119+'COSTI fissi-varialbili'!C119</f>
        <v>0</v>
      </c>
      <c r="C17" s="255">
        <f>'COSTI fissi-varialbili'!D119+'COSTI fissi-varialbili'!E119</f>
        <v>0</v>
      </c>
      <c r="D17" s="255">
        <f>'COSTI fissi-varialbili'!F119+'COSTI fissi-varialbili'!G119</f>
        <v>0</v>
      </c>
      <c r="E17" s="271">
        <f>'COSTI fissi-varialbili'!H119+'COSTI fissi-varialbili'!I119</f>
        <v>0</v>
      </c>
    </row>
    <row r="18" spans="1:5" x14ac:dyDescent="0.2">
      <c r="A18" s="103" t="s">
        <v>36</v>
      </c>
      <c r="B18" s="256">
        <f>'COSTI fissi-varialbili'!B122:C122</f>
        <v>0</v>
      </c>
      <c r="C18" s="256">
        <f>'COSTI fissi-varialbili'!D121+'COSTI fissi-varialbili'!E121</f>
        <v>0</v>
      </c>
      <c r="D18" s="256">
        <f>'COSTI fissi-varialbili'!F121+'COSTI fissi-varialbili'!G121</f>
        <v>0</v>
      </c>
      <c r="E18" s="272">
        <f>'COSTI fissi-varialbili'!H121+'COSTI fissi-varialbili'!I121</f>
        <v>0</v>
      </c>
    </row>
    <row r="19" spans="1:5" ht="13.5" thickBot="1" x14ac:dyDescent="0.25">
      <c r="A19" s="287" t="s">
        <v>37</v>
      </c>
      <c r="B19" s="288">
        <f>SUM(B10:B18)</f>
        <v>50440</v>
      </c>
      <c r="C19" s="288">
        <f>SUM(C10:C18)</f>
        <v>105410</v>
      </c>
      <c r="D19" s="288">
        <f>SUM(D10:D18)</f>
        <v>150910</v>
      </c>
      <c r="E19" s="289">
        <f>SUM(E10:E18)</f>
        <v>178580</v>
      </c>
    </row>
    <row r="20" spans="1:5" ht="13.5" thickBot="1" x14ac:dyDescent="0.25">
      <c r="A20" s="42"/>
      <c r="B20" s="239"/>
      <c r="C20" s="239"/>
      <c r="D20" s="239"/>
      <c r="E20" s="259"/>
    </row>
    <row r="21" spans="1:5" x14ac:dyDescent="0.2">
      <c r="A21" s="290" t="s">
        <v>38</v>
      </c>
      <c r="B21" s="291">
        <f>B7-B19</f>
        <v>-30440</v>
      </c>
      <c r="C21" s="291">
        <f>C7-C19</f>
        <v>-15410</v>
      </c>
      <c r="D21" s="291">
        <f>D7-D19</f>
        <v>-10910</v>
      </c>
      <c r="E21" s="292">
        <f>E7-E19</f>
        <v>31420</v>
      </c>
    </row>
    <row r="22" spans="1:5" x14ac:dyDescent="0.2">
      <c r="A22" s="98" t="s">
        <v>46</v>
      </c>
      <c r="B22" s="251"/>
      <c r="C22" s="251"/>
      <c r="D22" s="265"/>
      <c r="E22" s="265"/>
    </row>
    <row r="23" spans="1:5" x14ac:dyDescent="0.2">
      <c r="A23" s="96" t="s">
        <v>39</v>
      </c>
      <c r="B23" s="239"/>
      <c r="C23" s="239"/>
      <c r="D23" s="239"/>
      <c r="E23" s="273"/>
    </row>
    <row r="24" spans="1:5" x14ac:dyDescent="0.2">
      <c r="A24" s="99" t="s">
        <v>47</v>
      </c>
      <c r="B24" s="204">
        <v>0</v>
      </c>
      <c r="C24" s="204">
        <v>0</v>
      </c>
      <c r="D24" s="204">
        <v>0</v>
      </c>
      <c r="E24" s="203">
        <v>0</v>
      </c>
    </row>
    <row r="25" spans="1:5" x14ac:dyDescent="0.2">
      <c r="A25" s="99" t="s">
        <v>48</v>
      </c>
      <c r="B25" s="204">
        <v>0</v>
      </c>
      <c r="C25" s="204">
        <v>0</v>
      </c>
      <c r="D25" s="204">
        <v>0</v>
      </c>
      <c r="E25" s="203">
        <v>0</v>
      </c>
    </row>
    <row r="26" spans="1:5" x14ac:dyDescent="0.2">
      <c r="A26" s="103" t="s">
        <v>49</v>
      </c>
      <c r="B26" s="252">
        <v>0</v>
      </c>
      <c r="C26" s="252">
        <v>0</v>
      </c>
      <c r="D26" s="252">
        <v>0</v>
      </c>
      <c r="E26" s="266">
        <v>0</v>
      </c>
    </row>
    <row r="27" spans="1:5" ht="13.5" thickBot="1" x14ac:dyDescent="0.25">
      <c r="A27" s="293" t="s">
        <v>40</v>
      </c>
      <c r="B27" s="285">
        <f>B21+B22+B24+B25+B26</f>
        <v>-30440</v>
      </c>
      <c r="C27" s="285">
        <f>C21+C22+C24+C25+C26</f>
        <v>-15410</v>
      </c>
      <c r="D27" s="285">
        <f>D21+D22+D24+D25+D26</f>
        <v>-10910</v>
      </c>
      <c r="E27" s="286">
        <f>E21+E22+E24+E25+E26</f>
        <v>31420</v>
      </c>
    </row>
    <row r="28" spans="1:5" x14ac:dyDescent="0.2">
      <c r="A28" s="42"/>
      <c r="B28" s="239"/>
      <c r="C28" s="239"/>
      <c r="D28" s="239"/>
      <c r="E28" s="259"/>
    </row>
    <row r="29" spans="1:5" x14ac:dyDescent="0.2">
      <c r="A29" s="97" t="s">
        <v>92</v>
      </c>
      <c r="B29" s="257">
        <f>B27*0.38</f>
        <v>-11567.2</v>
      </c>
      <c r="C29" s="257">
        <f>C27*0.38</f>
        <v>-5855.8</v>
      </c>
      <c r="D29" s="257">
        <f>D27*0.38</f>
        <v>-4145.8</v>
      </c>
      <c r="E29" s="257">
        <f>E27*0.38</f>
        <v>11939.6</v>
      </c>
    </row>
    <row r="30" spans="1:5" x14ac:dyDescent="0.2">
      <c r="A30" s="70"/>
      <c r="B30" s="258"/>
      <c r="C30" s="258"/>
      <c r="D30" s="258"/>
      <c r="E30" s="274"/>
    </row>
    <row r="31" spans="1:5" x14ac:dyDescent="0.2">
      <c r="A31" s="297" t="s">
        <v>41</v>
      </c>
      <c r="B31" s="298">
        <f>B27-B29</f>
        <v>-18872.8</v>
      </c>
      <c r="C31" s="298">
        <f>C27-C29</f>
        <v>-9554.2000000000007</v>
      </c>
      <c r="D31" s="298">
        <f>D27-D29</f>
        <v>-6764.2</v>
      </c>
      <c r="E31" s="298">
        <f>E27-E29</f>
        <v>19480.400000000001</v>
      </c>
    </row>
    <row r="32" spans="1:5" ht="13.5" thickBot="1" x14ac:dyDescent="0.25">
      <c r="A32" s="49"/>
      <c r="B32" s="259"/>
      <c r="C32" s="259"/>
      <c r="D32" s="259"/>
      <c r="E32" s="259"/>
    </row>
    <row r="33" spans="1:5" x14ac:dyDescent="0.2">
      <c r="A33" s="174" t="s">
        <v>52</v>
      </c>
      <c r="B33" s="260">
        <f>+B2</f>
        <v>2020</v>
      </c>
      <c r="C33" s="277">
        <v>2019</v>
      </c>
      <c r="D33" s="278">
        <f>+D2</f>
        <v>2022</v>
      </c>
      <c r="E33" s="279">
        <f>+E2</f>
        <v>2023</v>
      </c>
    </row>
    <row r="34" spans="1:5" x14ac:dyDescent="0.2">
      <c r="A34" s="173" t="s">
        <v>56</v>
      </c>
      <c r="B34" s="261">
        <f>B21</f>
        <v>-30440</v>
      </c>
      <c r="C34" s="261">
        <f>C21</f>
        <v>-15410</v>
      </c>
      <c r="D34" s="261">
        <f>D21</f>
        <v>-10910</v>
      </c>
      <c r="E34" s="275">
        <f>E21</f>
        <v>31420</v>
      </c>
    </row>
    <row r="35" spans="1:5" x14ac:dyDescent="0.2">
      <c r="A35" s="100" t="s">
        <v>57</v>
      </c>
      <c r="B35" s="262" t="e">
        <f>B34/(#REF!+#REF!+#REF!)</f>
        <v>#REF!</v>
      </c>
      <c r="C35" s="262" t="e">
        <f>C34/(#REF!+#REF!+#REF!)</f>
        <v>#REF!</v>
      </c>
      <c r="D35" s="262" t="e">
        <f>D34/(#REF!+#REF!+#REF!)</f>
        <v>#REF!</v>
      </c>
      <c r="E35" s="276" t="e">
        <f>E34/(#REF!+#REF!+#REF!)</f>
        <v>#REF!</v>
      </c>
    </row>
    <row r="36" spans="1:5" x14ac:dyDescent="0.2">
      <c r="A36" s="99" t="s">
        <v>53</v>
      </c>
      <c r="B36" s="262">
        <f>B34+B14</f>
        <v>-30440</v>
      </c>
      <c r="C36" s="262">
        <f>C34+C14</f>
        <v>-15410</v>
      </c>
      <c r="D36" s="262">
        <f>D34+D14</f>
        <v>-10910</v>
      </c>
      <c r="E36" s="276">
        <f>E34+E14</f>
        <v>31420</v>
      </c>
    </row>
    <row r="37" spans="1:5" ht="14.25" customHeight="1" x14ac:dyDescent="0.2">
      <c r="A37" s="99" t="s">
        <v>57</v>
      </c>
      <c r="B37" s="262" t="e">
        <f>B36/#REF!</f>
        <v>#REF!</v>
      </c>
      <c r="C37" s="262" t="e">
        <f>C36/#REF!</f>
        <v>#REF!</v>
      </c>
      <c r="D37" s="262" t="e">
        <f>D36/#REF!</f>
        <v>#REF!</v>
      </c>
      <c r="E37" s="276" t="e">
        <f>E36/#REF!</f>
        <v>#REF!</v>
      </c>
    </row>
    <row r="38" spans="1:5" ht="14.25" customHeight="1" x14ac:dyDescent="0.2">
      <c r="A38" s="99" t="s">
        <v>54</v>
      </c>
      <c r="B38" s="262">
        <f>B34/'Stato Patrimoniale'!B32</f>
        <v>-15.22</v>
      </c>
      <c r="C38" s="262">
        <f>C34/'Stato Patrimoniale'!C32</f>
        <v>-0.19262499999999999</v>
      </c>
      <c r="D38" s="262">
        <f>D34/'Stato Patrimoniale'!D32</f>
        <v>-4.9590909090909088E-2</v>
      </c>
      <c r="E38" s="276">
        <f>E34/'Stato Patrimoniale'!E32</f>
        <v>8.0564102564102569E-2</v>
      </c>
    </row>
    <row r="39" spans="1:5" ht="14.25" customHeight="1" x14ac:dyDescent="0.2">
      <c r="A39" s="99" t="s">
        <v>192</v>
      </c>
      <c r="B39" s="262" t="e">
        <f>B31/#REF!</f>
        <v>#REF!</v>
      </c>
      <c r="C39" s="262" t="e">
        <f>C31/#REF!</f>
        <v>#REF!</v>
      </c>
      <c r="D39" s="262" t="e">
        <f>D31/#REF!</f>
        <v>#REF!</v>
      </c>
      <c r="E39" s="276" t="e">
        <f>E31/#REF!</f>
        <v>#REF!</v>
      </c>
    </row>
    <row r="40" spans="1:5" ht="14.25" customHeight="1" x14ac:dyDescent="0.2">
      <c r="A40" s="99" t="s">
        <v>55</v>
      </c>
      <c r="B40" s="262">
        <f>B31/'Stato Patrimoniale'!G7</f>
        <v>-9.4354564543545614</v>
      </c>
      <c r="C40" s="262">
        <f>C31/'Stato Patrimoniale'!H7</f>
        <v>-0.12258246622445183</v>
      </c>
      <c r="D40" s="262">
        <f>D31/'Stato Patrimoniale'!I7</f>
        <v>-3.1585710830253771E-2</v>
      </c>
      <c r="E40" s="276">
        <f>E31/'Stato Patrimoniale'!J7</f>
        <v>5.1729201596880596E-2</v>
      </c>
    </row>
    <row r="41" spans="1:5" ht="14.25" customHeight="1" x14ac:dyDescent="0.2">
      <c r="A41" s="99" t="s">
        <v>103</v>
      </c>
      <c r="B41" s="262">
        <f>'Stato Patrimoniale'!G7/'Stato Patrimoniale'!G32</f>
        <v>1</v>
      </c>
      <c r="C41" s="262">
        <f>'Stato Patrimoniale'!H7/'Stato Patrimoniale'!H32</f>
        <v>0.97426343679176608</v>
      </c>
      <c r="D41" s="262">
        <f>'Stato Patrimoniale'!I7/'Stato Patrimoniale'!I32</f>
        <v>0.97342636363636359</v>
      </c>
      <c r="E41" s="262">
        <f>'Stato Patrimoniale'!J7/'Stato Patrimoniale'!J32</f>
        <v>0.96560051282051285</v>
      </c>
    </row>
    <row r="42" spans="1:5" ht="14.25" customHeight="1" x14ac:dyDescent="0.2">
      <c r="A42" s="99" t="s">
        <v>99</v>
      </c>
      <c r="B42" s="262">
        <v>0</v>
      </c>
      <c r="C42" s="262">
        <f>(C41-B41)/C41</f>
        <v>-2.6416431363763388E-2</v>
      </c>
      <c r="D42" s="262">
        <f>(D41-C41)/D41</f>
        <v>-8.5992447572047677E-4</v>
      </c>
      <c r="E42" s="276">
        <f>(E41-D41)/E41</f>
        <v>-8.1046464991940438E-3</v>
      </c>
    </row>
    <row r="43" spans="1:5" ht="14.25" customHeight="1" thickBot="1" x14ac:dyDescent="0.25">
      <c r="A43" s="175" t="s">
        <v>45</v>
      </c>
      <c r="B43" s="263" t="e">
        <f>('Stato Patrimoniale'!G7+'Stato Patrimoniale'!G20+'Stato Patrimoniale'!G21)/'Stato Patrimoniale'!B9</f>
        <v>#DIV/0!</v>
      </c>
      <c r="C43" s="263" t="e">
        <f>('Stato Patrimoniale'!H7+'Stato Patrimoniale'!H20+'Stato Patrimoniale'!H21)/'Stato Patrimoniale'!C9</f>
        <v>#DIV/0!</v>
      </c>
      <c r="D43" s="263">
        <f>('Stato Patrimoniale'!I7+'Stato Patrimoniale'!I20+'Stato Patrimoniale'!I21)/'Stato Patrimoniale'!D9</f>
        <v>10.707689999999999</v>
      </c>
      <c r="E43" s="263">
        <f>('Stato Patrimoniale'!J7+'Stato Patrimoniale'!J20+'Stato Patrimoniale'!J21)/'Stato Patrimoniale'!E9</f>
        <v>18.82921</v>
      </c>
    </row>
    <row r="44" spans="1:5" ht="14.25" customHeight="1" x14ac:dyDescent="0.2">
      <c r="C44" s="264"/>
      <c r="D44" s="264"/>
    </row>
    <row r="45" spans="1:5" ht="14.25" customHeight="1" x14ac:dyDescent="0.2">
      <c r="C45" s="264"/>
      <c r="D45" s="264"/>
    </row>
    <row r="46" spans="1:5" ht="14.25" customHeight="1" x14ac:dyDescent="0.2">
      <c r="C46" s="264"/>
    </row>
    <row r="47" spans="1:5" x14ac:dyDescent="0.2">
      <c r="C47" s="264"/>
    </row>
    <row r="48" spans="1:5" x14ac:dyDescent="0.2">
      <c r="C48" s="264"/>
    </row>
    <row r="49" spans="3:3" x14ac:dyDescent="0.2">
      <c r="C49" s="264"/>
    </row>
    <row r="50" spans="3:3" x14ac:dyDescent="0.2">
      <c r="C50" s="264"/>
    </row>
    <row r="51" spans="3:3" x14ac:dyDescent="0.2">
      <c r="C51" s="264"/>
    </row>
    <row r="52" spans="3:3" x14ac:dyDescent="0.2">
      <c r="C52" s="264"/>
    </row>
    <row r="53" spans="3:3" x14ac:dyDescent="0.2">
      <c r="C53" s="264"/>
    </row>
    <row r="54" spans="3:3" x14ac:dyDescent="0.2">
      <c r="C54" s="264"/>
    </row>
    <row r="55" spans="3:3" x14ac:dyDescent="0.2">
      <c r="C55" s="264"/>
    </row>
    <row r="56" spans="3:3" x14ac:dyDescent="0.2">
      <c r="C56" s="264"/>
    </row>
    <row r="57" spans="3:3" x14ac:dyDescent="0.2">
      <c r="C57" s="264"/>
    </row>
    <row r="58" spans="3:3" x14ac:dyDescent="0.2">
      <c r="C58" s="264"/>
    </row>
    <row r="59" spans="3:3" x14ac:dyDescent="0.2">
      <c r="C59" s="264"/>
    </row>
    <row r="60" spans="3:3" x14ac:dyDescent="0.2">
      <c r="C60" s="264"/>
    </row>
    <row r="61" spans="3:3" x14ac:dyDescent="0.2">
      <c r="C61" s="264"/>
    </row>
    <row r="62" spans="3:3" x14ac:dyDescent="0.2">
      <c r="C62" s="264"/>
    </row>
    <row r="63" spans="3:3" x14ac:dyDescent="0.2">
      <c r="C63" s="264"/>
    </row>
    <row r="64" spans="3:3" x14ac:dyDescent="0.2">
      <c r="C64" s="264"/>
    </row>
    <row r="65" spans="3:3" x14ac:dyDescent="0.2">
      <c r="C65" s="264"/>
    </row>
    <row r="66" spans="3:3" x14ac:dyDescent="0.2">
      <c r="C66" s="264"/>
    </row>
    <row r="67" spans="3:3" x14ac:dyDescent="0.2">
      <c r="C67" s="264"/>
    </row>
    <row r="68" spans="3:3" x14ac:dyDescent="0.2">
      <c r="C68" s="264"/>
    </row>
    <row r="69" spans="3:3" x14ac:dyDescent="0.2">
      <c r="C69" s="264"/>
    </row>
    <row r="70" spans="3:3" x14ac:dyDescent="0.2">
      <c r="C70" s="264"/>
    </row>
    <row r="71" spans="3:3" x14ac:dyDescent="0.2">
      <c r="C71" s="264"/>
    </row>
    <row r="72" spans="3:3" x14ac:dyDescent="0.2">
      <c r="C72" s="264"/>
    </row>
    <row r="73" spans="3:3" x14ac:dyDescent="0.2">
      <c r="C73" s="264"/>
    </row>
    <row r="74" spans="3:3" x14ac:dyDescent="0.2">
      <c r="C74" s="264"/>
    </row>
  </sheetData>
  <mergeCells count="2">
    <mergeCell ref="B3:E3"/>
    <mergeCell ref="C1:E1"/>
  </mergeCells>
  <phoneticPr fontId="2" type="noConversion"/>
  <pageMargins left="0.27" right="0.16" top="0.42" bottom="0.98425196850393704" header="0.51181102362204722" footer="0.51181102362204722"/>
  <pageSetup paperSize="9" scale="90" orientation="portrait" r:id="rId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42"/>
  <sheetViews>
    <sheetView zoomScale="40" zoomScaleNormal="40" zoomScalePageLayoutView="130" workbookViewId="0">
      <selection activeCell="G51" sqref="G51"/>
    </sheetView>
  </sheetViews>
  <sheetFormatPr defaultColWidth="9.140625" defaultRowHeight="10.5" x14ac:dyDescent="0.2"/>
  <cols>
    <col min="1" max="1" width="69" style="19" customWidth="1"/>
    <col min="2" max="2" width="9.7109375" style="42" customWidth="1"/>
    <col min="3" max="4" width="9.7109375" style="19" customWidth="1"/>
    <col min="5" max="5" width="10.5703125" style="19" bestFit="1" customWidth="1"/>
    <col min="6" max="6" width="9.7109375" style="19" customWidth="1"/>
    <col min="7" max="7" width="10.5703125" style="19" bestFit="1" customWidth="1"/>
    <col min="8" max="16384" width="9.140625" style="19"/>
  </cols>
  <sheetData>
    <row r="1" spans="1:7" ht="52.5" customHeight="1" x14ac:dyDescent="0.2">
      <c r="A1" s="201" t="s">
        <v>89</v>
      </c>
      <c r="B1" s="109" t="s">
        <v>98</v>
      </c>
      <c r="C1" s="110">
        <v>2020</v>
      </c>
      <c r="D1" s="109"/>
      <c r="E1" s="110">
        <f>+C1+1</f>
        <v>2021</v>
      </c>
      <c r="F1" s="109"/>
      <c r="G1" s="110">
        <f>+E1+1</f>
        <v>2022</v>
      </c>
    </row>
    <row r="2" spans="1:7" x14ac:dyDescent="0.2">
      <c r="A2" s="108"/>
      <c r="B2" s="109"/>
      <c r="C2" s="111"/>
      <c r="D2" s="109"/>
      <c r="E2" s="111"/>
      <c r="F2" s="109"/>
      <c r="G2" s="111"/>
    </row>
    <row r="3" spans="1:7" ht="11.25" thickBot="1" x14ac:dyDescent="0.25">
      <c r="A3" s="108"/>
      <c r="B3" s="109"/>
      <c r="C3" s="111"/>
      <c r="D3" s="109"/>
      <c r="E3" s="111"/>
      <c r="F3" s="109"/>
      <c r="G3" s="111"/>
    </row>
    <row r="4" spans="1:7" x14ac:dyDescent="0.2">
      <c r="A4" s="136" t="s">
        <v>58</v>
      </c>
      <c r="B4" s="150"/>
      <c r="C4" s="151"/>
      <c r="D4" s="150"/>
      <c r="E4" s="151"/>
      <c r="F4" s="150"/>
      <c r="G4" s="152"/>
    </row>
    <row r="5" spans="1:7" ht="11.25" thickBot="1" x14ac:dyDescent="0.25">
      <c r="A5" s="143"/>
      <c r="B5" s="109"/>
      <c r="C5" s="109"/>
      <c r="D5" s="109"/>
      <c r="E5" s="109"/>
      <c r="F5" s="109"/>
      <c r="G5" s="153"/>
    </row>
    <row r="6" spans="1:7" ht="14.25" customHeight="1" thickBot="1" x14ac:dyDescent="0.25">
      <c r="A6" s="154" t="s">
        <v>59</v>
      </c>
      <c r="B6" s="129">
        <f>'conto economico'!C31</f>
        <v>-9554.2000000000007</v>
      </c>
      <c r="C6" s="115"/>
      <c r="D6" s="129">
        <f>'conto economico'!D31</f>
        <v>-6764.2</v>
      </c>
      <c r="E6" s="115"/>
      <c r="F6" s="129">
        <f>'conto economico'!E31</f>
        <v>19480.400000000001</v>
      </c>
      <c r="G6" s="155"/>
    </row>
    <row r="7" spans="1:7" ht="14.25" customHeight="1" x14ac:dyDescent="0.2">
      <c r="A7" s="154" t="s">
        <v>60</v>
      </c>
      <c r="B7" s="112"/>
      <c r="C7" s="113"/>
      <c r="D7" s="112"/>
      <c r="E7" s="113"/>
      <c r="F7" s="112"/>
      <c r="G7" s="141"/>
    </row>
    <row r="8" spans="1:7" ht="14.25" customHeight="1" x14ac:dyDescent="0.2">
      <c r="A8" s="145" t="s">
        <v>61</v>
      </c>
      <c r="B8" s="114">
        <f>'conto economico'!C14</f>
        <v>0</v>
      </c>
      <c r="C8" s="115"/>
      <c r="D8" s="114">
        <f>'conto economico'!D14</f>
        <v>0</v>
      </c>
      <c r="E8" s="115"/>
      <c r="F8" s="114">
        <f>'conto economico'!E14</f>
        <v>0</v>
      </c>
      <c r="G8" s="155"/>
    </row>
    <row r="9" spans="1:7" ht="14.25" customHeight="1" x14ac:dyDescent="0.2">
      <c r="A9" s="145" t="s">
        <v>80</v>
      </c>
      <c r="B9" s="116">
        <f>'Stato Patrimoniale'!H17-'Stato Patrimoniale'!G17</f>
        <v>2076.9230769230771</v>
      </c>
      <c r="C9" s="115"/>
      <c r="D9" s="116">
        <f>'Stato Patrimoniale'!I17-'Stato Patrimoniale'!H17</f>
        <v>3769.2307692307686</v>
      </c>
      <c r="E9" s="115"/>
      <c r="F9" s="116">
        <f>'Stato Patrimoniale'!J17-'Stato Patrimoniale'!I17</f>
        <v>3769.2307692307695</v>
      </c>
      <c r="G9" s="155"/>
    </row>
    <row r="10" spans="1:7" ht="14.25" customHeight="1" thickBot="1" x14ac:dyDescent="0.25">
      <c r="A10" s="145" t="s">
        <v>62</v>
      </c>
      <c r="B10" s="117">
        <f>'conto economico'!C16</f>
        <v>0</v>
      </c>
      <c r="C10" s="113"/>
      <c r="D10" s="117">
        <f>'conto economico'!D16</f>
        <v>0</v>
      </c>
      <c r="E10" s="113"/>
      <c r="F10" s="117">
        <f>'conto economico'!E16</f>
        <v>0</v>
      </c>
      <c r="G10" s="141"/>
    </row>
    <row r="11" spans="1:7" ht="14.25" customHeight="1" thickBot="1" x14ac:dyDescent="0.25">
      <c r="A11" s="156" t="s">
        <v>94</v>
      </c>
      <c r="B11" s="127"/>
      <c r="C11" s="129">
        <f>B6+B8+B9+B10</f>
        <v>-7477.2769230769236</v>
      </c>
      <c r="D11" s="127"/>
      <c r="E11" s="129">
        <f>D6+D8+D9+D10</f>
        <v>-2994.9692307692312</v>
      </c>
      <c r="F11" s="127"/>
      <c r="G11" s="129">
        <f>F6+F8+F9+F10</f>
        <v>23249.630769230771</v>
      </c>
    </row>
    <row r="12" spans="1:7" ht="14.25" customHeight="1" x14ac:dyDescent="0.2">
      <c r="A12" s="157" t="s">
        <v>63</v>
      </c>
      <c r="B12" s="112"/>
      <c r="C12" s="113"/>
      <c r="D12" s="112"/>
      <c r="E12" s="113"/>
      <c r="F12" s="112"/>
      <c r="G12" s="141"/>
    </row>
    <row r="13" spans="1:7" ht="14.25" customHeight="1" x14ac:dyDescent="0.2">
      <c r="A13" s="142" t="s">
        <v>64</v>
      </c>
      <c r="B13" s="118">
        <f>-('Stato Patrimoniale'!C7-'Stato Patrimoniale'!B7)</f>
        <v>0</v>
      </c>
      <c r="C13" s="113"/>
      <c r="D13" s="118">
        <f>-('Stato Patrimoniale'!D7-'Stato Patrimoniale'!C7)</f>
        <v>0</v>
      </c>
      <c r="E13" s="113"/>
      <c r="F13" s="118">
        <f>-('Stato Patrimoniale'!E7-'Stato Patrimoniale'!D7)</f>
        <v>0</v>
      </c>
      <c r="G13" s="141"/>
    </row>
    <row r="14" spans="1:7" ht="14.25" customHeight="1" x14ac:dyDescent="0.2">
      <c r="A14" s="145" t="s">
        <v>65</v>
      </c>
      <c r="B14" s="119">
        <f>-('Stato Patrimoniale'!C17-'Stato Patrimoniale'!B17)</f>
        <v>-80000</v>
      </c>
      <c r="C14" s="113"/>
      <c r="D14" s="119">
        <f>-('Stato Patrimoniale'!D17-'Stato Patrimoniale'!C17)</f>
        <v>-120000</v>
      </c>
      <c r="E14" s="113"/>
      <c r="F14" s="119">
        <f>-('Stato Patrimoniale'!E17-'Stato Patrimoniale'!D17)</f>
        <v>-170000</v>
      </c>
      <c r="G14" s="141"/>
    </row>
    <row r="15" spans="1:7" ht="14.25" customHeight="1" x14ac:dyDescent="0.2">
      <c r="A15" s="145" t="s">
        <v>66</v>
      </c>
      <c r="B15" s="119">
        <f>-('Stato Patrimoniale'!C18-'Stato Patrimoniale'!B18)</f>
        <v>2000</v>
      </c>
      <c r="C15" s="113"/>
      <c r="D15" s="119">
        <f>-('Stato Patrimoniale'!D18-'Stato Patrimoniale'!C18)</f>
        <v>0</v>
      </c>
      <c r="E15" s="113"/>
      <c r="F15" s="119">
        <f>-('Stato Patrimoniale'!E18-'Stato Patrimoniale'!D18)</f>
        <v>0</v>
      </c>
      <c r="G15" s="141"/>
    </row>
    <row r="16" spans="1:7" ht="14.25" customHeight="1" x14ac:dyDescent="0.2">
      <c r="A16" s="145" t="s">
        <v>67</v>
      </c>
      <c r="B16" s="119">
        <f>-('Stato Patrimoniale'!C28-'Stato Patrimoniale'!B28)</f>
        <v>0</v>
      </c>
      <c r="C16" s="113"/>
      <c r="D16" s="119">
        <f>-('Stato Patrimoniale'!D28-'Stato Patrimoniale'!C28)</f>
        <v>0</v>
      </c>
      <c r="E16" s="113"/>
      <c r="F16" s="119">
        <f>-('Stato Patrimoniale'!E28-'Stato Patrimoniale'!D28)</f>
        <v>0</v>
      </c>
      <c r="G16" s="141"/>
    </row>
    <row r="17" spans="1:7" ht="14.25" customHeight="1" x14ac:dyDescent="0.2">
      <c r="A17" s="145" t="s">
        <v>68</v>
      </c>
      <c r="B17" s="119">
        <f>('Stato Patrimoniale'!H22-'Stato Patrimoniale'!G22)</f>
        <v>0</v>
      </c>
      <c r="C17" s="113"/>
      <c r="D17" s="119">
        <f>('Stato Patrimoniale'!I22-'Stato Patrimoniale'!H22)</f>
        <v>0</v>
      </c>
      <c r="E17" s="113"/>
      <c r="F17" s="119">
        <f>('Stato Patrimoniale'!J22-'Stato Patrimoniale'!I22)</f>
        <v>0</v>
      </c>
      <c r="G17" s="141"/>
    </row>
    <row r="18" spans="1:7" ht="14.25" customHeight="1" x14ac:dyDescent="0.2">
      <c r="A18" s="145" t="s">
        <v>69</v>
      </c>
      <c r="B18" s="119">
        <f>('Stato Patrimoniale'!H24-'Stato Patrimoniale'!G24)</f>
        <v>0</v>
      </c>
      <c r="C18" s="113"/>
      <c r="D18" s="119">
        <f>('Stato Patrimoniale'!I24-'Stato Patrimoniale'!H24)</f>
        <v>0</v>
      </c>
      <c r="E18" s="113"/>
      <c r="F18" s="119">
        <f>('Stato Patrimoniale'!J24-'Stato Patrimoniale'!I24)</f>
        <v>0</v>
      </c>
      <c r="G18" s="141"/>
    </row>
    <row r="19" spans="1:7" ht="14.25" customHeight="1" thickBot="1" x14ac:dyDescent="0.25">
      <c r="A19" s="145" t="s">
        <v>70</v>
      </c>
      <c r="B19" s="119">
        <f>('Stato Patrimoniale'!H27-'Stato Patrimoniale'!G27)</f>
        <v>0</v>
      </c>
      <c r="C19" s="113"/>
      <c r="D19" s="119">
        <f>('Stato Patrimoniale'!I27-'Stato Patrimoniale'!H27)</f>
        <v>0</v>
      </c>
      <c r="E19" s="113"/>
      <c r="F19" s="119">
        <f>('Stato Patrimoniale'!J27-'Stato Patrimoniale'!I27)</f>
        <v>0</v>
      </c>
      <c r="G19" s="141"/>
    </row>
    <row r="20" spans="1:7" ht="14.25" customHeight="1" thickBot="1" x14ac:dyDescent="0.25">
      <c r="A20" s="142" t="s">
        <v>71</v>
      </c>
      <c r="B20" s="130">
        <f>'Stato Patrimoniale'!H25-'Stato Patrimoniale'!G25</f>
        <v>0</v>
      </c>
      <c r="C20" s="129">
        <f>SUM(B13:B20)</f>
        <v>-78000</v>
      </c>
      <c r="D20" s="131">
        <f>'Stato Patrimoniale'!I25-'Stato Patrimoniale'!H25</f>
        <v>0</v>
      </c>
      <c r="E20" s="129">
        <f>SUM(D13:D20)</f>
        <v>-120000</v>
      </c>
      <c r="F20" s="131">
        <f>'Stato Patrimoniale'!J25-'Stato Patrimoniale'!I25</f>
        <v>0</v>
      </c>
      <c r="G20" s="129">
        <f>SUM(F13:F20)</f>
        <v>-170000</v>
      </c>
    </row>
    <row r="21" spans="1:7" ht="14.25" customHeight="1" thickBot="1" x14ac:dyDescent="0.25">
      <c r="A21" s="143"/>
      <c r="B21" s="120"/>
      <c r="C21" s="120"/>
      <c r="D21" s="120"/>
      <c r="E21" s="120"/>
      <c r="F21" s="120"/>
      <c r="G21" s="147"/>
    </row>
    <row r="22" spans="1:7" ht="14.25" customHeight="1" thickBot="1" x14ac:dyDescent="0.25">
      <c r="A22" s="158" t="s">
        <v>72</v>
      </c>
      <c r="B22" s="149"/>
      <c r="C22" s="132">
        <f>C20+C11</f>
        <v>-85477.276923076919</v>
      </c>
      <c r="D22" s="149"/>
      <c r="E22" s="132">
        <f>E20+E11</f>
        <v>-122994.96923076923</v>
      </c>
      <c r="F22" s="149"/>
      <c r="G22" s="132">
        <f>G20+G11</f>
        <v>-146750.36923076923</v>
      </c>
    </row>
    <row r="23" spans="1:7" ht="14.25" customHeight="1" thickBot="1" x14ac:dyDescent="0.25">
      <c r="A23" s="108"/>
      <c r="B23" s="112"/>
      <c r="C23" s="113"/>
      <c r="D23" s="112"/>
      <c r="E23" s="113"/>
      <c r="F23" s="112"/>
      <c r="G23" s="113"/>
    </row>
    <row r="24" spans="1:7" ht="14.25" customHeight="1" x14ac:dyDescent="0.2">
      <c r="A24" s="136" t="s">
        <v>73</v>
      </c>
      <c r="B24" s="137"/>
      <c r="C24" s="138"/>
      <c r="D24" s="137"/>
      <c r="E24" s="138"/>
      <c r="F24" s="137"/>
      <c r="G24" s="139"/>
    </row>
    <row r="25" spans="1:7" ht="14.25" customHeight="1" x14ac:dyDescent="0.2">
      <c r="A25" s="140"/>
      <c r="B25" s="112"/>
      <c r="C25" s="113"/>
      <c r="D25" s="112"/>
      <c r="E25" s="113"/>
      <c r="F25" s="112"/>
      <c r="G25" s="141"/>
    </row>
    <row r="26" spans="1:7" ht="14.25" customHeight="1" x14ac:dyDescent="0.2">
      <c r="A26" s="142" t="s">
        <v>86</v>
      </c>
      <c r="B26" s="118">
        <f>-('Stato Patrimoniale'!C12-'Stato Patrimoniale'!B12)</f>
        <v>0</v>
      </c>
      <c r="C26" s="113"/>
      <c r="D26" s="118">
        <f>-('Stato Patrimoniale'!D12-'Stato Patrimoniale'!C12)</f>
        <v>-10000</v>
      </c>
      <c r="E26" s="113"/>
      <c r="F26" s="118">
        <f>-('Stato Patrimoniale'!E12-'Stato Patrimoniale'!D12)</f>
        <v>0</v>
      </c>
      <c r="G26" s="141"/>
    </row>
    <row r="27" spans="1:7" ht="14.25" customHeight="1" x14ac:dyDescent="0.2">
      <c r="A27" s="142" t="s">
        <v>87</v>
      </c>
      <c r="B27" s="119">
        <f>-('Stato Patrimoniale'!C10-'Stato Patrimoniale'!B10)</f>
        <v>0</v>
      </c>
      <c r="C27" s="113"/>
      <c r="D27" s="119">
        <f>-('Stato Patrimoniale'!D10-'Stato Patrimoniale'!C10)</f>
        <v>-10000</v>
      </c>
      <c r="E27" s="113"/>
      <c r="F27" s="119">
        <f>-('Stato Patrimoniale'!E10-'Stato Patrimoniale'!D10)</f>
        <v>0</v>
      </c>
      <c r="G27" s="141"/>
    </row>
    <row r="28" spans="1:7" ht="14.25" customHeight="1" thickBot="1" x14ac:dyDescent="0.25">
      <c r="A28" s="142" t="s">
        <v>74</v>
      </c>
      <c r="B28" s="119">
        <f>-('Stato Patrimoniale'!C14-'Stato Patrimoniale'!B14)</f>
        <v>0</v>
      </c>
      <c r="C28" s="113"/>
      <c r="D28" s="119">
        <f>-('Stato Patrimoniale'!D14-'Stato Patrimoniale'!C14)</f>
        <v>0</v>
      </c>
      <c r="E28" s="113"/>
      <c r="F28" s="119">
        <f>-('Stato Patrimoniale'!E14-'Stato Patrimoniale'!D14)</f>
        <v>0</v>
      </c>
      <c r="G28" s="141"/>
    </row>
    <row r="29" spans="1:7" ht="14.25" customHeight="1" thickBot="1" x14ac:dyDescent="0.25">
      <c r="A29" s="142" t="s">
        <v>75</v>
      </c>
      <c r="B29" s="130">
        <f>-('Stato Patrimoniale'!C21-'Stato Patrimoniale'!B21)</f>
        <v>0</v>
      </c>
      <c r="C29" s="132">
        <f>SUM(B26:B29)</f>
        <v>0</v>
      </c>
      <c r="D29" s="131">
        <f>-('Stato Patrimoniale'!D21-'Stato Patrimoniale'!C21)</f>
        <v>0</v>
      </c>
      <c r="E29" s="132">
        <f>SUM(D26:D29)</f>
        <v>-20000</v>
      </c>
      <c r="F29" s="131">
        <f>-('Stato Patrimoniale'!E21-'Stato Patrimoniale'!D21)</f>
        <v>0</v>
      </c>
      <c r="G29" s="132">
        <f>SUM(F26:F29)</f>
        <v>0</v>
      </c>
    </row>
    <row r="30" spans="1:7" ht="14.25" customHeight="1" x14ac:dyDescent="0.2">
      <c r="A30" s="143"/>
      <c r="B30" s="120"/>
      <c r="C30" s="113"/>
      <c r="D30" s="120"/>
      <c r="E30" s="113"/>
      <c r="F30" s="120"/>
      <c r="G30" s="141"/>
    </row>
    <row r="31" spans="1:7" ht="14.25" customHeight="1" x14ac:dyDescent="0.2">
      <c r="A31" s="144" t="s">
        <v>76</v>
      </c>
      <c r="B31" s="112"/>
      <c r="C31" s="113"/>
      <c r="D31" s="112"/>
      <c r="E31" s="113"/>
      <c r="F31" s="112"/>
      <c r="G31" s="141"/>
    </row>
    <row r="32" spans="1:7" ht="14.25" customHeight="1" thickBot="1" x14ac:dyDescent="0.25">
      <c r="A32" s="145" t="s">
        <v>95</v>
      </c>
      <c r="B32" s="121">
        <f>'Stato Patrimoniale'!H20-'Stato Patrimoniale'!H21-'Stato Patrimoniale'!G20-'Stato Patrimoniale'!G21</f>
        <v>0</v>
      </c>
      <c r="C32" s="126" t="s">
        <v>2</v>
      </c>
      <c r="D32" s="121">
        <f>'Stato Patrimoniale'!I20-'Stato Patrimoniale'!H20+'Stato Patrimoniale'!I21-'Stato Patrimoniale'!H21</f>
        <v>0</v>
      </c>
      <c r="E32" s="126" t="s">
        <v>2</v>
      </c>
      <c r="F32" s="121">
        <f>'Stato Patrimoniale'!J20+'Stato Patrimoniale'!J21-'Stato Patrimoniale'!I20-'Stato Patrimoniale'!I21</f>
        <v>0</v>
      </c>
      <c r="G32" s="146" t="s">
        <v>2</v>
      </c>
    </row>
    <row r="33" spans="1:7" ht="14.25" customHeight="1" thickBot="1" x14ac:dyDescent="0.25">
      <c r="A33" s="145" t="s">
        <v>88</v>
      </c>
      <c r="B33" s="130">
        <f>'Stato Patrimoniale'!H7-'Stato Patrimoniale'!H13-'Stato Patrimoniale'!G7</f>
        <v>85495</v>
      </c>
      <c r="C33" s="132">
        <f>SUM(B32:B33)</f>
        <v>85495</v>
      </c>
      <c r="D33" s="131">
        <f>'Stato Patrimoniale'!I7-'Stato Patrimoniale'!H7-'Stato Patrimoniale'!I13</f>
        <v>142977</v>
      </c>
      <c r="E33" s="132">
        <f>SUM(D32:D33)</f>
        <v>142977</v>
      </c>
      <c r="F33" s="131">
        <f>'Stato Patrimoniale'!J7-'Stato Patrimoniale'!I7-'Stato Patrimoniale'!J13</f>
        <v>142950.00000000003</v>
      </c>
      <c r="G33" s="132">
        <f>SUM(F32:F33)</f>
        <v>142950.00000000003</v>
      </c>
    </row>
    <row r="34" spans="1:7" ht="14.25" customHeight="1" thickBot="1" x14ac:dyDescent="0.25">
      <c r="A34" s="143"/>
      <c r="B34" s="120"/>
      <c r="C34" s="120"/>
      <c r="D34" s="120"/>
      <c r="E34" s="120"/>
      <c r="F34" s="120"/>
      <c r="G34" s="147"/>
    </row>
    <row r="35" spans="1:7" ht="14.25" customHeight="1" thickBot="1" x14ac:dyDescent="0.25">
      <c r="A35" s="144" t="s">
        <v>77</v>
      </c>
      <c r="B35" s="112"/>
      <c r="C35" s="133">
        <f>C33+C29+C22</f>
        <v>17.723076923080953</v>
      </c>
      <c r="D35" s="112"/>
      <c r="E35" s="133">
        <f>E33+E29+E22</f>
        <v>-17.969230769231217</v>
      </c>
      <c r="F35" s="112"/>
      <c r="G35" s="133">
        <f>G33+G29+G22</f>
        <v>-3800.3692307691963</v>
      </c>
    </row>
    <row r="36" spans="1:7" ht="14.25" customHeight="1" thickBot="1" x14ac:dyDescent="0.25">
      <c r="A36" s="143"/>
      <c r="B36" s="112"/>
      <c r="C36" s="120"/>
      <c r="D36" s="112"/>
      <c r="E36" s="120"/>
      <c r="F36" s="112"/>
      <c r="G36" s="147"/>
    </row>
    <row r="37" spans="1:7" ht="14.25" customHeight="1" thickBot="1" x14ac:dyDescent="0.25">
      <c r="A37" s="144" t="s">
        <v>78</v>
      </c>
      <c r="B37" s="112"/>
      <c r="C37" s="134">
        <f>'Stato Patrimoniale'!G23+'Stato Patrimoniale'!B22</f>
        <v>0</v>
      </c>
      <c r="D37" s="112"/>
      <c r="E37" s="134">
        <f>C39</f>
        <v>-18</v>
      </c>
      <c r="F37" s="112"/>
      <c r="G37" s="134">
        <f>E39</f>
        <v>4.6153846165907453E-2</v>
      </c>
    </row>
    <row r="38" spans="1:7" ht="14.25" customHeight="1" thickBot="1" x14ac:dyDescent="0.25">
      <c r="A38" s="143"/>
      <c r="B38" s="112"/>
      <c r="C38" s="120"/>
      <c r="D38" s="112"/>
      <c r="E38" s="120"/>
      <c r="F38" s="112"/>
      <c r="G38" s="147"/>
    </row>
    <row r="39" spans="1:7" ht="14.25" customHeight="1" thickBot="1" x14ac:dyDescent="0.25">
      <c r="A39" s="148" t="s">
        <v>79</v>
      </c>
      <c r="B39" s="149"/>
      <c r="C39" s="129">
        <f>'Stato Patrimoniale'!H23+'Stato Patrimoniale'!C22</f>
        <v>-18</v>
      </c>
      <c r="D39" s="149"/>
      <c r="E39" s="129">
        <f>'Stato Patrimoniale'!I23+'Stato Patrimoniale'!D22</f>
        <v>4.6153846165907453E-2</v>
      </c>
      <c r="F39" s="149"/>
      <c r="G39" s="129">
        <f>'Stato Patrimoniale'!J23+'Stato Patrimoniale'!E22</f>
        <v>3800.4153846153731</v>
      </c>
    </row>
    <row r="40" spans="1:7" ht="14.25" customHeight="1" thickBot="1" x14ac:dyDescent="0.25">
      <c r="A40" s="122"/>
      <c r="B40" s="112"/>
      <c r="C40" s="124"/>
      <c r="D40" s="123"/>
      <c r="E40" s="124"/>
      <c r="F40" s="123"/>
      <c r="G40" s="124"/>
    </row>
    <row r="41" spans="1:7" ht="14.25" customHeight="1" thickBot="1" x14ac:dyDescent="0.25">
      <c r="A41" s="125"/>
      <c r="B41" s="128"/>
      <c r="C41" s="135">
        <f>C37-C39</f>
        <v>18</v>
      </c>
      <c r="D41" s="125"/>
      <c r="E41" s="135">
        <f>E37-E39</f>
        <v>-18.046153846165907</v>
      </c>
      <c r="F41" s="125"/>
      <c r="G41" s="135">
        <f>G37-G39</f>
        <v>-3800.3692307692072</v>
      </c>
    </row>
    <row r="42" spans="1:7" x14ac:dyDescent="0.2">
      <c r="A42" s="125"/>
      <c r="B42" s="128"/>
      <c r="C42" s="125" t="s">
        <v>2</v>
      </c>
      <c r="D42" s="125"/>
      <c r="E42" s="125" t="s">
        <v>2</v>
      </c>
    </row>
  </sheetData>
  <phoneticPr fontId="2" type="noConversion"/>
  <pageMargins left="0.39370078740157483" right="0.78740157480314965" top="0.39370078740157483" bottom="0.98425196850393704" header="0.51181102362204722" footer="0.51181102362204722"/>
  <pageSetup paperSize="9" scale="73" orientation="landscape"/>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37"/>
  <sheetViews>
    <sheetView topLeftCell="A13" zoomScale="90" zoomScaleNormal="90" zoomScalePageLayoutView="130" workbookViewId="0">
      <selection activeCell="H9" sqref="H9"/>
    </sheetView>
  </sheetViews>
  <sheetFormatPr defaultColWidth="9.140625" defaultRowHeight="10.5" x14ac:dyDescent="0.2"/>
  <cols>
    <col min="1" max="1" width="43.85546875" style="19" customWidth="1"/>
    <col min="2" max="2" width="7.5703125" style="19" customWidth="1"/>
    <col min="3" max="3" width="10.140625" style="19" customWidth="1"/>
    <col min="4" max="4" width="9.28515625" style="19" customWidth="1"/>
    <col min="5" max="5" width="9.5703125" style="19" customWidth="1"/>
    <col min="6" max="6" width="34.42578125" style="19" customWidth="1"/>
    <col min="7" max="7" width="8.7109375" style="19" customWidth="1"/>
    <col min="8" max="8" width="8.140625" style="19" customWidth="1"/>
    <col min="9" max="9" width="9.85546875" style="19" bestFit="1" customWidth="1"/>
    <col min="10" max="10" width="11.5703125" style="19" customWidth="1"/>
    <col min="11" max="12" width="9.140625" style="19"/>
    <col min="13" max="13" width="9.85546875" style="19" bestFit="1" customWidth="1"/>
    <col min="14" max="14" width="11.42578125" style="19" customWidth="1"/>
    <col min="15" max="16384" width="9.140625" style="19"/>
  </cols>
  <sheetData>
    <row r="1" spans="1:11" ht="26.25" customHeight="1" x14ac:dyDescent="0.2">
      <c r="A1" s="51"/>
      <c r="B1" s="61" t="s">
        <v>50</v>
      </c>
      <c r="C1" s="47"/>
      <c r="D1" s="47"/>
      <c r="E1" s="47"/>
      <c r="F1" s="47"/>
      <c r="G1" s="47"/>
      <c r="H1" s="47"/>
      <c r="I1" s="47"/>
      <c r="J1" s="47"/>
    </row>
    <row r="2" spans="1:11" ht="39.75" customHeight="1" x14ac:dyDescent="0.2">
      <c r="A2" s="60" t="s">
        <v>42</v>
      </c>
      <c r="B2" s="45" t="s">
        <v>51</v>
      </c>
      <c r="C2" s="47"/>
      <c r="D2" s="47"/>
      <c r="E2" s="47"/>
      <c r="F2" s="280" t="s">
        <v>97</v>
      </c>
      <c r="G2" s="47"/>
      <c r="H2" s="47" t="s">
        <v>2</v>
      </c>
      <c r="I2" s="47" t="s">
        <v>2</v>
      </c>
      <c r="J2" s="47"/>
    </row>
    <row r="3" spans="1:11" x14ac:dyDescent="0.2">
      <c r="A3" s="65" t="s">
        <v>2</v>
      </c>
      <c r="B3" s="42" t="s">
        <v>2</v>
      </c>
      <c r="C3" s="42" t="s">
        <v>2</v>
      </c>
      <c r="D3" s="42"/>
      <c r="E3" s="42"/>
      <c r="F3" s="52" t="s">
        <v>2</v>
      </c>
      <c r="H3" s="19" t="s">
        <v>2</v>
      </c>
      <c r="I3" s="48"/>
    </row>
    <row r="4" spans="1:11" ht="15" customHeight="1" x14ac:dyDescent="0.2">
      <c r="A4" s="107" t="s">
        <v>194</v>
      </c>
      <c r="B4" s="42"/>
      <c r="C4" s="42"/>
      <c r="D4" s="42"/>
      <c r="E4" s="42"/>
    </row>
    <row r="5" spans="1:11" ht="15" customHeight="1" x14ac:dyDescent="0.2">
      <c r="A5" s="62" t="s">
        <v>0</v>
      </c>
      <c r="B5" s="20">
        <v>2020</v>
      </c>
      <c r="C5" s="64">
        <f>B5+1</f>
        <v>2021</v>
      </c>
      <c r="D5" s="20">
        <f>C5+1</f>
        <v>2022</v>
      </c>
      <c r="E5" s="20">
        <f>D5+1</f>
        <v>2023</v>
      </c>
      <c r="F5" s="95" t="s">
        <v>1</v>
      </c>
      <c r="G5" s="20">
        <v>2020</v>
      </c>
      <c r="H5" s="64">
        <f>G5+1</f>
        <v>2021</v>
      </c>
      <c r="I5" s="20">
        <f>H5+1</f>
        <v>2022</v>
      </c>
      <c r="J5" s="20">
        <f>I5+1</f>
        <v>2023</v>
      </c>
    </row>
    <row r="6" spans="1:11" ht="15" customHeight="1" x14ac:dyDescent="0.2">
      <c r="A6" s="42" t="s">
        <v>2</v>
      </c>
      <c r="B6" s="315" t="s">
        <v>43</v>
      </c>
      <c r="C6" s="315"/>
      <c r="D6" s="315"/>
      <c r="E6" s="315"/>
      <c r="F6" s="96"/>
      <c r="G6" s="315" t="s">
        <v>43</v>
      </c>
      <c r="H6" s="315"/>
      <c r="I6" s="315"/>
      <c r="J6" s="315"/>
    </row>
    <row r="7" spans="1:11" ht="15" customHeight="1" x14ac:dyDescent="0.2">
      <c r="A7" s="70" t="s">
        <v>3</v>
      </c>
      <c r="B7" s="54">
        <v>0</v>
      </c>
      <c r="C7" s="54">
        <v>0</v>
      </c>
      <c r="D7" s="54">
        <v>0</v>
      </c>
      <c r="E7" s="89">
        <v>0</v>
      </c>
      <c r="F7" s="97" t="s">
        <v>4</v>
      </c>
      <c r="G7" s="55">
        <f>SUM(G8:G13)</f>
        <v>2000.2000000000007</v>
      </c>
      <c r="H7" s="55">
        <f>SUM(H8:H13)</f>
        <v>77941</v>
      </c>
      <c r="I7" s="55">
        <f>SUM(I8:I13)</f>
        <v>214153.8</v>
      </c>
      <c r="J7" s="55">
        <f>SUM(J8:J13)</f>
        <v>376584.2</v>
      </c>
      <c r="K7" s="19" t="s">
        <v>203</v>
      </c>
    </row>
    <row r="8" spans="1:11" ht="15" customHeight="1" x14ac:dyDescent="0.2">
      <c r="A8" s="42"/>
      <c r="B8" s="56"/>
      <c r="C8" s="56"/>
      <c r="D8" s="56"/>
      <c r="E8" s="56"/>
      <c r="F8" s="98" t="s">
        <v>5</v>
      </c>
      <c r="G8" s="66">
        <v>10000</v>
      </c>
      <c r="H8" s="66">
        <v>20000</v>
      </c>
      <c r="I8" s="66">
        <v>40000</v>
      </c>
      <c r="J8" s="66">
        <v>40000</v>
      </c>
    </row>
    <row r="9" spans="1:11" ht="15" customHeight="1" x14ac:dyDescent="0.2">
      <c r="A9" s="70" t="s">
        <v>6</v>
      </c>
      <c r="B9" s="55">
        <f>SUM(B10:B14)</f>
        <v>0</v>
      </c>
      <c r="C9" s="55">
        <f>SUM(C10:C14)</f>
        <v>0</v>
      </c>
      <c r="D9" s="55">
        <f>SUM(D10:D14)</f>
        <v>20000</v>
      </c>
      <c r="E9" s="90">
        <f>SUM(E10:E14)</f>
        <v>20000</v>
      </c>
      <c r="F9" s="99" t="s">
        <v>7</v>
      </c>
      <c r="G9" s="66">
        <v>10873</v>
      </c>
      <c r="H9" s="66">
        <v>86368</v>
      </c>
      <c r="I9" s="67">
        <v>209345</v>
      </c>
      <c r="J9" s="67">
        <v>352295</v>
      </c>
    </row>
    <row r="10" spans="1:11" ht="15" customHeight="1" x14ac:dyDescent="0.2">
      <c r="A10" s="79" t="s">
        <v>8</v>
      </c>
      <c r="B10" s="66">
        <v>0</v>
      </c>
      <c r="C10" s="66">
        <v>0</v>
      </c>
      <c r="D10" s="66">
        <v>10000</v>
      </c>
      <c r="E10" s="66">
        <v>10000</v>
      </c>
      <c r="F10" s="99" t="s">
        <v>9</v>
      </c>
      <c r="G10" s="67"/>
      <c r="H10" s="82">
        <f>G10+G13</f>
        <v>-18872.8</v>
      </c>
      <c r="I10" s="82">
        <f>H10+H13</f>
        <v>-28427</v>
      </c>
      <c r="J10" s="82">
        <f>I10+I13</f>
        <v>-35191.199999999997</v>
      </c>
    </row>
    <row r="11" spans="1:11" ht="15" customHeight="1" x14ac:dyDescent="0.2">
      <c r="A11" s="80" t="s">
        <v>91</v>
      </c>
      <c r="B11" s="67"/>
      <c r="C11" s="68">
        <f>-('COSTI fissi-varialbili'!D68-'Stato Patrimoniale'!B11)</f>
        <v>0</v>
      </c>
      <c r="D11" s="68">
        <f>(C11-'COSTI fissi-varialbili'!F68)</f>
        <v>0</v>
      </c>
      <c r="E11" s="91">
        <f>D11-'COSTI fissi-varialbili'!H68</f>
        <v>0</v>
      </c>
      <c r="F11" s="99" t="s">
        <v>90</v>
      </c>
      <c r="G11" s="67"/>
      <c r="H11" s="67"/>
      <c r="I11" s="67"/>
      <c r="J11" s="67"/>
    </row>
    <row r="12" spans="1:11" ht="15" customHeight="1" x14ac:dyDescent="0.2">
      <c r="A12" s="10" t="s">
        <v>10</v>
      </c>
      <c r="B12" s="67"/>
      <c r="C12" s="67">
        <v>0</v>
      </c>
      <c r="D12" s="67">
        <v>10000</v>
      </c>
      <c r="E12" s="92">
        <v>10000</v>
      </c>
      <c r="F12" s="100"/>
      <c r="G12" s="83"/>
      <c r="H12" s="83"/>
      <c r="I12" s="84"/>
      <c r="J12" s="10"/>
    </row>
    <row r="13" spans="1:11" ht="15" customHeight="1" x14ac:dyDescent="0.2">
      <c r="A13" s="80" t="s">
        <v>91</v>
      </c>
      <c r="B13" s="67"/>
      <c r="C13" s="68">
        <f>B13-'COSTI fissi-varialbili'!D69</f>
        <v>0</v>
      </c>
      <c r="D13" s="68">
        <f>C13-'COSTI fissi-varialbili'!F69</f>
        <v>0</v>
      </c>
      <c r="E13" s="91">
        <f>D13-'COSTI fissi-varialbili'!H69</f>
        <v>0</v>
      </c>
      <c r="F13" s="281" t="s">
        <v>11</v>
      </c>
      <c r="G13" s="85">
        <f>'conto economico'!B31</f>
        <v>-18872.8</v>
      </c>
      <c r="H13" s="85">
        <f>'conto economico'!C31</f>
        <v>-9554.2000000000007</v>
      </c>
      <c r="I13" s="85">
        <f>'conto economico'!D31</f>
        <v>-6764.2</v>
      </c>
      <c r="J13" s="85">
        <f>'conto economico'!E31</f>
        <v>19480.400000000001</v>
      </c>
    </row>
    <row r="14" spans="1:11" ht="15" customHeight="1" x14ac:dyDescent="0.2">
      <c r="A14" s="81" t="s">
        <v>12</v>
      </c>
      <c r="B14" s="69">
        <v>0</v>
      </c>
      <c r="C14" s="69">
        <v>0</v>
      </c>
      <c r="D14" s="69">
        <v>0</v>
      </c>
      <c r="E14" s="93">
        <v>0</v>
      </c>
      <c r="F14" s="96"/>
      <c r="G14" s="56"/>
      <c r="H14" s="56"/>
      <c r="I14" s="42"/>
      <c r="J14" s="42"/>
    </row>
    <row r="15" spans="1:11" ht="15" customHeight="1" x14ac:dyDescent="0.2">
      <c r="A15" s="70"/>
      <c r="B15" s="71"/>
      <c r="C15" s="71"/>
      <c r="D15" s="71"/>
      <c r="E15" s="71"/>
      <c r="F15" s="97" t="s">
        <v>13</v>
      </c>
      <c r="G15" s="54">
        <v>0</v>
      </c>
      <c r="H15" s="54">
        <v>0</v>
      </c>
      <c r="I15" s="50">
        <v>0</v>
      </c>
      <c r="J15" s="50">
        <v>0</v>
      </c>
    </row>
    <row r="16" spans="1:11" ht="15" customHeight="1" x14ac:dyDescent="0.2">
      <c r="A16" s="282" t="s">
        <v>14</v>
      </c>
      <c r="B16" s="283">
        <f>B17+B18+B21+B22</f>
        <v>2000</v>
      </c>
      <c r="C16" s="283">
        <f>C17+C18+C21+C22</f>
        <v>80000</v>
      </c>
      <c r="D16" s="283">
        <f>D17+D18+D21+D22</f>
        <v>200000</v>
      </c>
      <c r="E16" s="284">
        <f>E17+E18+E21+E22</f>
        <v>370000</v>
      </c>
      <c r="F16" s="102"/>
      <c r="G16" s="71"/>
      <c r="H16" s="71"/>
      <c r="I16" s="70"/>
      <c r="J16" s="77"/>
    </row>
    <row r="17" spans="1:15" ht="15" customHeight="1" x14ac:dyDescent="0.2">
      <c r="A17" s="79" t="s">
        <v>15</v>
      </c>
      <c r="B17" s="66">
        <v>0</v>
      </c>
      <c r="C17" s="72">
        <f>B17+'conto economico'!C5-'conto economico'!C15</f>
        <v>80000</v>
      </c>
      <c r="D17" s="72">
        <f>C17+'conto economico'!D5-'conto economico'!D15</f>
        <v>200000</v>
      </c>
      <c r="E17" s="94">
        <f>D17+'conto economico'!E5-'conto economico'!E15</f>
        <v>370000</v>
      </c>
      <c r="F17" s="102" t="s">
        <v>16</v>
      </c>
      <c r="G17" s="54"/>
      <c r="H17" s="57">
        <f>'conto economico'!C13/13+G17</f>
        <v>2076.9230769230771</v>
      </c>
      <c r="I17" s="57">
        <f>'conto economico'!D13/13+H17</f>
        <v>5846.1538461538457</v>
      </c>
      <c r="J17" s="57">
        <f>'conto economico'!E13/13+I17</f>
        <v>9615.3846153846152</v>
      </c>
    </row>
    <row r="18" spans="1:15" ht="15" customHeight="1" x14ac:dyDescent="0.2">
      <c r="A18" s="10" t="s">
        <v>17</v>
      </c>
      <c r="B18" s="68">
        <v>2000</v>
      </c>
      <c r="C18" s="68">
        <f>SUM(C19:C20)</f>
        <v>0</v>
      </c>
      <c r="D18" s="68">
        <f>SUM(D19:D20)</f>
        <v>0</v>
      </c>
      <c r="E18" s="91">
        <f>SUM(E19:E20)</f>
        <v>0</v>
      </c>
      <c r="F18" s="102"/>
      <c r="G18" s="71"/>
      <c r="H18" s="71"/>
      <c r="I18" s="70"/>
      <c r="J18" s="77"/>
    </row>
    <row r="19" spans="1:15" ht="15" customHeight="1" x14ac:dyDescent="0.2">
      <c r="A19" s="10" t="s">
        <v>18</v>
      </c>
      <c r="B19" s="67">
        <v>0</v>
      </c>
      <c r="C19" s="67">
        <v>0</v>
      </c>
      <c r="D19" s="67">
        <v>0</v>
      </c>
      <c r="E19" s="92">
        <v>0</v>
      </c>
      <c r="F19" s="102" t="s">
        <v>19</v>
      </c>
      <c r="G19" s="55">
        <f>SUM(G20:G25)</f>
        <v>0</v>
      </c>
      <c r="H19" s="55">
        <f>SUM(H20:H25)</f>
        <v>-18</v>
      </c>
      <c r="I19" s="55">
        <f>SUM(I20:I25)</f>
        <v>4.6153846165907453E-2</v>
      </c>
      <c r="J19" s="55">
        <f>SUM(J20:J25)</f>
        <v>3800.4153846153731</v>
      </c>
    </row>
    <row r="20" spans="1:15" ht="15" customHeight="1" x14ac:dyDescent="0.2">
      <c r="A20" s="10" t="s">
        <v>20</v>
      </c>
      <c r="B20" s="67">
        <v>0</v>
      </c>
      <c r="C20" s="67">
        <v>0</v>
      </c>
      <c r="D20" s="67">
        <v>0</v>
      </c>
      <c r="E20" s="92">
        <v>0</v>
      </c>
      <c r="F20" s="98" t="s">
        <v>83</v>
      </c>
      <c r="G20" s="66">
        <v>0</v>
      </c>
      <c r="H20" s="66">
        <v>0</v>
      </c>
      <c r="I20" s="66">
        <v>0</v>
      </c>
      <c r="J20" s="66">
        <v>0</v>
      </c>
    </row>
    <row r="21" spans="1:15" ht="15" customHeight="1" x14ac:dyDescent="0.2">
      <c r="A21" s="10" t="s">
        <v>44</v>
      </c>
      <c r="B21" s="67"/>
      <c r="C21" s="67"/>
      <c r="D21" s="67"/>
      <c r="E21" s="92"/>
      <c r="F21" s="99" t="s">
        <v>84</v>
      </c>
      <c r="G21" s="67">
        <v>0</v>
      </c>
      <c r="H21" s="67"/>
      <c r="I21" s="86"/>
      <c r="J21" s="67"/>
    </row>
    <row r="22" spans="1:15" ht="15" customHeight="1" x14ac:dyDescent="0.2">
      <c r="A22" s="81" t="s">
        <v>21</v>
      </c>
      <c r="B22" s="69">
        <v>0</v>
      </c>
      <c r="C22" s="69">
        <v>0</v>
      </c>
      <c r="D22" s="69">
        <v>0</v>
      </c>
      <c r="E22" s="93">
        <v>0</v>
      </c>
      <c r="F22" s="99" t="s">
        <v>68</v>
      </c>
      <c r="G22" s="67">
        <v>0</v>
      </c>
      <c r="H22" s="67">
        <v>0</v>
      </c>
      <c r="I22" s="67">
        <v>0</v>
      </c>
      <c r="J22" s="67">
        <v>0</v>
      </c>
      <c r="L22" s="58" t="s">
        <v>100</v>
      </c>
      <c r="M22" s="59"/>
    </row>
    <row r="23" spans="1:15" ht="15" customHeight="1" x14ac:dyDescent="0.2">
      <c r="A23" s="53"/>
      <c r="B23" s="75"/>
      <c r="C23" s="75"/>
      <c r="D23" s="75"/>
      <c r="E23" s="75"/>
      <c r="F23" s="99" t="s">
        <v>81</v>
      </c>
      <c r="G23" s="67">
        <v>0</v>
      </c>
      <c r="H23" s="82">
        <v>-18</v>
      </c>
      <c r="I23" s="82">
        <f>M24</f>
        <v>4.6153846165907453E-2</v>
      </c>
      <c r="J23" s="82">
        <f>N24</f>
        <v>3800.4153846153731</v>
      </c>
    </row>
    <row r="24" spans="1:15" ht="15" customHeight="1" x14ac:dyDescent="0.2">
      <c r="A24" s="42"/>
      <c r="B24" s="76"/>
      <c r="C24" s="76"/>
      <c r="D24" s="76"/>
      <c r="E24" s="76"/>
      <c r="F24" s="99" t="s">
        <v>82</v>
      </c>
      <c r="G24" s="67">
        <v>0</v>
      </c>
      <c r="H24" s="67">
        <v>0</v>
      </c>
      <c r="I24" s="86">
        <v>0</v>
      </c>
      <c r="J24" s="67">
        <v>0</v>
      </c>
      <c r="L24" s="55">
        <v>-18</v>
      </c>
      <c r="M24" s="55">
        <f>D32-I7-I15-I17-I20-I21-I22-I24-I25-I27</f>
        <v>4.6153846165907453E-2</v>
      </c>
      <c r="N24" s="55">
        <f>E32-J7-J15-J17-J20-J21-J22-J24-J25-J27</f>
        <v>3800.4153846153731</v>
      </c>
      <c r="O24" s="56" t="s">
        <v>2</v>
      </c>
    </row>
    <row r="25" spans="1:15" ht="15" customHeight="1" x14ac:dyDescent="0.2">
      <c r="A25" s="42"/>
      <c r="B25" s="76"/>
      <c r="C25" s="76"/>
      <c r="D25" s="76"/>
      <c r="E25" s="76"/>
      <c r="F25" s="103" t="s">
        <v>85</v>
      </c>
      <c r="G25" s="69">
        <v>0</v>
      </c>
      <c r="H25" s="69">
        <v>0</v>
      </c>
      <c r="I25" s="87">
        <v>0</v>
      </c>
      <c r="J25" s="69">
        <v>0</v>
      </c>
    </row>
    <row r="26" spans="1:15" ht="15" customHeight="1" x14ac:dyDescent="0.2">
      <c r="A26" s="42"/>
      <c r="B26" s="76"/>
      <c r="C26" s="76"/>
      <c r="D26" s="76"/>
      <c r="E26" s="76"/>
      <c r="F26" s="102"/>
      <c r="G26" s="88"/>
      <c r="H26" s="88"/>
      <c r="I26" s="88"/>
      <c r="J26" s="70"/>
    </row>
    <row r="27" spans="1:15" ht="15" customHeight="1" x14ac:dyDescent="0.2">
      <c r="A27" s="73"/>
      <c r="B27" s="74"/>
      <c r="C27" s="74"/>
      <c r="D27" s="74"/>
      <c r="E27" s="74"/>
      <c r="F27" s="97" t="s">
        <v>22</v>
      </c>
      <c r="G27" s="54">
        <v>0</v>
      </c>
      <c r="H27" s="54">
        <v>0</v>
      </c>
      <c r="I27" s="50">
        <v>0</v>
      </c>
      <c r="J27" s="54">
        <v>0</v>
      </c>
    </row>
    <row r="28" spans="1:15" ht="15" customHeight="1" x14ac:dyDescent="0.2">
      <c r="A28" s="70" t="s">
        <v>23</v>
      </c>
      <c r="B28" s="54">
        <v>0</v>
      </c>
      <c r="C28" s="54">
        <v>0</v>
      </c>
      <c r="D28" s="54">
        <v>0</v>
      </c>
      <c r="E28" s="89">
        <v>0</v>
      </c>
      <c r="F28" s="102"/>
      <c r="G28" s="71"/>
      <c r="H28" s="71"/>
      <c r="I28" s="70"/>
      <c r="J28" s="70"/>
    </row>
    <row r="29" spans="1:15" ht="15" customHeight="1" x14ac:dyDescent="0.2">
      <c r="A29" s="53"/>
      <c r="B29" s="78"/>
      <c r="C29" s="78"/>
      <c r="D29" s="78"/>
      <c r="E29" s="78"/>
      <c r="F29" s="97" t="s">
        <v>24</v>
      </c>
      <c r="G29" s="55">
        <f>G27+G19+G17+G15</f>
        <v>0</v>
      </c>
      <c r="H29" s="55">
        <f>H27+H19+H17+H15</f>
        <v>2058.9230769230771</v>
      </c>
      <c r="I29" s="55">
        <f>I27+I19+I17+I15</f>
        <v>5846.2000000000116</v>
      </c>
      <c r="J29" s="55">
        <f>J27+J19+J17+J15</f>
        <v>13415.799999999988</v>
      </c>
    </row>
    <row r="30" spans="1:15" ht="15" customHeight="1" x14ac:dyDescent="0.2">
      <c r="A30" s="42"/>
      <c r="B30" s="56"/>
      <c r="C30" s="56"/>
      <c r="D30" s="56"/>
      <c r="E30" s="56"/>
      <c r="F30" s="104"/>
      <c r="G30" s="78"/>
      <c r="H30" s="78"/>
      <c r="I30" s="53"/>
      <c r="J30" s="53"/>
    </row>
    <row r="31" spans="1:15" ht="15" customHeight="1" x14ac:dyDescent="0.2">
      <c r="A31" s="73"/>
      <c r="B31" s="74"/>
      <c r="C31" s="74"/>
      <c r="D31" s="74"/>
      <c r="E31" s="74"/>
      <c r="F31" s="105"/>
      <c r="G31" s="74"/>
      <c r="H31" s="74"/>
      <c r="I31" s="73"/>
      <c r="J31" s="73"/>
    </row>
    <row r="32" spans="1:15" ht="15" customHeight="1" x14ac:dyDescent="0.2">
      <c r="A32" s="63" t="s">
        <v>25</v>
      </c>
      <c r="B32" s="55">
        <f>B28+B16+B9</f>
        <v>2000</v>
      </c>
      <c r="C32" s="55">
        <f>C28+C16+C9</f>
        <v>80000</v>
      </c>
      <c r="D32" s="55">
        <f>D28+D16+D9</f>
        <v>220000</v>
      </c>
      <c r="E32" s="90">
        <f>E28+E16+E9</f>
        <v>390000</v>
      </c>
      <c r="F32" s="106" t="s">
        <v>26</v>
      </c>
      <c r="G32" s="55">
        <f>G29+G7</f>
        <v>2000.2000000000007</v>
      </c>
      <c r="H32" s="55">
        <f>H29+H7</f>
        <v>79999.923076923078</v>
      </c>
      <c r="I32" s="55">
        <f>I29+I7</f>
        <v>220000</v>
      </c>
      <c r="J32" s="55">
        <f>J29+J7</f>
        <v>390000</v>
      </c>
    </row>
    <row r="33" spans="2:9" ht="15" customHeight="1" x14ac:dyDescent="0.2">
      <c r="F33" s="245"/>
    </row>
    <row r="34" spans="2:9" x14ac:dyDescent="0.2">
      <c r="B34" s="245"/>
      <c r="C34" s="245"/>
      <c r="D34" s="245"/>
      <c r="E34" s="245"/>
    </row>
    <row r="35" spans="2:9" x14ac:dyDescent="0.2">
      <c r="G35" s="58" t="s">
        <v>100</v>
      </c>
      <c r="H35" s="59"/>
    </row>
    <row r="37" spans="2:9" x14ac:dyDescent="0.2">
      <c r="G37" s="55"/>
      <c r="H37" s="55"/>
      <c r="I37" s="55"/>
    </row>
  </sheetData>
  <mergeCells count="2">
    <mergeCell ref="B6:E6"/>
    <mergeCell ref="G6:J6"/>
  </mergeCells>
  <phoneticPr fontId="2" type="noConversion"/>
  <pageMargins left="0.39000000000000007" right="0.24000000000000002" top="0.39000000000000007" bottom="0.55000000000000004" header="0.51" footer="0.51"/>
  <pageSetup paperSize="9" scale="72" pageOrder="overThenDown" orientation="landscape" horizontalDpi="4294967292" verticalDpi="4294967292" r:id="rId1"/>
  <headerFooter alignWithMargins="0"/>
  <extLst>
    <ext xmlns:mx="http://schemas.microsoft.com/office/mac/excel/2008/main" uri="{64002731-A6B0-56B0-2670-7721B7C09600}">
      <mx:PLV Mode="0" OnePage="0" WScale="9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7</vt:i4>
      </vt:variant>
    </vt:vector>
  </HeadingPairs>
  <TitlesOfParts>
    <vt:vector size="13" baseType="lpstr">
      <vt:lpstr>Istruzioni</vt:lpstr>
      <vt:lpstr>COSTI fissi-varialbili</vt:lpstr>
      <vt:lpstr>break even point</vt:lpstr>
      <vt:lpstr>conto economico</vt:lpstr>
      <vt:lpstr>flussi di cassa</vt:lpstr>
      <vt:lpstr>Stato Patrimoniale</vt:lpstr>
      <vt:lpstr>'break even point'!Area_stampa</vt:lpstr>
      <vt:lpstr>'conto economico'!Area_stampa</vt:lpstr>
      <vt:lpstr>'COSTI fissi-varialbili'!Area_stampa</vt:lpstr>
      <vt:lpstr>'flussi di cassa'!Area_stampa</vt:lpstr>
      <vt:lpstr>'Stato Patrimoniale'!Area_stampa</vt:lpstr>
      <vt:lpstr>'break even point'!Titoli_stampa</vt:lpstr>
      <vt:lpstr>'COSTI fissi-varialbili'!Titoli_stampa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Ageura Srl</dc:title>
  <dc:subject>Bilancio al 31.12.1994 - st. patrim.</dc:subject>
  <dc:creator>CGS - Giorgio Tomaselli</dc:creator>
  <cp:lastModifiedBy>apell</cp:lastModifiedBy>
  <cp:lastPrinted>2017-10-11T08:51:49Z</cp:lastPrinted>
  <dcterms:created xsi:type="dcterms:W3CDTF">2000-05-03T12:33:08Z</dcterms:created>
  <dcterms:modified xsi:type="dcterms:W3CDTF">2019-10-24T14:30:15Z</dcterms:modified>
</cp:coreProperties>
</file>