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minimized="1" xWindow="0" yWindow="0" windowWidth="25520" windowHeight="15620" tabRatio="500" activeTab="5"/>
  </bookViews>
  <sheets>
    <sheet name="Sheet1" sheetId="1" r:id="rId1"/>
    <sheet name="model" sheetId="2" r:id="rId2"/>
    <sheet name="behavior" sheetId="3" r:id="rId3"/>
    <sheet name="Sheet3" sheetId="4" r:id="rId4"/>
    <sheet name="Sheet5" sheetId="6" r:id="rId5"/>
    <sheet name="Sheet4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4" l="1"/>
  <c r="C52" i="4"/>
  <c r="C51" i="4"/>
  <c r="C50" i="4"/>
  <c r="C49" i="4"/>
  <c r="C48" i="4"/>
  <c r="C47" i="4"/>
  <c r="C46" i="4"/>
  <c r="C45" i="4"/>
  <c r="C44" i="4"/>
  <c r="C43" i="4"/>
  <c r="C42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B14" i="6"/>
  <c r="B13" i="6"/>
  <c r="B12" i="6"/>
  <c r="B11" i="6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19" i="4"/>
  <c r="D19" i="4"/>
  <c r="C72" i="1"/>
  <c r="C71" i="1"/>
  <c r="C64" i="1"/>
  <c r="C65" i="1"/>
  <c r="C66" i="1"/>
  <c r="C67" i="1"/>
  <c r="C68" i="1"/>
  <c r="C69" i="1"/>
  <c r="C70" i="1"/>
  <c r="C63" i="1"/>
  <c r="G45" i="1"/>
  <c r="F95" i="1"/>
  <c r="F99" i="1"/>
  <c r="F94" i="1"/>
  <c r="F98" i="1"/>
  <c r="I99" i="1"/>
  <c r="I98" i="1"/>
  <c r="H99" i="1"/>
  <c r="H98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9" i="1"/>
  <c r="K89" i="1"/>
  <c r="J89" i="1"/>
  <c r="I89" i="1"/>
  <c r="F89" i="1"/>
  <c r="H87" i="1"/>
  <c r="H88" i="1"/>
  <c r="I87" i="1"/>
  <c r="I88" i="1"/>
  <c r="J87" i="1"/>
  <c r="J88" i="1"/>
  <c r="K87" i="1"/>
  <c r="K88" i="1"/>
  <c r="L87" i="1"/>
  <c r="L88" i="1"/>
  <c r="F87" i="1"/>
  <c r="F88" i="1"/>
  <c r="H89" i="1"/>
  <c r="L16" i="2"/>
  <c r="L15" i="2"/>
  <c r="L14" i="2"/>
  <c r="A48" i="1"/>
  <c r="A45" i="1"/>
  <c r="A44" i="1"/>
  <c r="A43" i="1"/>
  <c r="A42" i="1"/>
  <c r="H44" i="1"/>
  <c r="G44" i="1"/>
  <c r="D1" i="1"/>
  <c r="H45" i="1"/>
  <c r="H46" i="1"/>
  <c r="H47" i="1"/>
  <c r="H48" i="1"/>
  <c r="H49" i="1"/>
  <c r="H50" i="1"/>
  <c r="H51" i="1"/>
  <c r="H52" i="1"/>
  <c r="H53" i="1"/>
  <c r="H43" i="1"/>
  <c r="G46" i="1"/>
  <c r="G47" i="1"/>
  <c r="G48" i="1"/>
  <c r="G49" i="1"/>
  <c r="G50" i="1"/>
  <c r="G51" i="1"/>
  <c r="G52" i="1"/>
  <c r="G53" i="1"/>
  <c r="G43" i="1"/>
</calcChain>
</file>

<file path=xl/sharedStrings.xml><?xml version="1.0" encoding="utf-8"?>
<sst xmlns="http://schemas.openxmlformats.org/spreadsheetml/2006/main" count="352" uniqueCount="126">
  <si>
    <t>nbExecutor</t>
  </si>
  <si>
    <t>time(sec)</t>
  </si>
  <si>
    <t>colosse</t>
  </si>
  <si>
    <t>cloudera</t>
  </si>
  <si>
    <t>colosse after partition</t>
  </si>
  <si>
    <t>x</t>
  </si>
  <si>
    <t>sequential</t>
  </si>
  <si>
    <t>92mins</t>
  </si>
  <si>
    <t>repeat</t>
  </si>
  <si>
    <t>-</t>
  </si>
  <si>
    <t>time(sec) mean</t>
  </si>
  <si>
    <t>nbDistinct</t>
  </si>
  <si>
    <t>nbNonD</t>
  </si>
  <si>
    <t>size (MB)</t>
  </si>
  <si>
    <t>name (.txt)</t>
  </si>
  <si>
    <t>time (sec)</t>
  </si>
  <si>
    <t>nbSeq</t>
  </si>
  <si>
    <t>nbSeq(x 10k)</t>
  </si>
  <si>
    <t>std</t>
  </si>
  <si>
    <t>NEED TO UPDATE THE NUMBER FROM MY NOTES</t>
  </si>
  <si>
    <t>mirDeep-P</t>
  </si>
  <si>
    <t>mirLibHadoop</t>
  </si>
  <si>
    <t>A. thaliana</t>
  </si>
  <si>
    <t>plantae</t>
  </si>
  <si>
    <t>all</t>
  </si>
  <si>
    <t>TP</t>
  </si>
  <si>
    <t>TN</t>
  </si>
  <si>
    <t>FP</t>
  </si>
  <si>
    <t>FN</t>
  </si>
  <si>
    <t>f1</t>
  </si>
  <si>
    <t>accuracy</t>
  </si>
  <si>
    <t>program</t>
  </si>
  <si>
    <t>na</t>
  </si>
  <si>
    <t>miRdup_model</t>
  </si>
  <si>
    <t>stdev</t>
  </si>
  <si>
    <t>length of pri-miRNA extraction (the length of two arms)</t>
  </si>
  <si>
    <t>length</t>
  </si>
  <si>
    <t>Cloudera one node execution time on Cloudera</t>
  </si>
  <si>
    <t>sequential.py</t>
  </si>
  <si>
    <t>mirDeep-p</t>
  </si>
  <si>
    <t>700 nt</t>
  </si>
  <si>
    <t>1300 nt</t>
  </si>
  <si>
    <t>180 nt</t>
  </si>
  <si>
    <t>input</t>
  </si>
  <si>
    <t>after miRCheck</t>
  </si>
  <si>
    <t>after one-loop filter</t>
  </si>
  <si>
    <t>after exclude-known filter</t>
  </si>
  <si>
    <t>after miRdup</t>
  </si>
  <si>
    <t>nb of element</t>
  </si>
  <si>
    <t>Selected steps in mirLibHadoop</t>
  </si>
  <si>
    <t>after profile filter (final results with distinct ID)</t>
  </si>
  <si>
    <t>final results with non-distinct ID</t>
  </si>
  <si>
    <t>high confidence</t>
  </si>
  <si>
    <t>library #100</t>
  </si>
  <si>
    <t>sr-low filter</t>
  </si>
  <si>
    <t>sr-short filter</t>
  </si>
  <si>
    <t>dustmasker filter</t>
  </si>
  <si>
    <t>mr-low filter</t>
  </si>
  <si>
    <t>nbLoc filter</t>
  </si>
  <si>
    <t>miRCheck validation</t>
  </si>
  <si>
    <t>one-loop filter</t>
  </si>
  <si>
    <t>miRdup validation</t>
  </si>
  <si>
    <t>flat (show non-distinct ID)</t>
  </si>
  <si>
    <t>exclude filter</t>
  </si>
  <si>
    <t>STDEV</t>
  </si>
  <si>
    <t>MEAN</t>
  </si>
  <si>
    <t>SUM</t>
  </si>
  <si>
    <t>nbSeqMillion</t>
  </si>
  <si>
    <t>1 vs 2</t>
  </si>
  <si>
    <t>1 vs 4</t>
  </si>
  <si>
    <t>1 vs 8</t>
  </si>
  <si>
    <t>1 vs 16</t>
  </si>
  <si>
    <t>1 vs 24</t>
  </si>
  <si>
    <t>1 vs 32</t>
  </si>
  <si>
    <t>1 vs 40</t>
  </si>
  <si>
    <t>1 vs 80</t>
  </si>
  <si>
    <t>1 vs n</t>
  </si>
  <si>
    <t>actual fold</t>
  </si>
  <si>
    <t>1.764^(log_2(n))</t>
  </si>
  <si>
    <t>1 vs 160</t>
  </si>
  <si>
    <t>1 vs 320</t>
  </si>
  <si>
    <t>expected: 1.764^(log_2(n))</t>
  </si>
  <si>
    <t>theoretical fold change</t>
  </si>
  <si>
    <t xml:space="preserve">nbExecutors: 1 vs n </t>
  </si>
  <si>
    <t>relative fold change</t>
  </si>
  <si>
    <t>speed up</t>
  </si>
  <si>
    <t>exec. Time</t>
  </si>
  <si>
    <t>efficency</t>
  </si>
  <si>
    <t>predictor</t>
  </si>
  <si>
    <t>time (s)</t>
  </si>
  <si>
    <t>296 ± 10</t>
  </si>
  <si>
    <t>386 ± 21</t>
  </si>
  <si>
    <t>one library</t>
  </si>
  <si>
    <t>one megabyte</t>
  </si>
  <si>
    <t>one million of seq.</t>
  </si>
  <si>
    <t>294.4 ± 160.5</t>
  </si>
  <si>
    <t>9.5 ± 12.2</t>
  </si>
  <si>
    <t>248.0 ± 320.1</t>
  </si>
  <si>
    <t>194 ± 18</t>
  </si>
  <si>
    <t>miRDeep-P</t>
  </si>
  <si>
    <t>mirLibSpark</t>
  </si>
  <si>
    <t>Plantae</t>
  </si>
  <si>
    <t>input size</t>
  </si>
  <si>
    <t>ab speed up</t>
  </si>
  <si>
    <t>(sequential.py)</t>
  </si>
  <si>
    <t>rel speed up</t>
  </si>
  <si>
    <t>rel speed up: relative spped up. The speed up folds of mirLibSpark as compared to the time of the sequential version.</t>
  </si>
  <si>
    <t>ab speed up: absolute speed up. The speed up folds of mirLibSpark as comapred to the time of the one executor of itself.</t>
  </si>
  <si>
    <t>time</t>
  </si>
  <si>
    <t>Time (T)</t>
  </si>
  <si>
    <t>nbDistinct (A)</t>
  </si>
  <si>
    <t>nbNonD (B)</t>
  </si>
  <si>
    <t>nbSeq per 10k (C)</t>
  </si>
  <si>
    <t>y = 5.2106x - 30.09</t>
  </si>
  <si>
    <t>f(A)</t>
  </si>
  <si>
    <t>f(B)</t>
  </si>
  <si>
    <t>f(C)</t>
  </si>
  <si>
    <t>f(D)</t>
  </si>
  <si>
    <t>R_square</t>
  </si>
  <si>
    <t>LRF</t>
  </si>
  <si>
    <t>y = 2.2539x - 45.437</t>
  </si>
  <si>
    <t>y = 0.5208x + 234.95</t>
  </si>
  <si>
    <t>y = 1.6079x + 246.8</t>
  </si>
  <si>
    <t>Megabytes (D)</t>
  </si>
  <si>
    <t>&amp;</t>
  </si>
  <si>
    <t xml:space="preserve">\\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</si>
</sst>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2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165" fontId="0" fillId="4" borderId="0" xfId="0" applyNumberFormat="1" applyFill="1"/>
    <xf numFmtId="0" fontId="0" fillId="4" borderId="6" xfId="0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1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 wrapText="1"/>
    </xf>
    <xf numFmtId="2" fontId="0" fillId="3" borderId="3" xfId="0" applyNumberFormat="1" applyFill="1" applyBorder="1" applyAlignment="1">
      <alignment horizontal="center" wrapText="1"/>
    </xf>
    <xf numFmtId="1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 wrapText="1"/>
    </xf>
    <xf numFmtId="2" fontId="0" fillId="3" borderId="4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2" fontId="3" fillId="0" borderId="3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NumberFormat="1" applyFont="1"/>
    <xf numFmtId="0" fontId="4" fillId="0" borderId="0" xfId="0" applyFont="1" applyAlignment="1">
      <alignment horizontal="right"/>
    </xf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time(sec)</c:v>
                </c:pt>
              </c:strCache>
            </c:strRef>
          </c:tx>
          <c:marker>
            <c:symbol val="none"/>
          </c:marker>
          <c:cat>
            <c:numRef>
              <c:f>Sheet1!$B$25:$B$29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3343.0</c:v>
                </c:pt>
                <c:pt idx="1">
                  <c:v>1804.0</c:v>
                </c:pt>
                <c:pt idx="2">
                  <c:v>2040.0</c:v>
                </c:pt>
                <c:pt idx="3">
                  <c:v>1409.0</c:v>
                </c:pt>
                <c:pt idx="4">
                  <c:v>1403.0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86920"/>
        <c:axId val="-2135489528"/>
      </c:lineChart>
      <c:catAx>
        <c:axId val="-21357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489528"/>
        <c:crosses val="autoZero"/>
        <c:auto val="1"/>
        <c:lblAlgn val="ctr"/>
        <c:lblOffset val="100"/>
        <c:noMultiLvlLbl val="0"/>
      </c:catAx>
      <c:valAx>
        <c:axId val="-213548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8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nbSeq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2916219662773"/>
                  <c:y val="-0.231571886847477"/>
                </c:manualLayout>
              </c:layout>
              <c:numFmt formatCode="General" sourceLinked="0"/>
            </c:trendlineLbl>
          </c:trendline>
          <c:xVal>
            <c:numRef>
              <c:f>Sheet4!$G$2:$G$28</c:f>
              <c:numCache>
                <c:formatCode>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xVal>
          <c:yVal>
            <c:numRef>
              <c:f>Sheet4!$H$2:$H$28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42568"/>
        <c:axId val="2131904392"/>
      </c:scatterChart>
      <c:valAx>
        <c:axId val="-2135242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1904392"/>
        <c:crosses val="autoZero"/>
        <c:crossBetween val="midCat"/>
        <c:majorUnit val="40.0"/>
      </c:valAx>
      <c:valAx>
        <c:axId val="2131904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524256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5930008748906"/>
          <c:y val="0.214159740449111"/>
          <c:w val="0.23295888013998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601312335958"/>
                  <c:y val="-0.108128827646544"/>
                </c:manualLayout>
              </c:layout>
              <c:numFmt formatCode="General" sourceLinked="0"/>
            </c:trendlineLbl>
          </c:trendline>
          <c:xVal>
            <c:numRef>
              <c:f>Sheet4!$J$2:$J$28</c:f>
              <c:numCache>
                <c:formatCode>General</c:formatCode>
                <c:ptCount val="27"/>
                <c:pt idx="0">
                  <c:v>5.4</c:v>
                </c:pt>
                <c:pt idx="1">
                  <c:v>7.4</c:v>
                </c:pt>
                <c:pt idx="2">
                  <c:v>7.7</c:v>
                </c:pt>
                <c:pt idx="3">
                  <c:v>8.2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21.0</c:v>
                </c:pt>
                <c:pt idx="16">
                  <c:v>24.0</c:v>
                </c:pt>
                <c:pt idx="17">
                  <c:v>27.0</c:v>
                </c:pt>
                <c:pt idx="18">
                  <c:v>47.0</c:v>
                </c:pt>
                <c:pt idx="19">
                  <c:v>50.0</c:v>
                </c:pt>
                <c:pt idx="20">
                  <c:v>62.0</c:v>
                </c:pt>
                <c:pt idx="21">
                  <c:v>60.0</c:v>
                </c:pt>
                <c:pt idx="22">
                  <c:v>62.0</c:v>
                </c:pt>
                <c:pt idx="23">
                  <c:v>62.0</c:v>
                </c:pt>
                <c:pt idx="24">
                  <c:v>61.0</c:v>
                </c:pt>
                <c:pt idx="25">
                  <c:v>79.0</c:v>
                </c:pt>
                <c:pt idx="26">
                  <c:v>86.0</c:v>
                </c:pt>
              </c:numCache>
            </c:numRef>
          </c:xVal>
          <c:yVal>
            <c:numRef>
              <c:f>Sheet4!$K$2:$K$28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74376"/>
        <c:axId val="-2135736968"/>
      </c:scatterChart>
      <c:valAx>
        <c:axId val="-2135774376"/>
        <c:scaling>
          <c:orientation val="minMax"/>
          <c:max val="9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36968"/>
        <c:crosses val="autoZero"/>
        <c:crossBetween val="midCat"/>
        <c:majorUnit val="10.0"/>
      </c:valAx>
      <c:valAx>
        <c:axId val="-2135736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577437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5930008748906"/>
          <c:y val="0.200270851560222"/>
          <c:w val="0.23295888013998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Sheet1!$B$7:$B$15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40.0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2494.0</c:v>
                </c:pt>
                <c:pt idx="1">
                  <c:v>1292.0</c:v>
                </c:pt>
                <c:pt idx="2">
                  <c:v>1247.0</c:v>
                </c:pt>
                <c:pt idx="3">
                  <c:v>695.0</c:v>
                </c:pt>
                <c:pt idx="4">
                  <c:v>694.0</c:v>
                </c:pt>
                <c:pt idx="5">
                  <c:v>751.0</c:v>
                </c:pt>
                <c:pt idx="6">
                  <c:v>776.0</c:v>
                </c:pt>
                <c:pt idx="7">
                  <c:v>688.0</c:v>
                </c:pt>
                <c:pt idx="8">
                  <c:v>751.0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89432"/>
        <c:axId val="-2135857992"/>
      </c:lineChart>
      <c:catAx>
        <c:axId val="212358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857992"/>
        <c:crosses val="autoZero"/>
        <c:auto val="1"/>
        <c:lblAlgn val="ctr"/>
        <c:lblOffset val="100"/>
        <c:noMultiLvlLbl val="0"/>
      </c:catAx>
      <c:valAx>
        <c:axId val="-21358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8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 to process a library with different number of executors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Sheet1!$C$41</c:f>
              <c:strCache>
                <c:ptCount val="1"/>
                <c:pt idx="0">
                  <c:v>time(sec) mean</c:v>
                </c:pt>
              </c:strCache>
            </c:strRef>
          </c:tx>
          <c:spPr>
            <a:ln w="47625">
              <a:noFill/>
            </a:ln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Sheet1!$A$42:$A$53</c:f>
                <c:numCache>
                  <c:formatCode>General</c:formatCode>
                  <c:ptCount val="12"/>
                  <c:pt idx="0">
                    <c:v>88.15327560561773</c:v>
                  </c:pt>
                  <c:pt idx="1">
                    <c:v>5.65685424949238</c:v>
                  </c:pt>
                  <c:pt idx="2">
                    <c:v>81.19318526411765</c:v>
                  </c:pt>
                  <c:pt idx="3">
                    <c:v>16.97056274847714</c:v>
                  </c:pt>
                  <c:pt idx="6">
                    <c:v>10.69267662156363</c:v>
                  </c:pt>
                </c:numCache>
              </c:numRef>
            </c:plus>
            <c:minus>
              <c:numRef>
                <c:f>Sheet1!$A$42:$A$53</c:f>
                <c:numCache>
                  <c:formatCode>General</c:formatCode>
                  <c:ptCount val="12"/>
                  <c:pt idx="0">
                    <c:v>88.15327560561773</c:v>
                  </c:pt>
                  <c:pt idx="1">
                    <c:v>5.65685424949238</c:v>
                  </c:pt>
                  <c:pt idx="2">
                    <c:v>81.19318526411765</c:v>
                  </c:pt>
                  <c:pt idx="3">
                    <c:v>16.97056274847714</c:v>
                  </c:pt>
                  <c:pt idx="6">
                    <c:v>10.69267662156363</c:v>
                  </c:pt>
                </c:numCache>
              </c:numRef>
            </c:minus>
          </c:errBars>
          <c:cat>
            <c:numRef>
              <c:f>Sheet1!$B$42:$B$53</c:f>
              <c:numCache>
                <c:formatCode>0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40.0</c:v>
                </c:pt>
                <c:pt idx="9">
                  <c:v>80.0</c:v>
                </c:pt>
                <c:pt idx="10">
                  <c:v>160.0</c:v>
                </c:pt>
                <c:pt idx="11">
                  <c:v>320.0</c:v>
                </c:pt>
              </c:numCache>
            </c:num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2579.0</c:v>
                </c:pt>
                <c:pt idx="1">
                  <c:v>1462.0</c:v>
                </c:pt>
                <c:pt idx="2">
                  <c:v>1297.0</c:v>
                </c:pt>
                <c:pt idx="3">
                  <c:v>707.0</c:v>
                </c:pt>
                <c:pt idx="4">
                  <c:v>435.0</c:v>
                </c:pt>
                <c:pt idx="5">
                  <c:v>250.0</c:v>
                </c:pt>
                <c:pt idx="6">
                  <c:v>191.0</c:v>
                </c:pt>
                <c:pt idx="7">
                  <c:v>159.0</c:v>
                </c:pt>
                <c:pt idx="8">
                  <c:v>139.0</c:v>
                </c:pt>
                <c:pt idx="9">
                  <c:v>100.0</c:v>
                </c:pt>
                <c:pt idx="10">
                  <c:v>66.0</c:v>
                </c:pt>
                <c:pt idx="11">
                  <c:v>62.0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5834632"/>
        <c:axId val="-2135762456"/>
      </c:barChart>
      <c:catAx>
        <c:axId val="-213583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nbExecutors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35762456"/>
        <c:crosses val="autoZero"/>
        <c:auto val="1"/>
        <c:lblAlgn val="ctr"/>
        <c:lblOffset val="100"/>
        <c:noMultiLvlLbl val="0"/>
      </c:catAx>
      <c:valAx>
        <c:axId val="-2135762456"/>
        <c:scaling>
          <c:orientation val="minMax"/>
          <c:max val="27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83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Sheet1!$H$59</c:f>
              <c:strCache>
                <c:ptCount val="1"/>
                <c:pt idx="0">
                  <c:v>nbDistinct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Sheet1!$H$60:$H$86</c:f>
              <c:numCache>
                <c:formatCode>General</c:formatCode>
                <c:ptCount val="27"/>
                <c:pt idx="0">
                  <c:v>35.0</c:v>
                </c:pt>
                <c:pt idx="1">
                  <c:v>66.0</c:v>
                </c:pt>
                <c:pt idx="2">
                  <c:v>79.0</c:v>
                </c:pt>
                <c:pt idx="3">
                  <c:v>67.0</c:v>
                </c:pt>
                <c:pt idx="4">
                  <c:v>62.0</c:v>
                </c:pt>
                <c:pt idx="5">
                  <c:v>61.0</c:v>
                </c:pt>
                <c:pt idx="6">
                  <c:v>75.0</c:v>
                </c:pt>
                <c:pt idx="7">
                  <c:v>56.0</c:v>
                </c:pt>
                <c:pt idx="8">
                  <c:v>83.0</c:v>
                </c:pt>
                <c:pt idx="9">
                  <c:v>66.0</c:v>
                </c:pt>
                <c:pt idx="10">
                  <c:v>70.0</c:v>
                </c:pt>
                <c:pt idx="11">
                  <c:v>90.0</c:v>
                </c:pt>
                <c:pt idx="12">
                  <c:v>97.0</c:v>
                </c:pt>
                <c:pt idx="13">
                  <c:v>91.0</c:v>
                </c:pt>
                <c:pt idx="14">
                  <c:v>39.0</c:v>
                </c:pt>
                <c:pt idx="15">
                  <c:v>91.0</c:v>
                </c:pt>
                <c:pt idx="16">
                  <c:v>42.0</c:v>
                </c:pt>
                <c:pt idx="17">
                  <c:v>50.0</c:v>
                </c:pt>
                <c:pt idx="18">
                  <c:v>36.0</c:v>
                </c:pt>
                <c:pt idx="19">
                  <c:v>42.0</c:v>
                </c:pt>
                <c:pt idx="20">
                  <c:v>61.0</c:v>
                </c:pt>
                <c:pt idx="21">
                  <c:v>46.0</c:v>
                </c:pt>
                <c:pt idx="22">
                  <c:v>38.0</c:v>
                </c:pt>
                <c:pt idx="23">
                  <c:v>65.0</c:v>
                </c:pt>
                <c:pt idx="24">
                  <c:v>58.0</c:v>
                </c:pt>
                <c:pt idx="25">
                  <c:v>68.0</c:v>
                </c:pt>
                <c:pt idx="26">
                  <c:v>63.0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Sheet1!$I$59</c:f>
              <c:strCache>
                <c:ptCount val="1"/>
                <c:pt idx="0">
                  <c:v>nbNonD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Sheet1!$I$60:$I$86</c:f>
              <c:numCache>
                <c:formatCode>General</c:formatCode>
                <c:ptCount val="27"/>
                <c:pt idx="0">
                  <c:v>91.0</c:v>
                </c:pt>
                <c:pt idx="1">
                  <c:v>159.0</c:v>
                </c:pt>
                <c:pt idx="2">
                  <c:v>193.0</c:v>
                </c:pt>
                <c:pt idx="3">
                  <c:v>168.0</c:v>
                </c:pt>
                <c:pt idx="4">
                  <c:v>154.0</c:v>
                </c:pt>
                <c:pt idx="5">
                  <c:v>150.0</c:v>
                </c:pt>
                <c:pt idx="6">
                  <c:v>179.0</c:v>
                </c:pt>
                <c:pt idx="7">
                  <c:v>136.0</c:v>
                </c:pt>
                <c:pt idx="8">
                  <c:v>199.0</c:v>
                </c:pt>
                <c:pt idx="9">
                  <c:v>157.0</c:v>
                </c:pt>
                <c:pt idx="10">
                  <c:v>165.0</c:v>
                </c:pt>
                <c:pt idx="11">
                  <c:v>212.0</c:v>
                </c:pt>
                <c:pt idx="12">
                  <c:v>217.0</c:v>
                </c:pt>
                <c:pt idx="13">
                  <c:v>207.0</c:v>
                </c:pt>
                <c:pt idx="14">
                  <c:v>112.0</c:v>
                </c:pt>
                <c:pt idx="15">
                  <c:v>205.0</c:v>
                </c:pt>
                <c:pt idx="16">
                  <c:v>113.0</c:v>
                </c:pt>
                <c:pt idx="17">
                  <c:v>125.0</c:v>
                </c:pt>
                <c:pt idx="18">
                  <c:v>99.0</c:v>
                </c:pt>
                <c:pt idx="19">
                  <c:v>105.0</c:v>
                </c:pt>
                <c:pt idx="20">
                  <c:v>148.0</c:v>
                </c:pt>
                <c:pt idx="21">
                  <c:v>115.0</c:v>
                </c:pt>
                <c:pt idx="22">
                  <c:v>96.0</c:v>
                </c:pt>
                <c:pt idx="23">
                  <c:v>157.0</c:v>
                </c:pt>
                <c:pt idx="24">
                  <c:v>144.0</c:v>
                </c:pt>
                <c:pt idx="25">
                  <c:v>159.0</c:v>
                </c:pt>
                <c:pt idx="26">
                  <c:v>142.0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Sheet1!$K$59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Sheet1!$K$60:$K$86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Sheet1!$L$59</c:f>
              <c:strCache>
                <c:ptCount val="1"/>
                <c:pt idx="0">
                  <c:v>nbSeq(x 10k)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Sheet1!$L$60:$L$86</c:f>
              <c:numCache>
                <c:formatCode>0.0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val>
          <c:smooth val="0"/>
        </c:ser>
        <c:ser>
          <c:idx val="0"/>
          <c:order val="4"/>
          <c:tx>
            <c:v>MB</c:v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Sheet1!$J$60:$J$86</c:f>
              <c:numCache>
                <c:formatCode>General</c:formatCode>
                <c:ptCount val="27"/>
                <c:pt idx="0">
                  <c:v>5.4</c:v>
                </c:pt>
                <c:pt idx="1">
                  <c:v>7.4</c:v>
                </c:pt>
                <c:pt idx="2">
                  <c:v>7.7</c:v>
                </c:pt>
                <c:pt idx="3">
                  <c:v>8.2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21.0</c:v>
                </c:pt>
                <c:pt idx="16">
                  <c:v>24.0</c:v>
                </c:pt>
                <c:pt idx="17">
                  <c:v>27.0</c:v>
                </c:pt>
                <c:pt idx="18">
                  <c:v>47.0</c:v>
                </c:pt>
                <c:pt idx="19">
                  <c:v>50.0</c:v>
                </c:pt>
                <c:pt idx="20">
                  <c:v>62.0</c:v>
                </c:pt>
                <c:pt idx="21">
                  <c:v>60.0</c:v>
                </c:pt>
                <c:pt idx="22">
                  <c:v>62.0</c:v>
                </c:pt>
                <c:pt idx="23">
                  <c:v>62.0</c:v>
                </c:pt>
                <c:pt idx="24">
                  <c:v>61.0</c:v>
                </c:pt>
                <c:pt idx="25">
                  <c:v>79.0</c:v>
                </c:pt>
                <c:pt idx="26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38296"/>
        <c:axId val="2080939496"/>
      </c:lineChart>
      <c:catAx>
        <c:axId val="20808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Library</a:t>
                </a:r>
                <a:r>
                  <a:rPr lang="en-US" baseline="0"/>
                  <a:t> ID (from low to high nbSeq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0939496"/>
        <c:crosses val="autoZero"/>
        <c:auto val="1"/>
        <c:lblAlgn val="ctr"/>
        <c:lblOffset val="100"/>
        <c:noMultiLvlLbl val="0"/>
      </c:catAx>
      <c:valAx>
        <c:axId val="2080939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0838296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Sheet1!$C$41</c:f>
              <c:strCache>
                <c:ptCount val="1"/>
                <c:pt idx="0">
                  <c:v>time(sec) mean</c:v>
                </c:pt>
              </c:strCache>
            </c:strRef>
          </c:tx>
          <c:spPr>
            <a:ln w="47625">
              <a:noFill/>
            </a:ln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Sheet1!$A$42:$A$53</c:f>
                <c:numCache>
                  <c:formatCode>General</c:formatCode>
                  <c:ptCount val="12"/>
                  <c:pt idx="0">
                    <c:v>88.15327560561773</c:v>
                  </c:pt>
                  <c:pt idx="1">
                    <c:v>5.65685424949238</c:v>
                  </c:pt>
                  <c:pt idx="2">
                    <c:v>81.19318526411765</c:v>
                  </c:pt>
                  <c:pt idx="3">
                    <c:v>16.97056274847714</c:v>
                  </c:pt>
                  <c:pt idx="6">
                    <c:v>10.69267662156363</c:v>
                  </c:pt>
                </c:numCache>
              </c:numRef>
            </c:plus>
            <c:minus>
              <c:numRef>
                <c:f>Sheet1!$A$42:$A$53</c:f>
                <c:numCache>
                  <c:formatCode>General</c:formatCode>
                  <c:ptCount val="12"/>
                  <c:pt idx="0">
                    <c:v>88.15327560561773</c:v>
                  </c:pt>
                  <c:pt idx="1">
                    <c:v>5.65685424949238</c:v>
                  </c:pt>
                  <c:pt idx="2">
                    <c:v>81.19318526411765</c:v>
                  </c:pt>
                  <c:pt idx="3">
                    <c:v>16.97056274847714</c:v>
                  </c:pt>
                  <c:pt idx="6">
                    <c:v>10.69267662156363</c:v>
                  </c:pt>
                </c:numCache>
              </c:numRef>
            </c:minus>
          </c:errBars>
          <c:cat>
            <c:numRef>
              <c:f>Sheet1!$B$42:$B$53</c:f>
              <c:numCache>
                <c:formatCode>0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40.0</c:v>
                </c:pt>
                <c:pt idx="9">
                  <c:v>80.0</c:v>
                </c:pt>
                <c:pt idx="10">
                  <c:v>160.0</c:v>
                </c:pt>
                <c:pt idx="11">
                  <c:v>320.0</c:v>
                </c:pt>
              </c:numCache>
            </c:num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2579.0</c:v>
                </c:pt>
                <c:pt idx="1">
                  <c:v>1462.0</c:v>
                </c:pt>
                <c:pt idx="2">
                  <c:v>1297.0</c:v>
                </c:pt>
                <c:pt idx="3">
                  <c:v>707.0</c:v>
                </c:pt>
                <c:pt idx="4">
                  <c:v>435.0</c:v>
                </c:pt>
                <c:pt idx="5">
                  <c:v>250.0</c:v>
                </c:pt>
                <c:pt idx="6">
                  <c:v>191.0</c:v>
                </c:pt>
                <c:pt idx="7">
                  <c:v>159.0</c:v>
                </c:pt>
                <c:pt idx="8">
                  <c:v>139.0</c:v>
                </c:pt>
                <c:pt idx="9">
                  <c:v>100.0</c:v>
                </c:pt>
                <c:pt idx="10">
                  <c:v>66.0</c:v>
                </c:pt>
                <c:pt idx="11">
                  <c:v>62.0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5254456"/>
        <c:axId val="-2134994200"/>
      </c:barChart>
      <c:catAx>
        <c:axId val="-213525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nbExecutors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34994200"/>
        <c:crosses val="autoZero"/>
        <c:auto val="1"/>
        <c:lblAlgn val="ctr"/>
        <c:lblOffset val="100"/>
        <c:noMultiLvlLbl val="0"/>
      </c:catAx>
      <c:valAx>
        <c:axId val="-2134994200"/>
        <c:scaling>
          <c:orientation val="minMax"/>
          <c:max val="27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Sheet1!$H$59</c:f>
              <c:strCache>
                <c:ptCount val="1"/>
                <c:pt idx="0">
                  <c:v>nbDistinct</c:v>
                </c:pt>
              </c:strCache>
            </c:strRef>
          </c:tx>
          <c:invertIfNegative val="0"/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Sheet1!$H$60:$H$86</c:f>
              <c:numCache>
                <c:formatCode>General</c:formatCode>
                <c:ptCount val="27"/>
                <c:pt idx="0">
                  <c:v>35.0</c:v>
                </c:pt>
                <c:pt idx="1">
                  <c:v>66.0</c:v>
                </c:pt>
                <c:pt idx="2">
                  <c:v>79.0</c:v>
                </c:pt>
                <c:pt idx="3">
                  <c:v>67.0</c:v>
                </c:pt>
                <c:pt idx="4">
                  <c:v>62.0</c:v>
                </c:pt>
                <c:pt idx="5">
                  <c:v>61.0</c:v>
                </c:pt>
                <c:pt idx="6">
                  <c:v>75.0</c:v>
                </c:pt>
                <c:pt idx="7">
                  <c:v>56.0</c:v>
                </c:pt>
                <c:pt idx="8">
                  <c:v>83.0</c:v>
                </c:pt>
                <c:pt idx="9">
                  <c:v>66.0</c:v>
                </c:pt>
                <c:pt idx="10">
                  <c:v>70.0</c:v>
                </c:pt>
                <c:pt idx="11">
                  <c:v>90.0</c:v>
                </c:pt>
                <c:pt idx="12">
                  <c:v>97.0</c:v>
                </c:pt>
                <c:pt idx="13">
                  <c:v>91.0</c:v>
                </c:pt>
                <c:pt idx="14">
                  <c:v>39.0</c:v>
                </c:pt>
                <c:pt idx="15">
                  <c:v>91.0</c:v>
                </c:pt>
                <c:pt idx="16">
                  <c:v>42.0</c:v>
                </c:pt>
                <c:pt idx="17">
                  <c:v>50.0</c:v>
                </c:pt>
                <c:pt idx="18">
                  <c:v>36.0</c:v>
                </c:pt>
                <c:pt idx="19">
                  <c:v>42.0</c:v>
                </c:pt>
                <c:pt idx="20">
                  <c:v>61.0</c:v>
                </c:pt>
                <c:pt idx="21">
                  <c:v>46.0</c:v>
                </c:pt>
                <c:pt idx="22">
                  <c:v>38.0</c:v>
                </c:pt>
                <c:pt idx="23">
                  <c:v>65.0</c:v>
                </c:pt>
                <c:pt idx="24">
                  <c:v>58.0</c:v>
                </c:pt>
                <c:pt idx="25">
                  <c:v>68.0</c:v>
                </c:pt>
                <c:pt idx="26">
                  <c:v>63.0</c:v>
                </c:pt>
              </c:numCache>
            </c:numRef>
          </c:val>
        </c:ser>
        <c:ser>
          <c:idx val="2"/>
          <c:order val="1"/>
          <c:tx>
            <c:strRef>
              <c:f>Sheet1!$I$59</c:f>
              <c:strCache>
                <c:ptCount val="1"/>
                <c:pt idx="0">
                  <c:v>nbNonD</c:v>
                </c:pt>
              </c:strCache>
            </c:strRef>
          </c:tx>
          <c:invertIfNegative val="0"/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Sheet1!$I$60:$I$86</c:f>
              <c:numCache>
                <c:formatCode>General</c:formatCode>
                <c:ptCount val="27"/>
                <c:pt idx="0">
                  <c:v>91.0</c:v>
                </c:pt>
                <c:pt idx="1">
                  <c:v>159.0</c:v>
                </c:pt>
                <c:pt idx="2">
                  <c:v>193.0</c:v>
                </c:pt>
                <c:pt idx="3">
                  <c:v>168.0</c:v>
                </c:pt>
                <c:pt idx="4">
                  <c:v>154.0</c:v>
                </c:pt>
                <c:pt idx="5">
                  <c:v>150.0</c:v>
                </c:pt>
                <c:pt idx="6">
                  <c:v>179.0</c:v>
                </c:pt>
                <c:pt idx="7">
                  <c:v>136.0</c:v>
                </c:pt>
                <c:pt idx="8">
                  <c:v>199.0</c:v>
                </c:pt>
                <c:pt idx="9">
                  <c:v>157.0</c:v>
                </c:pt>
                <c:pt idx="10">
                  <c:v>165.0</c:v>
                </c:pt>
                <c:pt idx="11">
                  <c:v>212.0</c:v>
                </c:pt>
                <c:pt idx="12">
                  <c:v>217.0</c:v>
                </c:pt>
                <c:pt idx="13">
                  <c:v>207.0</c:v>
                </c:pt>
                <c:pt idx="14">
                  <c:v>112.0</c:v>
                </c:pt>
                <c:pt idx="15">
                  <c:v>205.0</c:v>
                </c:pt>
                <c:pt idx="16">
                  <c:v>113.0</c:v>
                </c:pt>
                <c:pt idx="17">
                  <c:v>125.0</c:v>
                </c:pt>
                <c:pt idx="18">
                  <c:v>99.0</c:v>
                </c:pt>
                <c:pt idx="19">
                  <c:v>105.0</c:v>
                </c:pt>
                <c:pt idx="20">
                  <c:v>148.0</c:v>
                </c:pt>
                <c:pt idx="21">
                  <c:v>115.0</c:v>
                </c:pt>
                <c:pt idx="22">
                  <c:v>96.0</c:v>
                </c:pt>
                <c:pt idx="23">
                  <c:v>157.0</c:v>
                </c:pt>
                <c:pt idx="24">
                  <c:v>144.0</c:v>
                </c:pt>
                <c:pt idx="25">
                  <c:v>159.0</c:v>
                </c:pt>
                <c:pt idx="26">
                  <c:v>142.0</c:v>
                </c:pt>
              </c:numCache>
            </c:numRef>
          </c:val>
        </c:ser>
        <c:ser>
          <c:idx val="4"/>
          <c:order val="2"/>
          <c:tx>
            <c:strRef>
              <c:f>Sheet1!$K$59</c:f>
              <c:strCache>
                <c:ptCount val="1"/>
                <c:pt idx="0">
                  <c:v>time (sec)</c:v>
                </c:pt>
              </c:strCache>
            </c:strRef>
          </c:tx>
          <c:invertIfNegative val="0"/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Sheet1!$K$60:$K$86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val>
        </c:ser>
        <c:ser>
          <c:idx val="5"/>
          <c:order val="3"/>
          <c:tx>
            <c:strRef>
              <c:f>Sheet1!$L$59</c:f>
              <c:strCache>
                <c:ptCount val="1"/>
                <c:pt idx="0">
                  <c:v>nbSeq(x 10k)</c:v>
                </c:pt>
              </c:strCache>
            </c:strRef>
          </c:tx>
          <c:invertIfNegative val="0"/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Sheet1!$L$60:$L$86</c:f>
              <c:numCache>
                <c:formatCode>0.0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val>
        </c:ser>
        <c:ser>
          <c:idx val="0"/>
          <c:order val="4"/>
          <c:tx>
            <c:v>MB</c:v>
          </c:tx>
          <c:invertIfNegative val="0"/>
          <c:cat>
            <c:numRef>
              <c:f>Sheet1!$G$60:$G$86</c:f>
              <c:numCache>
                <c:formatCode>General</c:formatCode>
                <c:ptCount val="27"/>
                <c:pt idx="0">
                  <c:v>463.0</c:v>
                </c:pt>
                <c:pt idx="1">
                  <c:v>459.0</c:v>
                </c:pt>
                <c:pt idx="2">
                  <c:v>468.0</c:v>
                </c:pt>
                <c:pt idx="3">
                  <c:v>466.0</c:v>
                </c:pt>
                <c:pt idx="4">
                  <c:v>461.0</c:v>
                </c:pt>
                <c:pt idx="5">
                  <c:v>462.0</c:v>
                </c:pt>
                <c:pt idx="6">
                  <c:v>452.0</c:v>
                </c:pt>
                <c:pt idx="7">
                  <c:v>454.0</c:v>
                </c:pt>
                <c:pt idx="8">
                  <c:v>464.0</c:v>
                </c:pt>
                <c:pt idx="9">
                  <c:v>455.0</c:v>
                </c:pt>
                <c:pt idx="10">
                  <c:v>451.0</c:v>
                </c:pt>
                <c:pt idx="11">
                  <c:v>456.0</c:v>
                </c:pt>
                <c:pt idx="12">
                  <c:v>458.0</c:v>
                </c:pt>
                <c:pt idx="13">
                  <c:v>453.0</c:v>
                </c:pt>
                <c:pt idx="14">
                  <c:v>106.0</c:v>
                </c:pt>
                <c:pt idx="15">
                  <c:v>457.0</c:v>
                </c:pt>
                <c:pt idx="16">
                  <c:v>105.0</c:v>
                </c:pt>
                <c:pt idx="17">
                  <c:v>137.0</c:v>
                </c:pt>
                <c:pt idx="18">
                  <c:v>460.0</c:v>
                </c:pt>
                <c:pt idx="19">
                  <c:v>100.0</c:v>
                </c:pt>
                <c:pt idx="20">
                  <c:v>467.0</c:v>
                </c:pt>
                <c:pt idx="21">
                  <c:v>133.0</c:v>
                </c:pt>
                <c:pt idx="22">
                  <c:v>134.0</c:v>
                </c:pt>
                <c:pt idx="23">
                  <c:v>138.0</c:v>
                </c:pt>
                <c:pt idx="24">
                  <c:v>99.0</c:v>
                </c:pt>
                <c:pt idx="25">
                  <c:v>102.0</c:v>
                </c:pt>
                <c:pt idx="26">
                  <c:v>101.0</c:v>
                </c:pt>
              </c:numCache>
            </c:numRef>
          </c:cat>
          <c:val>
            <c:numRef>
              <c:f>Sheet1!$J$60:$J$86</c:f>
              <c:numCache>
                <c:formatCode>General</c:formatCode>
                <c:ptCount val="27"/>
                <c:pt idx="0">
                  <c:v>5.4</c:v>
                </c:pt>
                <c:pt idx="1">
                  <c:v>7.4</c:v>
                </c:pt>
                <c:pt idx="2">
                  <c:v>7.7</c:v>
                </c:pt>
                <c:pt idx="3">
                  <c:v>8.2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21.0</c:v>
                </c:pt>
                <c:pt idx="16">
                  <c:v>24.0</c:v>
                </c:pt>
                <c:pt idx="17">
                  <c:v>27.0</c:v>
                </c:pt>
                <c:pt idx="18">
                  <c:v>47.0</c:v>
                </c:pt>
                <c:pt idx="19">
                  <c:v>50.0</c:v>
                </c:pt>
                <c:pt idx="20">
                  <c:v>62.0</c:v>
                </c:pt>
                <c:pt idx="21">
                  <c:v>60.0</c:v>
                </c:pt>
                <c:pt idx="22">
                  <c:v>62.0</c:v>
                </c:pt>
                <c:pt idx="23">
                  <c:v>62.0</c:v>
                </c:pt>
                <c:pt idx="24">
                  <c:v>61.0</c:v>
                </c:pt>
                <c:pt idx="25">
                  <c:v>79.0</c:v>
                </c:pt>
                <c:pt idx="26">
                  <c:v>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07784"/>
        <c:axId val="2123613736"/>
      </c:barChart>
      <c:catAx>
        <c:axId val="21236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Library</a:t>
                </a:r>
                <a:r>
                  <a:rPr lang="en-US" baseline="0"/>
                  <a:t> ID (from low to high nbSeq 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3613736"/>
        <c:crosses val="autoZero"/>
        <c:auto val="1"/>
        <c:lblAlgn val="ctr"/>
        <c:lblOffset val="100"/>
        <c:noMultiLvlLbl val="0"/>
      </c:catAx>
      <c:valAx>
        <c:axId val="21236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607784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Sheet1!$K$59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trendline>
            <c:spPr>
              <a:ln w="22225"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Sheet1!$L$60:$L$86</c:f>
              <c:numCache>
                <c:formatCode>0.0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cat>
          <c:val>
            <c:numRef>
              <c:f>Sheet1!$K$60:$K$86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Sheet1!$L$59</c:f>
              <c:strCache>
                <c:ptCount val="1"/>
                <c:pt idx="0">
                  <c:v>nbSeq(x 10k)</c:v>
                </c:pt>
              </c:strCache>
            </c:strRef>
          </c:tx>
          <c:marker>
            <c:symbol val="none"/>
          </c:marker>
          <c:cat>
            <c:numRef>
              <c:f>Sheet1!$L$60:$L$86</c:f>
              <c:numCache>
                <c:formatCode>0.0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cat>
          <c:val>
            <c:numRef>
              <c:f>Sheet1!$L$60:$L$86</c:f>
              <c:numCache>
                <c:formatCode>0.0</c:formatCode>
                <c:ptCount val="27"/>
                <c:pt idx="0">
                  <c:v>19.6715</c:v>
                </c:pt>
                <c:pt idx="1">
                  <c:v>28.8115</c:v>
                </c:pt>
                <c:pt idx="2">
                  <c:v>31.1499</c:v>
                </c:pt>
                <c:pt idx="3">
                  <c:v>32.7463</c:v>
                </c:pt>
                <c:pt idx="4">
                  <c:v>44.731</c:v>
                </c:pt>
                <c:pt idx="5">
                  <c:v>50.2803</c:v>
                </c:pt>
                <c:pt idx="6">
                  <c:v>51.4243</c:v>
                </c:pt>
                <c:pt idx="7">
                  <c:v>54.6216</c:v>
                </c:pt>
                <c:pt idx="8">
                  <c:v>55.9612</c:v>
                </c:pt>
                <c:pt idx="9">
                  <c:v>56.0633</c:v>
                </c:pt>
                <c:pt idx="10">
                  <c:v>72.4388</c:v>
                </c:pt>
                <c:pt idx="11">
                  <c:v>75.6713</c:v>
                </c:pt>
                <c:pt idx="12">
                  <c:v>76.4596</c:v>
                </c:pt>
                <c:pt idx="13">
                  <c:v>81.4</c:v>
                </c:pt>
                <c:pt idx="14">
                  <c:v>81.4268</c:v>
                </c:pt>
                <c:pt idx="15">
                  <c:v>83.2515</c:v>
                </c:pt>
                <c:pt idx="16">
                  <c:v>90.761</c:v>
                </c:pt>
                <c:pt idx="17">
                  <c:v>106.7906</c:v>
                </c:pt>
                <c:pt idx="18">
                  <c:v>161.1564</c:v>
                </c:pt>
                <c:pt idx="19">
                  <c:v>183.8879</c:v>
                </c:pt>
                <c:pt idx="20">
                  <c:v>202.1612</c:v>
                </c:pt>
                <c:pt idx="21">
                  <c:v>234.963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240.1411</c:v>
                </c:pt>
                <c:pt idx="25">
                  <c:v>311.1943</c:v>
                </c:pt>
                <c:pt idx="26">
                  <c:v>337.7597</c:v>
                </c:pt>
              </c:numCache>
            </c:numRef>
          </c:val>
          <c:smooth val="0"/>
        </c:ser>
        <c:ser>
          <c:idx val="0"/>
          <c:order val="2"/>
          <c:tx>
            <c:v>nbDistinct</c:v>
          </c:tx>
          <c:marker>
            <c:symbol val="none"/>
          </c:marker>
          <c:val>
            <c:numRef>
              <c:f>Sheet1!$H$60:$H$86</c:f>
              <c:numCache>
                <c:formatCode>General</c:formatCode>
                <c:ptCount val="27"/>
                <c:pt idx="0">
                  <c:v>35.0</c:v>
                </c:pt>
                <c:pt idx="1">
                  <c:v>66.0</c:v>
                </c:pt>
                <c:pt idx="2">
                  <c:v>79.0</c:v>
                </c:pt>
                <c:pt idx="3">
                  <c:v>67.0</c:v>
                </c:pt>
                <c:pt idx="4">
                  <c:v>62.0</c:v>
                </c:pt>
                <c:pt idx="5">
                  <c:v>61.0</c:v>
                </c:pt>
                <c:pt idx="6">
                  <c:v>75.0</c:v>
                </c:pt>
                <c:pt idx="7">
                  <c:v>56.0</c:v>
                </c:pt>
                <c:pt idx="8">
                  <c:v>83.0</c:v>
                </c:pt>
                <c:pt idx="9">
                  <c:v>66.0</c:v>
                </c:pt>
                <c:pt idx="10">
                  <c:v>70.0</c:v>
                </c:pt>
                <c:pt idx="11">
                  <c:v>90.0</c:v>
                </c:pt>
                <c:pt idx="12">
                  <c:v>97.0</c:v>
                </c:pt>
                <c:pt idx="13">
                  <c:v>91.0</c:v>
                </c:pt>
                <c:pt idx="14">
                  <c:v>39.0</c:v>
                </c:pt>
                <c:pt idx="15">
                  <c:v>91.0</c:v>
                </c:pt>
                <c:pt idx="16">
                  <c:v>42.0</c:v>
                </c:pt>
                <c:pt idx="17">
                  <c:v>50.0</c:v>
                </c:pt>
                <c:pt idx="18">
                  <c:v>36.0</c:v>
                </c:pt>
                <c:pt idx="19">
                  <c:v>42.0</c:v>
                </c:pt>
                <c:pt idx="20">
                  <c:v>61.0</c:v>
                </c:pt>
                <c:pt idx="21">
                  <c:v>46.0</c:v>
                </c:pt>
                <c:pt idx="22">
                  <c:v>38.0</c:v>
                </c:pt>
                <c:pt idx="23">
                  <c:v>65.0</c:v>
                </c:pt>
                <c:pt idx="24">
                  <c:v>58.0</c:v>
                </c:pt>
                <c:pt idx="25">
                  <c:v>68.0</c:v>
                </c:pt>
                <c:pt idx="26">
                  <c:v>63.0</c:v>
                </c:pt>
              </c:numCache>
            </c:numRef>
          </c:val>
          <c:smooth val="0"/>
        </c:ser>
        <c:ser>
          <c:idx val="1"/>
          <c:order val="3"/>
          <c:tx>
            <c:v>nonDistinct</c:v>
          </c:tx>
          <c:marker>
            <c:symbol val="none"/>
          </c:marker>
          <c:val>
            <c:numRef>
              <c:f>Sheet1!$I$60:$I$86</c:f>
              <c:numCache>
                <c:formatCode>General</c:formatCode>
                <c:ptCount val="27"/>
                <c:pt idx="0">
                  <c:v>91.0</c:v>
                </c:pt>
                <c:pt idx="1">
                  <c:v>159.0</c:v>
                </c:pt>
                <c:pt idx="2">
                  <c:v>193.0</c:v>
                </c:pt>
                <c:pt idx="3">
                  <c:v>168.0</c:v>
                </c:pt>
                <c:pt idx="4">
                  <c:v>154.0</c:v>
                </c:pt>
                <c:pt idx="5">
                  <c:v>150.0</c:v>
                </c:pt>
                <c:pt idx="6">
                  <c:v>179.0</c:v>
                </c:pt>
                <c:pt idx="7">
                  <c:v>136.0</c:v>
                </c:pt>
                <c:pt idx="8">
                  <c:v>199.0</c:v>
                </c:pt>
                <c:pt idx="9">
                  <c:v>157.0</c:v>
                </c:pt>
                <c:pt idx="10">
                  <c:v>165.0</c:v>
                </c:pt>
                <c:pt idx="11">
                  <c:v>212.0</c:v>
                </c:pt>
                <c:pt idx="12">
                  <c:v>217.0</c:v>
                </c:pt>
                <c:pt idx="13">
                  <c:v>207.0</c:v>
                </c:pt>
                <c:pt idx="14">
                  <c:v>112.0</c:v>
                </c:pt>
                <c:pt idx="15">
                  <c:v>205.0</c:v>
                </c:pt>
                <c:pt idx="16">
                  <c:v>113.0</c:v>
                </c:pt>
                <c:pt idx="17">
                  <c:v>125.0</c:v>
                </c:pt>
                <c:pt idx="18">
                  <c:v>99.0</c:v>
                </c:pt>
                <c:pt idx="19">
                  <c:v>105.0</c:v>
                </c:pt>
                <c:pt idx="20">
                  <c:v>148.0</c:v>
                </c:pt>
                <c:pt idx="21">
                  <c:v>115.0</c:v>
                </c:pt>
                <c:pt idx="22">
                  <c:v>96.0</c:v>
                </c:pt>
                <c:pt idx="23">
                  <c:v>157.0</c:v>
                </c:pt>
                <c:pt idx="24">
                  <c:v>144.0</c:v>
                </c:pt>
                <c:pt idx="25">
                  <c:v>159.0</c:v>
                </c:pt>
                <c:pt idx="26">
                  <c:v>142.0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81480"/>
        <c:axId val="2123572888"/>
      </c:lineChart>
      <c:catAx>
        <c:axId val="212368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aseline="0"/>
                  <a:t>nbSeq (x 10k)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2123572888"/>
        <c:crosses val="autoZero"/>
        <c:auto val="1"/>
        <c:lblAlgn val="ctr"/>
        <c:lblOffset val="100"/>
        <c:noMultiLvlLbl val="0"/>
      </c:catAx>
      <c:valAx>
        <c:axId val="2123572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3681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0996098694588"/>
          <c:y val="0.0703872503225232"/>
          <c:w val="0.185994378485047"/>
          <c:h val="0.28365696872636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nbNonD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6791557305337"/>
                  <c:y val="-0.0611960484106153"/>
                </c:manualLayout>
              </c:layout>
              <c:numFmt formatCode="General" sourceLinked="0"/>
            </c:trendlineLbl>
          </c:trendline>
          <c:xVal>
            <c:numRef>
              <c:f>Sheet4!$D$2:$D$28</c:f>
              <c:numCache>
                <c:formatCode>General</c:formatCode>
                <c:ptCount val="27"/>
                <c:pt idx="0">
                  <c:v>91.0</c:v>
                </c:pt>
                <c:pt idx="1">
                  <c:v>159.0</c:v>
                </c:pt>
                <c:pt idx="2">
                  <c:v>193.0</c:v>
                </c:pt>
                <c:pt idx="3">
                  <c:v>168.0</c:v>
                </c:pt>
                <c:pt idx="4">
                  <c:v>154.0</c:v>
                </c:pt>
                <c:pt idx="5">
                  <c:v>150.0</c:v>
                </c:pt>
                <c:pt idx="6">
                  <c:v>179.0</c:v>
                </c:pt>
                <c:pt idx="7">
                  <c:v>136.0</c:v>
                </c:pt>
                <c:pt idx="8">
                  <c:v>199.0</c:v>
                </c:pt>
                <c:pt idx="9">
                  <c:v>157.0</c:v>
                </c:pt>
                <c:pt idx="10">
                  <c:v>165.0</c:v>
                </c:pt>
                <c:pt idx="11">
                  <c:v>212.0</c:v>
                </c:pt>
                <c:pt idx="12">
                  <c:v>217.0</c:v>
                </c:pt>
                <c:pt idx="13">
                  <c:v>207.0</c:v>
                </c:pt>
                <c:pt idx="14">
                  <c:v>112.0</c:v>
                </c:pt>
                <c:pt idx="15">
                  <c:v>205.0</c:v>
                </c:pt>
                <c:pt idx="16">
                  <c:v>113.0</c:v>
                </c:pt>
                <c:pt idx="17">
                  <c:v>125.0</c:v>
                </c:pt>
                <c:pt idx="18">
                  <c:v>99.0</c:v>
                </c:pt>
                <c:pt idx="19">
                  <c:v>105.0</c:v>
                </c:pt>
                <c:pt idx="20">
                  <c:v>148.0</c:v>
                </c:pt>
                <c:pt idx="21">
                  <c:v>115.0</c:v>
                </c:pt>
                <c:pt idx="22">
                  <c:v>96.0</c:v>
                </c:pt>
                <c:pt idx="23">
                  <c:v>157.0</c:v>
                </c:pt>
                <c:pt idx="24">
                  <c:v>144.0</c:v>
                </c:pt>
                <c:pt idx="25">
                  <c:v>159.0</c:v>
                </c:pt>
                <c:pt idx="26">
                  <c:v>142.0</c:v>
                </c:pt>
              </c:numCache>
            </c:numRef>
          </c:xVal>
          <c:yVal>
            <c:numRef>
              <c:f>Sheet4!$E$2:$E$28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47208"/>
        <c:axId val="2131850104"/>
      </c:scatterChart>
      <c:valAx>
        <c:axId val="2131847208"/>
        <c:scaling>
          <c:orientation val="minMax"/>
          <c:min val="8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1850104"/>
        <c:crosses val="autoZero"/>
        <c:crossBetween val="midCat"/>
        <c:majorUnit val="20.0"/>
      </c:valAx>
      <c:valAx>
        <c:axId val="2131850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18472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7484470691164"/>
          <c:y val="0.209530110819481"/>
          <c:w val="0.23295888013998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nbD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8229658792651"/>
                  <c:y val="-0.0632115777194517"/>
                </c:manualLayout>
              </c:layout>
              <c:numFmt formatCode="General" sourceLinked="0"/>
            </c:trendlineLbl>
          </c:trendline>
          <c:xVal>
            <c:numRef>
              <c:f>Sheet4!$A$2:$A$28</c:f>
              <c:numCache>
                <c:formatCode>General</c:formatCode>
                <c:ptCount val="27"/>
                <c:pt idx="0">
                  <c:v>35.0</c:v>
                </c:pt>
                <c:pt idx="1">
                  <c:v>66.0</c:v>
                </c:pt>
                <c:pt idx="2">
                  <c:v>79.0</c:v>
                </c:pt>
                <c:pt idx="3">
                  <c:v>67.0</c:v>
                </c:pt>
                <c:pt idx="4">
                  <c:v>62.0</c:v>
                </c:pt>
                <c:pt idx="5">
                  <c:v>61.0</c:v>
                </c:pt>
                <c:pt idx="6">
                  <c:v>75.0</c:v>
                </c:pt>
                <c:pt idx="7">
                  <c:v>56.0</c:v>
                </c:pt>
                <c:pt idx="8">
                  <c:v>83.0</c:v>
                </c:pt>
                <c:pt idx="9">
                  <c:v>66.0</c:v>
                </c:pt>
                <c:pt idx="10">
                  <c:v>70.0</c:v>
                </c:pt>
                <c:pt idx="11">
                  <c:v>90.0</c:v>
                </c:pt>
                <c:pt idx="12">
                  <c:v>97.0</c:v>
                </c:pt>
                <c:pt idx="13">
                  <c:v>91.0</c:v>
                </c:pt>
                <c:pt idx="14">
                  <c:v>39.0</c:v>
                </c:pt>
                <c:pt idx="15">
                  <c:v>91.0</c:v>
                </c:pt>
                <c:pt idx="16">
                  <c:v>42.0</c:v>
                </c:pt>
                <c:pt idx="17">
                  <c:v>50.0</c:v>
                </c:pt>
                <c:pt idx="18">
                  <c:v>36.0</c:v>
                </c:pt>
                <c:pt idx="19">
                  <c:v>42.0</c:v>
                </c:pt>
                <c:pt idx="20">
                  <c:v>61.0</c:v>
                </c:pt>
                <c:pt idx="21">
                  <c:v>46.0</c:v>
                </c:pt>
                <c:pt idx="22">
                  <c:v>38.0</c:v>
                </c:pt>
                <c:pt idx="23">
                  <c:v>65.0</c:v>
                </c:pt>
                <c:pt idx="24">
                  <c:v>58.0</c:v>
                </c:pt>
                <c:pt idx="25">
                  <c:v>68.0</c:v>
                </c:pt>
                <c:pt idx="26">
                  <c:v>63.0</c:v>
                </c:pt>
              </c:numCache>
            </c:numRef>
          </c:xVal>
          <c:yVal>
            <c:numRef>
              <c:f>Sheet4!$B$2:$B$28</c:f>
              <c:numCache>
                <c:formatCode>General</c:formatCode>
                <c:ptCount val="27"/>
                <c:pt idx="0">
                  <c:v>125.0</c:v>
                </c:pt>
                <c:pt idx="1">
                  <c:v>211.0</c:v>
                </c:pt>
                <c:pt idx="2">
                  <c:v>185.0</c:v>
                </c:pt>
                <c:pt idx="3">
                  <c:v>208.0</c:v>
                </c:pt>
                <c:pt idx="4">
                  <c:v>313.0</c:v>
                </c:pt>
                <c:pt idx="5">
                  <c:v>242.0</c:v>
                </c:pt>
                <c:pt idx="6">
                  <c:v>215.0</c:v>
                </c:pt>
                <c:pt idx="7">
                  <c:v>225.0</c:v>
                </c:pt>
                <c:pt idx="8">
                  <c:v>361.0</c:v>
                </c:pt>
                <c:pt idx="9">
                  <c:v>408.0</c:v>
                </c:pt>
                <c:pt idx="10">
                  <c:v>489.0</c:v>
                </c:pt>
                <c:pt idx="11">
                  <c:v>506.0</c:v>
                </c:pt>
                <c:pt idx="12">
                  <c:v>428.0</c:v>
                </c:pt>
                <c:pt idx="13">
                  <c:v>498.0</c:v>
                </c:pt>
                <c:pt idx="14">
                  <c:v>134.0</c:v>
                </c:pt>
                <c:pt idx="15">
                  <c:v>436.0</c:v>
                </c:pt>
                <c:pt idx="16">
                  <c:v>113.0</c:v>
                </c:pt>
                <c:pt idx="17">
                  <c:v>211.0</c:v>
                </c:pt>
                <c:pt idx="18">
                  <c:v>68.0</c:v>
                </c:pt>
                <c:pt idx="19">
                  <c:v>188.0</c:v>
                </c:pt>
                <c:pt idx="20">
                  <c:v>95.0</c:v>
                </c:pt>
                <c:pt idx="21">
                  <c:v>298.0</c:v>
                </c:pt>
                <c:pt idx="22">
                  <c:v>268.0</c:v>
                </c:pt>
                <c:pt idx="23">
                  <c:v>187.0</c:v>
                </c:pt>
                <c:pt idx="24">
                  <c:v>338.0</c:v>
                </c:pt>
                <c:pt idx="25">
                  <c:v>626.0</c:v>
                </c:pt>
                <c:pt idx="26">
                  <c:v>654.0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45496"/>
        <c:axId val="-2135142600"/>
      </c:scatterChart>
      <c:valAx>
        <c:axId val="-2135145496"/>
        <c:scaling>
          <c:orientation val="minMax"/>
          <c:max val="100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42600"/>
        <c:crosses val="autoZero"/>
        <c:crossBetween val="midCat"/>
      </c:valAx>
      <c:valAx>
        <c:axId val="-2135142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514549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4706692913386"/>
          <c:y val="0.200270851560222"/>
          <c:w val="0.23295888013998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21</xdr:row>
      <xdr:rowOff>107950</xdr:rowOff>
    </xdr:from>
    <xdr:to>
      <xdr:col>10</xdr:col>
      <xdr:colOff>165100</xdr:colOff>
      <xdr:row>35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4</xdr:row>
      <xdr:rowOff>107950</xdr:rowOff>
    </xdr:from>
    <xdr:to>
      <xdr:col>10</xdr:col>
      <xdr:colOff>152400</xdr:colOff>
      <xdr:row>18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406400</xdr:colOff>
      <xdr:row>32</xdr:row>
      <xdr:rowOff>88900</xdr:rowOff>
    </xdr:from>
    <xdr:to>
      <xdr:col>15</xdr:col>
      <xdr:colOff>495299</xdr:colOff>
      <xdr:row>57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61</xdr:row>
      <xdr:rowOff>177800</xdr:rowOff>
    </xdr:from>
    <xdr:to>
      <xdr:col>22</xdr:col>
      <xdr:colOff>38100</xdr:colOff>
      <xdr:row>85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32</xdr:row>
      <xdr:rowOff>101600</xdr:rowOff>
    </xdr:from>
    <xdr:to>
      <xdr:col>23</xdr:col>
      <xdr:colOff>469900</xdr:colOff>
      <xdr:row>57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66</xdr:row>
      <xdr:rowOff>0</xdr:rowOff>
    </xdr:from>
    <xdr:to>
      <xdr:col>32</xdr:col>
      <xdr:colOff>273050</xdr:colOff>
      <xdr:row>89</xdr:row>
      <xdr:rowOff>114300</xdr:rowOff>
    </xdr:to>
    <xdr:graphicFrame macro="">
      <xdr:nvGraphicFramePr>
        <xdr:cNvPr id="13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110</xdr:row>
      <xdr:rowOff>38100</xdr:rowOff>
    </xdr:from>
    <xdr:to>
      <xdr:col>9</xdr:col>
      <xdr:colOff>374650</xdr:colOff>
      <xdr:row>133</xdr:row>
      <xdr:rowOff>152400</xdr:rowOff>
    </xdr:to>
    <xdr:graphicFrame macro="">
      <xdr:nvGraphicFramePr>
        <xdr:cNvPr id="15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29</xdr:row>
      <xdr:rowOff>177800</xdr:rowOff>
    </xdr:from>
    <xdr:to>
      <xdr:col>11</xdr:col>
      <xdr:colOff>368300</xdr:colOff>
      <xdr:row>44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5</xdr:col>
      <xdr:colOff>444500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30</xdr:row>
      <xdr:rowOff>12700</xdr:rowOff>
    </xdr:from>
    <xdr:to>
      <xdr:col>17</xdr:col>
      <xdr:colOff>228600</xdr:colOff>
      <xdr:row>44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30</xdr:row>
      <xdr:rowOff>38100</xdr:rowOff>
    </xdr:from>
    <xdr:to>
      <xdr:col>23</xdr:col>
      <xdr:colOff>101600</xdr:colOff>
      <xdr:row>44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opLeftCell="A38" workbookViewId="0">
      <selection activeCell="L59" sqref="L59:L86"/>
    </sheetView>
  </sheetViews>
  <sheetFormatPr baseColWidth="10" defaultRowHeight="15" x14ac:dyDescent="0"/>
  <cols>
    <col min="3" max="3" width="16.83203125" customWidth="1"/>
    <col min="6" max="6" width="12.1640625" bestFit="1" customWidth="1"/>
  </cols>
  <sheetData>
    <row r="1" spans="1:4">
      <c r="A1" t="s">
        <v>3</v>
      </c>
      <c r="B1" t="s">
        <v>6</v>
      </c>
      <c r="C1" t="s">
        <v>7</v>
      </c>
      <c r="D1">
        <f>92*60</f>
        <v>5520</v>
      </c>
    </row>
    <row r="5" spans="1:4">
      <c r="B5" t="s">
        <v>2</v>
      </c>
    </row>
    <row r="6" spans="1:4">
      <c r="B6" t="s">
        <v>0</v>
      </c>
      <c r="C6" t="s">
        <v>1</v>
      </c>
    </row>
    <row r="7" spans="1:4">
      <c r="B7">
        <v>1</v>
      </c>
      <c r="C7">
        <v>2494</v>
      </c>
    </row>
    <row r="8" spans="1:4">
      <c r="B8">
        <v>2</v>
      </c>
      <c r="C8">
        <v>1292</v>
      </c>
    </row>
    <row r="9" spans="1:4">
      <c r="B9">
        <v>3</v>
      </c>
      <c r="C9">
        <v>1247</v>
      </c>
    </row>
    <row r="10" spans="1:4">
      <c r="B10">
        <v>4</v>
      </c>
      <c r="C10">
        <v>695</v>
      </c>
    </row>
    <row r="11" spans="1:4">
      <c r="B11">
        <v>5</v>
      </c>
      <c r="C11">
        <v>694</v>
      </c>
    </row>
    <row r="12" spans="1:4">
      <c r="B12">
        <v>6</v>
      </c>
      <c r="C12">
        <v>751</v>
      </c>
    </row>
    <row r="13" spans="1:4">
      <c r="B13">
        <v>7</v>
      </c>
      <c r="C13">
        <v>776</v>
      </c>
    </row>
    <row r="14" spans="1:4">
      <c r="B14">
        <v>8</v>
      </c>
      <c r="C14">
        <v>688</v>
      </c>
    </row>
    <row r="15" spans="1:4">
      <c r="B15">
        <v>40</v>
      </c>
      <c r="C15">
        <v>751</v>
      </c>
    </row>
    <row r="23" spans="2:3">
      <c r="B23" t="s">
        <v>3</v>
      </c>
    </row>
    <row r="24" spans="2:3">
      <c r="B24" t="s">
        <v>0</v>
      </c>
      <c r="C24" t="s">
        <v>1</v>
      </c>
    </row>
    <row r="25" spans="2:3">
      <c r="B25">
        <v>1</v>
      </c>
      <c r="C25">
        <v>3343</v>
      </c>
    </row>
    <row r="26" spans="2:3">
      <c r="B26">
        <v>2</v>
      </c>
      <c r="C26">
        <v>1804</v>
      </c>
    </row>
    <row r="27" spans="2:3">
      <c r="B27">
        <v>3</v>
      </c>
      <c r="C27">
        <v>2040</v>
      </c>
    </row>
    <row r="28" spans="2:3">
      <c r="B28">
        <v>4</v>
      </c>
      <c r="C28">
        <v>1409</v>
      </c>
    </row>
    <row r="29" spans="2:3">
      <c r="B29">
        <v>8</v>
      </c>
      <c r="C29">
        <v>1403</v>
      </c>
    </row>
    <row r="40" spans="1:8">
      <c r="B40" t="s">
        <v>4</v>
      </c>
    </row>
    <row r="41" spans="1:8">
      <c r="A41" t="s">
        <v>18</v>
      </c>
      <c r="B41" t="s">
        <v>0</v>
      </c>
      <c r="C41" t="s">
        <v>10</v>
      </c>
      <c r="D41" t="s">
        <v>8</v>
      </c>
      <c r="E41" t="s">
        <v>8</v>
      </c>
      <c r="F41" t="s">
        <v>8</v>
      </c>
    </row>
    <row r="42" spans="1:8">
      <c r="A42" s="9">
        <f>STDEV(D42:F42)</f>
        <v>88.153275605617736</v>
      </c>
      <c r="B42" s="7">
        <v>1</v>
      </c>
      <c r="C42">
        <v>2579</v>
      </c>
      <c r="D42">
        <v>2670</v>
      </c>
      <c r="E42">
        <v>2573</v>
      </c>
      <c r="F42">
        <v>2494</v>
      </c>
      <c r="G42" s="1" t="s">
        <v>5</v>
      </c>
      <c r="H42" s="1" t="s">
        <v>5</v>
      </c>
    </row>
    <row r="43" spans="1:8">
      <c r="A43" s="9">
        <f>STDEV(D43:E43)</f>
        <v>5.6568542494923806</v>
      </c>
      <c r="B43" s="7">
        <v>2</v>
      </c>
      <c r="C43">
        <v>1462</v>
      </c>
      <c r="D43">
        <v>1458</v>
      </c>
      <c r="E43">
        <v>1466</v>
      </c>
      <c r="F43" t="s">
        <v>9</v>
      </c>
      <c r="G43" s="2">
        <f>C42/C43</f>
        <v>1.7640218878248974</v>
      </c>
      <c r="H43" s="3">
        <f t="shared" ref="H43:H53" si="0">2494/C43</f>
        <v>1.7058823529411764</v>
      </c>
    </row>
    <row r="44" spans="1:8">
      <c r="A44" s="9">
        <f>STDEV(D44:F44)</f>
        <v>81.193185264117659</v>
      </c>
      <c r="B44" s="7">
        <v>3</v>
      </c>
      <c r="C44">
        <v>1297</v>
      </c>
      <c r="D44">
        <v>1254</v>
      </c>
      <c r="E44">
        <v>1391</v>
      </c>
      <c r="F44">
        <v>1247</v>
      </c>
      <c r="G44" s="2">
        <f>C43/C44</f>
        <v>1.1272166538164996</v>
      </c>
      <c r="H44" s="3">
        <f t="shared" si="0"/>
        <v>1.9228989976869699</v>
      </c>
    </row>
    <row r="45" spans="1:8">
      <c r="A45" s="9">
        <f>STDEV(D45:E45)</f>
        <v>16.970562748477139</v>
      </c>
      <c r="B45" s="7">
        <v>4</v>
      </c>
      <c r="C45">
        <v>707</v>
      </c>
      <c r="D45">
        <v>695</v>
      </c>
      <c r="E45">
        <v>719</v>
      </c>
      <c r="G45" s="2">
        <f>C44/C45</f>
        <v>1.8345120226308345</v>
      </c>
      <c r="H45" s="3">
        <f t="shared" si="0"/>
        <v>3.5275813295615275</v>
      </c>
    </row>
    <row r="46" spans="1:8">
      <c r="A46" s="9"/>
      <c r="B46" s="7">
        <v>8</v>
      </c>
      <c r="C46">
        <v>435</v>
      </c>
      <c r="D46">
        <v>435</v>
      </c>
      <c r="G46" s="2">
        <f t="shared" ref="G46:G53" si="1">C45/C46</f>
        <v>1.6252873563218391</v>
      </c>
      <c r="H46" s="3">
        <f t="shared" si="0"/>
        <v>5.7333333333333334</v>
      </c>
    </row>
    <row r="47" spans="1:8">
      <c r="A47" s="9"/>
      <c r="B47" s="8">
        <v>16</v>
      </c>
      <c r="C47" s="4">
        <v>250</v>
      </c>
      <c r="D47" s="4">
        <v>250</v>
      </c>
      <c r="E47" s="4"/>
      <c r="F47" s="4"/>
      <c r="G47" s="5">
        <f t="shared" si="1"/>
        <v>1.74</v>
      </c>
      <c r="H47" s="6">
        <f t="shared" si="0"/>
        <v>9.9760000000000009</v>
      </c>
    </row>
    <row r="48" spans="1:8">
      <c r="A48" s="9">
        <f>STDEV(D48:F48)</f>
        <v>10.692676621563626</v>
      </c>
      <c r="B48" s="7">
        <v>24</v>
      </c>
      <c r="C48">
        <v>191</v>
      </c>
      <c r="D48">
        <v>198</v>
      </c>
      <c r="E48">
        <v>197</v>
      </c>
      <c r="F48">
        <v>179</v>
      </c>
      <c r="G48" s="2">
        <f t="shared" si="1"/>
        <v>1.3089005235602094</v>
      </c>
      <c r="H48" s="3">
        <f t="shared" si="0"/>
        <v>13.057591623036648</v>
      </c>
    </row>
    <row r="49" spans="2:12">
      <c r="B49" s="7">
        <v>32</v>
      </c>
      <c r="C49">
        <v>159</v>
      </c>
      <c r="D49">
        <v>159</v>
      </c>
      <c r="G49" s="2">
        <f t="shared" si="1"/>
        <v>1.2012578616352201</v>
      </c>
      <c r="H49" s="3">
        <f t="shared" si="0"/>
        <v>15.685534591194969</v>
      </c>
    </row>
    <row r="50" spans="2:12">
      <c r="B50" s="7">
        <v>40</v>
      </c>
      <c r="C50">
        <v>139</v>
      </c>
      <c r="D50">
        <v>139</v>
      </c>
      <c r="G50" s="2">
        <f t="shared" si="1"/>
        <v>1.1438848920863309</v>
      </c>
      <c r="H50" s="3">
        <f t="shared" si="0"/>
        <v>17.942446043165468</v>
      </c>
    </row>
    <row r="51" spans="2:12">
      <c r="B51" s="7">
        <v>80</v>
      </c>
      <c r="C51">
        <v>100</v>
      </c>
      <c r="D51">
        <v>100</v>
      </c>
      <c r="G51" s="2">
        <f t="shared" si="1"/>
        <v>1.39</v>
      </c>
      <c r="H51" s="3">
        <f t="shared" si="0"/>
        <v>24.94</v>
      </c>
    </row>
    <row r="52" spans="2:12">
      <c r="B52" s="7">
        <v>160</v>
      </c>
      <c r="C52">
        <v>66</v>
      </c>
      <c r="D52">
        <v>66</v>
      </c>
      <c r="G52" s="2">
        <f t="shared" si="1"/>
        <v>1.5151515151515151</v>
      </c>
      <c r="H52" s="3">
        <f t="shared" si="0"/>
        <v>37.787878787878789</v>
      </c>
    </row>
    <row r="53" spans="2:12">
      <c r="B53" s="7">
        <v>320</v>
      </c>
      <c r="C53">
        <v>62</v>
      </c>
      <c r="D53">
        <v>62</v>
      </c>
      <c r="G53" s="2">
        <f t="shared" si="1"/>
        <v>1.064516129032258</v>
      </c>
      <c r="H53" s="3">
        <f t="shared" si="0"/>
        <v>40.225806451612904</v>
      </c>
    </row>
    <row r="55" spans="2:12">
      <c r="D55" s="2"/>
      <c r="E55" s="3"/>
    </row>
    <row r="59" spans="2:12">
      <c r="F59" t="s">
        <v>16</v>
      </c>
      <c r="G59" s="1" t="s">
        <v>14</v>
      </c>
      <c r="H59" s="1" t="s">
        <v>11</v>
      </c>
      <c r="I59" s="1" t="s">
        <v>12</v>
      </c>
      <c r="J59" t="s">
        <v>13</v>
      </c>
      <c r="K59" s="1" t="s">
        <v>15</v>
      </c>
      <c r="L59" t="s">
        <v>17</v>
      </c>
    </row>
    <row r="60" spans="2:12">
      <c r="F60">
        <v>196715</v>
      </c>
      <c r="G60" s="1">
        <v>463</v>
      </c>
      <c r="H60" s="1">
        <v>35</v>
      </c>
      <c r="I60" s="1">
        <v>91</v>
      </c>
      <c r="J60">
        <v>5.4</v>
      </c>
      <c r="K60" s="1">
        <v>125</v>
      </c>
      <c r="L60" s="9">
        <f t="shared" ref="L60:L86" si="2">F60/10000</f>
        <v>19.671500000000002</v>
      </c>
    </row>
    <row r="61" spans="2:12">
      <c r="F61">
        <v>288115</v>
      </c>
      <c r="G61" s="1">
        <v>459</v>
      </c>
      <c r="H61" s="1">
        <v>66</v>
      </c>
      <c r="I61" s="1">
        <v>159</v>
      </c>
      <c r="J61">
        <v>7.4</v>
      </c>
      <c r="K61" s="1">
        <v>211</v>
      </c>
      <c r="L61" s="9">
        <f t="shared" si="2"/>
        <v>28.811499999999999</v>
      </c>
    </row>
    <row r="62" spans="2:12">
      <c r="B62" s="28" t="s">
        <v>76</v>
      </c>
      <c r="C62" s="28" t="s">
        <v>77</v>
      </c>
      <c r="D62" s="28" t="s">
        <v>78</v>
      </c>
      <c r="F62">
        <v>311499</v>
      </c>
      <c r="G62" s="1">
        <v>468</v>
      </c>
      <c r="H62" s="1">
        <v>79</v>
      </c>
      <c r="I62" s="1">
        <v>193</v>
      </c>
      <c r="J62">
        <v>7.7</v>
      </c>
      <c r="K62" s="1">
        <v>185</v>
      </c>
      <c r="L62" s="9">
        <f t="shared" si="2"/>
        <v>31.149899999999999</v>
      </c>
    </row>
    <row r="63" spans="2:12">
      <c r="B63" s="26" t="s">
        <v>68</v>
      </c>
      <c r="C63" s="27">
        <f>C42/C43</f>
        <v>1.7640218878248974</v>
      </c>
      <c r="D63" s="26">
        <v>1.764</v>
      </c>
      <c r="F63">
        <v>327463</v>
      </c>
      <c r="G63" s="1">
        <v>466</v>
      </c>
      <c r="H63" s="1">
        <v>67</v>
      </c>
      <c r="I63" s="1">
        <v>168</v>
      </c>
      <c r="J63">
        <v>8.1999999999999993</v>
      </c>
      <c r="K63" s="1">
        <v>208</v>
      </c>
      <c r="L63" s="9">
        <f t="shared" si="2"/>
        <v>32.746299999999998</v>
      </c>
    </row>
    <row r="64" spans="2:12">
      <c r="B64" s="26" t="s">
        <v>69</v>
      </c>
      <c r="C64" s="27">
        <f>C42/C45</f>
        <v>3.6478076379066477</v>
      </c>
      <c r="D64" s="26">
        <v>3.11</v>
      </c>
      <c r="F64">
        <v>447310</v>
      </c>
      <c r="G64" s="1">
        <v>461</v>
      </c>
      <c r="H64" s="1">
        <v>62</v>
      </c>
      <c r="I64" s="1">
        <v>154</v>
      </c>
      <c r="J64">
        <v>12</v>
      </c>
      <c r="K64" s="1">
        <v>313</v>
      </c>
      <c r="L64" s="9">
        <f t="shared" si="2"/>
        <v>44.731000000000002</v>
      </c>
    </row>
    <row r="65" spans="2:12">
      <c r="B65" s="26" t="s">
        <v>70</v>
      </c>
      <c r="C65" s="27">
        <f>C42/C46</f>
        <v>5.9287356321839084</v>
      </c>
      <c r="D65" s="26">
        <v>5.49</v>
      </c>
      <c r="F65">
        <v>502803</v>
      </c>
      <c r="G65" s="1">
        <v>462</v>
      </c>
      <c r="H65" s="1">
        <v>61</v>
      </c>
      <c r="I65" s="1">
        <v>150</v>
      </c>
      <c r="J65">
        <v>13</v>
      </c>
      <c r="K65" s="1">
        <v>242</v>
      </c>
      <c r="L65" s="9">
        <f t="shared" si="2"/>
        <v>50.280299999999997</v>
      </c>
    </row>
    <row r="66" spans="2:12">
      <c r="B66" s="26" t="s">
        <v>71</v>
      </c>
      <c r="C66" s="27">
        <f>C42/C47</f>
        <v>10.316000000000001</v>
      </c>
      <c r="D66" s="26">
        <v>9.68</v>
      </c>
      <c r="F66">
        <v>514243</v>
      </c>
      <c r="G66" s="1">
        <v>452</v>
      </c>
      <c r="H66" s="1">
        <v>75</v>
      </c>
      <c r="I66" s="1">
        <v>179</v>
      </c>
      <c r="J66">
        <v>14</v>
      </c>
      <c r="K66" s="1">
        <v>215</v>
      </c>
      <c r="L66" s="9">
        <f t="shared" si="2"/>
        <v>51.424300000000002</v>
      </c>
    </row>
    <row r="67" spans="2:12">
      <c r="B67" s="26" t="s">
        <v>72</v>
      </c>
      <c r="C67" s="27">
        <f>C42/C48</f>
        <v>13.502617801047121</v>
      </c>
      <c r="D67" s="26">
        <v>13.46</v>
      </c>
      <c r="F67">
        <v>546216</v>
      </c>
      <c r="G67" s="1">
        <v>454</v>
      </c>
      <c r="H67" s="1">
        <v>56</v>
      </c>
      <c r="I67" s="1">
        <v>136</v>
      </c>
      <c r="J67">
        <v>14</v>
      </c>
      <c r="K67" s="1">
        <v>225</v>
      </c>
      <c r="L67" s="9">
        <f t="shared" si="2"/>
        <v>54.621600000000001</v>
      </c>
    </row>
    <row r="68" spans="2:12">
      <c r="B68" s="26" t="s">
        <v>73</v>
      </c>
      <c r="C68" s="27">
        <f>C42/C49</f>
        <v>16.220125786163521</v>
      </c>
      <c r="D68" s="26">
        <v>17.079999999999998</v>
      </c>
      <c r="F68">
        <v>559612</v>
      </c>
      <c r="G68" s="1">
        <v>464</v>
      </c>
      <c r="H68" s="1">
        <v>83</v>
      </c>
      <c r="I68" s="1">
        <v>199</v>
      </c>
      <c r="J68">
        <v>14</v>
      </c>
      <c r="K68" s="1">
        <v>361</v>
      </c>
      <c r="L68" s="9">
        <f t="shared" si="2"/>
        <v>55.961199999999998</v>
      </c>
    </row>
    <row r="69" spans="2:12">
      <c r="B69" s="26" t="s">
        <v>74</v>
      </c>
      <c r="C69" s="27">
        <f>C42/C50</f>
        <v>18.553956834532375</v>
      </c>
      <c r="D69" s="26">
        <v>20.48</v>
      </c>
      <c r="F69">
        <v>560633</v>
      </c>
      <c r="G69" s="1">
        <v>455</v>
      </c>
      <c r="H69" s="1">
        <v>66</v>
      </c>
      <c r="I69" s="1">
        <v>157</v>
      </c>
      <c r="J69">
        <v>14</v>
      </c>
      <c r="K69" s="1">
        <v>408</v>
      </c>
      <c r="L69" s="9">
        <f t="shared" si="2"/>
        <v>56.063299999999998</v>
      </c>
    </row>
    <row r="70" spans="2:12">
      <c r="B70" s="26" t="s">
        <v>75</v>
      </c>
      <c r="C70" s="27">
        <f>C42/C51</f>
        <v>25.79</v>
      </c>
      <c r="D70" s="26">
        <v>36.130000000000003</v>
      </c>
      <c r="F70">
        <v>724388</v>
      </c>
      <c r="G70" s="1">
        <v>451</v>
      </c>
      <c r="H70" s="1">
        <v>70</v>
      </c>
      <c r="I70" s="1">
        <v>165</v>
      </c>
      <c r="J70">
        <v>19</v>
      </c>
      <c r="K70" s="1">
        <v>489</v>
      </c>
      <c r="L70" s="9">
        <f t="shared" si="2"/>
        <v>72.438800000000001</v>
      </c>
    </row>
    <row r="71" spans="2:12">
      <c r="B71" s="26" t="s">
        <v>79</v>
      </c>
      <c r="C71" s="27">
        <f>C42/C52</f>
        <v>39.075757575757578</v>
      </c>
      <c r="D71" s="26">
        <v>63.73</v>
      </c>
      <c r="F71">
        <v>756713</v>
      </c>
      <c r="G71" s="1">
        <v>456</v>
      </c>
      <c r="H71" s="1">
        <v>90</v>
      </c>
      <c r="I71" s="1">
        <v>212</v>
      </c>
      <c r="J71">
        <v>19</v>
      </c>
      <c r="K71" s="1">
        <v>506</v>
      </c>
      <c r="L71" s="9">
        <f t="shared" si="2"/>
        <v>75.671300000000002</v>
      </c>
    </row>
    <row r="72" spans="2:12">
      <c r="B72" s="26" t="s">
        <v>80</v>
      </c>
      <c r="C72" s="27">
        <f>C42/C53</f>
        <v>41.596774193548384</v>
      </c>
      <c r="D72" s="26">
        <v>112.43</v>
      </c>
      <c r="F72">
        <v>764596</v>
      </c>
      <c r="G72" s="1">
        <v>458</v>
      </c>
      <c r="H72" s="1">
        <v>97</v>
      </c>
      <c r="I72" s="1">
        <v>217</v>
      </c>
      <c r="J72">
        <v>19</v>
      </c>
      <c r="K72" s="1">
        <v>428</v>
      </c>
      <c r="L72" s="9">
        <f t="shared" si="2"/>
        <v>76.459599999999995</v>
      </c>
    </row>
    <row r="73" spans="2:12">
      <c r="F73">
        <v>814000</v>
      </c>
      <c r="G73" s="1">
        <v>453</v>
      </c>
      <c r="H73" s="1">
        <v>91</v>
      </c>
      <c r="I73" s="1">
        <v>207</v>
      </c>
      <c r="J73">
        <v>20</v>
      </c>
      <c r="K73" s="1">
        <v>498</v>
      </c>
      <c r="L73" s="9">
        <f t="shared" si="2"/>
        <v>81.400000000000006</v>
      </c>
    </row>
    <row r="74" spans="2:12">
      <c r="F74">
        <v>814268</v>
      </c>
      <c r="G74" s="1">
        <v>106</v>
      </c>
      <c r="H74" s="1">
        <v>39</v>
      </c>
      <c r="I74" s="1">
        <v>112</v>
      </c>
      <c r="J74">
        <v>22</v>
      </c>
      <c r="K74" s="1">
        <v>134</v>
      </c>
      <c r="L74" s="9">
        <f t="shared" si="2"/>
        <v>81.4268</v>
      </c>
    </row>
    <row r="75" spans="2:12">
      <c r="F75">
        <v>832515</v>
      </c>
      <c r="G75" s="1">
        <v>457</v>
      </c>
      <c r="H75" s="1">
        <v>91</v>
      </c>
      <c r="I75" s="1">
        <v>205</v>
      </c>
      <c r="J75">
        <v>21</v>
      </c>
      <c r="K75" s="1">
        <v>436</v>
      </c>
      <c r="L75" s="9">
        <f t="shared" si="2"/>
        <v>83.251499999999993</v>
      </c>
    </row>
    <row r="76" spans="2:12">
      <c r="F76">
        <v>907610</v>
      </c>
      <c r="G76" s="1">
        <v>105</v>
      </c>
      <c r="H76" s="1">
        <v>42</v>
      </c>
      <c r="I76" s="1">
        <v>113</v>
      </c>
      <c r="J76">
        <v>24</v>
      </c>
      <c r="K76" s="1">
        <v>113</v>
      </c>
      <c r="L76" s="9">
        <f t="shared" si="2"/>
        <v>90.760999999999996</v>
      </c>
    </row>
    <row r="77" spans="2:12">
      <c r="F77">
        <v>1067906</v>
      </c>
      <c r="G77" s="1">
        <v>137</v>
      </c>
      <c r="H77" s="1">
        <v>50</v>
      </c>
      <c r="I77" s="1">
        <v>125</v>
      </c>
      <c r="J77">
        <v>27</v>
      </c>
      <c r="K77" s="1">
        <v>211</v>
      </c>
      <c r="L77" s="9">
        <f t="shared" si="2"/>
        <v>106.7906</v>
      </c>
    </row>
    <row r="78" spans="2:12">
      <c r="F78">
        <v>1611564</v>
      </c>
      <c r="G78" s="1">
        <v>460</v>
      </c>
      <c r="H78" s="1">
        <v>36</v>
      </c>
      <c r="I78" s="1">
        <v>99</v>
      </c>
      <c r="J78">
        <v>47</v>
      </c>
      <c r="K78" s="1">
        <v>68</v>
      </c>
      <c r="L78" s="9">
        <f t="shared" si="2"/>
        <v>161.15639999999999</v>
      </c>
    </row>
    <row r="79" spans="2:12">
      <c r="F79">
        <v>1838879</v>
      </c>
      <c r="G79" s="1">
        <v>100</v>
      </c>
      <c r="H79" s="1">
        <v>42</v>
      </c>
      <c r="I79" s="1">
        <v>105</v>
      </c>
      <c r="J79">
        <v>50</v>
      </c>
      <c r="K79" s="1">
        <v>188</v>
      </c>
      <c r="L79" s="9">
        <f t="shared" si="2"/>
        <v>183.8879</v>
      </c>
    </row>
    <row r="80" spans="2:12">
      <c r="F80">
        <v>2021612</v>
      </c>
      <c r="G80" s="1">
        <v>467</v>
      </c>
      <c r="H80" s="1">
        <v>61</v>
      </c>
      <c r="I80" s="1">
        <v>148</v>
      </c>
      <c r="J80">
        <v>62</v>
      </c>
      <c r="K80" s="1">
        <v>95</v>
      </c>
      <c r="L80" s="9">
        <f t="shared" si="2"/>
        <v>202.16120000000001</v>
      </c>
    </row>
    <row r="81" spans="5:12">
      <c r="F81">
        <v>2349630</v>
      </c>
      <c r="G81" s="1">
        <v>133</v>
      </c>
      <c r="H81" s="1">
        <v>46</v>
      </c>
      <c r="I81" s="1">
        <v>115</v>
      </c>
      <c r="J81">
        <v>60</v>
      </c>
      <c r="K81" s="1">
        <v>298</v>
      </c>
      <c r="L81" s="9">
        <f t="shared" si="2"/>
        <v>234.96299999999999</v>
      </c>
    </row>
    <row r="82" spans="5:12">
      <c r="F82">
        <v>2365686</v>
      </c>
      <c r="G82" s="1">
        <v>134</v>
      </c>
      <c r="H82" s="1">
        <v>38</v>
      </c>
      <c r="I82" s="1">
        <v>96</v>
      </c>
      <c r="J82">
        <v>62</v>
      </c>
      <c r="K82" s="1">
        <v>268</v>
      </c>
      <c r="L82" s="9">
        <f t="shared" si="2"/>
        <v>236.5686</v>
      </c>
    </row>
    <row r="83" spans="5:12">
      <c r="F83">
        <v>2368349</v>
      </c>
      <c r="G83" s="1">
        <v>138</v>
      </c>
      <c r="H83" s="1">
        <v>65</v>
      </c>
      <c r="I83" s="1">
        <v>157</v>
      </c>
      <c r="J83">
        <v>62</v>
      </c>
      <c r="K83" s="1">
        <v>187</v>
      </c>
      <c r="L83" s="9">
        <f t="shared" si="2"/>
        <v>236.8349</v>
      </c>
    </row>
    <row r="84" spans="5:12">
      <c r="F84">
        <v>2401411</v>
      </c>
      <c r="G84" s="1">
        <v>99</v>
      </c>
      <c r="H84" s="1">
        <v>58</v>
      </c>
      <c r="I84" s="1">
        <v>144</v>
      </c>
      <c r="J84">
        <v>61</v>
      </c>
      <c r="K84" s="1">
        <v>338</v>
      </c>
      <c r="L84" s="9">
        <f t="shared" si="2"/>
        <v>240.14109999999999</v>
      </c>
    </row>
    <row r="85" spans="5:12">
      <c r="F85">
        <v>3111943</v>
      </c>
      <c r="G85" s="1">
        <v>102</v>
      </c>
      <c r="H85" s="1">
        <v>68</v>
      </c>
      <c r="I85" s="1">
        <v>159</v>
      </c>
      <c r="J85">
        <v>79</v>
      </c>
      <c r="K85" s="1">
        <v>626</v>
      </c>
      <c r="L85" s="9">
        <f t="shared" si="2"/>
        <v>311.1943</v>
      </c>
    </row>
    <row r="86" spans="5:12">
      <c r="F86">
        <v>3377597</v>
      </c>
      <c r="G86" s="1">
        <v>101</v>
      </c>
      <c r="H86" s="1">
        <v>63</v>
      </c>
      <c r="I86" s="1">
        <v>142</v>
      </c>
      <c r="J86">
        <v>86</v>
      </c>
      <c r="K86" s="1">
        <v>654</v>
      </c>
      <c r="L86" s="9">
        <f t="shared" si="2"/>
        <v>337.75970000000001</v>
      </c>
    </row>
    <row r="87" spans="5:12">
      <c r="E87" t="s">
        <v>66</v>
      </c>
      <c r="F87">
        <f>SUM(F60:F86)</f>
        <v>32383276</v>
      </c>
      <c r="H87">
        <f t="shared" ref="H87:L87" si="3">SUM(H60:H86)</f>
        <v>1697</v>
      </c>
      <c r="I87">
        <f t="shared" si="3"/>
        <v>4107</v>
      </c>
      <c r="J87">
        <f t="shared" si="3"/>
        <v>849.7</v>
      </c>
      <c r="K87">
        <f t="shared" si="3"/>
        <v>8030</v>
      </c>
      <c r="L87" s="9">
        <f t="shared" si="3"/>
        <v>3238.3275999999996</v>
      </c>
    </row>
    <row r="88" spans="5:12">
      <c r="E88" t="s">
        <v>65</v>
      </c>
      <c r="F88">
        <f>F87/27</f>
        <v>1199380.5925925926</v>
      </c>
      <c r="H88">
        <f t="shared" ref="H88:L88" si="4">H87/27</f>
        <v>62.851851851851855</v>
      </c>
      <c r="I88">
        <f t="shared" si="4"/>
        <v>152.11111111111111</v>
      </c>
      <c r="J88">
        <f t="shared" si="4"/>
        <v>31.470370370370372</v>
      </c>
      <c r="K88">
        <f t="shared" si="4"/>
        <v>297.40740740740739</v>
      </c>
      <c r="L88" s="9">
        <f t="shared" si="4"/>
        <v>119.93805925925925</v>
      </c>
    </row>
    <row r="89" spans="5:12">
      <c r="E89" t="s">
        <v>64</v>
      </c>
      <c r="F89">
        <f t="shared" ref="F89" si="5">STDEV(F60:F86)</f>
        <v>929124.47518263361</v>
      </c>
      <c r="H89">
        <f>STDEV(H60:H86)</f>
        <v>18.082511108173215</v>
      </c>
      <c r="I89">
        <f t="shared" ref="I89:L89" si="6">STDEV(I60:I86)</f>
        <v>37.41074848976028</v>
      </c>
      <c r="J89">
        <f t="shared" si="6"/>
        <v>24.399776398956774</v>
      </c>
      <c r="K89">
        <f t="shared" si="6"/>
        <v>160.4961680010459</v>
      </c>
      <c r="L89" s="9">
        <f t="shared" si="6"/>
        <v>92.912447518263392</v>
      </c>
    </row>
    <row r="93" spans="5:12">
      <c r="F93" t="s">
        <v>67</v>
      </c>
      <c r="G93" s="1" t="s">
        <v>11</v>
      </c>
      <c r="H93" s="1" t="s">
        <v>12</v>
      </c>
      <c r="I93" t="s">
        <v>13</v>
      </c>
      <c r="J93" s="1" t="s">
        <v>15</v>
      </c>
    </row>
    <row r="94" spans="5:12">
      <c r="E94" t="s">
        <v>65</v>
      </c>
      <c r="F94">
        <f>1199380.59259259/1000000</f>
        <v>1.19938059259259</v>
      </c>
      <c r="G94">
        <v>62.851851851851855</v>
      </c>
      <c r="H94">
        <v>152.11111111111111</v>
      </c>
      <c r="I94">
        <v>31.470370370370372</v>
      </c>
      <c r="J94">
        <v>297.40740740740739</v>
      </c>
    </row>
    <row r="95" spans="5:12">
      <c r="E95" t="s">
        <v>64</v>
      </c>
      <c r="F95">
        <f>929124.475182634/1000000</f>
        <v>0.92912447518263397</v>
      </c>
      <c r="G95">
        <v>18.082511108173215</v>
      </c>
      <c r="H95">
        <v>37.41074848976028</v>
      </c>
      <c r="I95">
        <v>24.399776398956774</v>
      </c>
      <c r="J95">
        <v>160.4961680010459</v>
      </c>
    </row>
    <row r="98" spans="6:9">
      <c r="F98">
        <f>297.4/F94</f>
        <v>247.9613242341515</v>
      </c>
      <c r="H98">
        <f>I94/297.4</f>
        <v>0.10581832673291988</v>
      </c>
      <c r="I98">
        <f>J94/I94</f>
        <v>9.4503942567965158</v>
      </c>
    </row>
    <row r="99" spans="6:9">
      <c r="F99">
        <f>297.4/F95</f>
        <v>320.08628331692734</v>
      </c>
      <c r="H99">
        <f>I95/297.4</f>
        <v>8.2043632814246051E-2</v>
      </c>
      <c r="I99">
        <f>J94/I95</f>
        <v>12.188939871601578</v>
      </c>
    </row>
    <row r="144" spans="2:3">
      <c r="B144" s="1" t="s">
        <v>11</v>
      </c>
      <c r="C144" s="1" t="s">
        <v>15</v>
      </c>
    </row>
    <row r="145" spans="2:3">
      <c r="B145" s="1">
        <v>35</v>
      </c>
      <c r="C145" s="1">
        <v>125</v>
      </c>
    </row>
    <row r="146" spans="2:3">
      <c r="B146" s="1">
        <v>66</v>
      </c>
      <c r="C146" s="1">
        <v>211</v>
      </c>
    </row>
    <row r="147" spans="2:3">
      <c r="B147" s="1">
        <v>79</v>
      </c>
      <c r="C147" s="1">
        <v>185</v>
      </c>
    </row>
    <row r="148" spans="2:3">
      <c r="B148" s="1">
        <v>67</v>
      </c>
      <c r="C148" s="1">
        <v>208</v>
      </c>
    </row>
    <row r="149" spans="2:3">
      <c r="B149" s="1">
        <v>62</v>
      </c>
      <c r="C149" s="1">
        <v>313</v>
      </c>
    </row>
    <row r="150" spans="2:3">
      <c r="B150" s="1">
        <v>61</v>
      </c>
      <c r="C150" s="1">
        <v>242</v>
      </c>
    </row>
    <row r="151" spans="2:3">
      <c r="B151" s="1">
        <v>75</v>
      </c>
      <c r="C151" s="1">
        <v>215</v>
      </c>
    </row>
    <row r="152" spans="2:3">
      <c r="B152" s="1">
        <v>56</v>
      </c>
      <c r="C152" s="1">
        <v>225</v>
      </c>
    </row>
    <row r="153" spans="2:3">
      <c r="B153" s="1">
        <v>83</v>
      </c>
      <c r="C153" s="1">
        <v>361</v>
      </c>
    </row>
    <row r="154" spans="2:3">
      <c r="B154" s="1">
        <v>66</v>
      </c>
      <c r="C154" s="1">
        <v>408</v>
      </c>
    </row>
    <row r="155" spans="2:3">
      <c r="B155" s="1">
        <v>70</v>
      </c>
      <c r="C155" s="1">
        <v>489</v>
      </c>
    </row>
    <row r="156" spans="2:3">
      <c r="B156" s="1">
        <v>90</v>
      </c>
      <c r="C156" s="1">
        <v>506</v>
      </c>
    </row>
    <row r="157" spans="2:3">
      <c r="B157" s="1">
        <v>97</v>
      </c>
      <c r="C157" s="1">
        <v>428</v>
      </c>
    </row>
    <row r="158" spans="2:3">
      <c r="B158" s="1">
        <v>91</v>
      </c>
      <c r="C158" s="1">
        <v>498</v>
      </c>
    </row>
    <row r="159" spans="2:3">
      <c r="B159" s="1">
        <v>39</v>
      </c>
      <c r="C159" s="1">
        <v>134</v>
      </c>
    </row>
    <row r="160" spans="2:3">
      <c r="B160" s="1">
        <v>91</v>
      </c>
      <c r="C160" s="1">
        <v>436</v>
      </c>
    </row>
    <row r="161" spans="2:3">
      <c r="B161" s="1">
        <v>42</v>
      </c>
      <c r="C161" s="1">
        <v>113</v>
      </c>
    </row>
    <row r="162" spans="2:3">
      <c r="B162" s="1">
        <v>50</v>
      </c>
      <c r="C162" s="1">
        <v>211</v>
      </c>
    </row>
    <row r="163" spans="2:3">
      <c r="B163" s="1">
        <v>36</v>
      </c>
      <c r="C163" s="1">
        <v>68</v>
      </c>
    </row>
    <row r="164" spans="2:3">
      <c r="B164" s="1">
        <v>42</v>
      </c>
      <c r="C164" s="1">
        <v>188</v>
      </c>
    </row>
    <row r="165" spans="2:3">
      <c r="B165" s="1">
        <v>61</v>
      </c>
      <c r="C165" s="1">
        <v>95</v>
      </c>
    </row>
    <row r="166" spans="2:3">
      <c r="B166" s="1">
        <v>46</v>
      </c>
      <c r="C166" s="1">
        <v>298</v>
      </c>
    </row>
    <row r="167" spans="2:3">
      <c r="B167" s="1">
        <v>38</v>
      </c>
      <c r="C167" s="1">
        <v>268</v>
      </c>
    </row>
    <row r="168" spans="2:3">
      <c r="B168" s="1">
        <v>65</v>
      </c>
      <c r="C168" s="1">
        <v>187</v>
      </c>
    </row>
    <row r="169" spans="2:3">
      <c r="B169" s="1">
        <v>58</v>
      </c>
      <c r="C169" s="1">
        <v>338</v>
      </c>
    </row>
    <row r="170" spans="2:3">
      <c r="B170" s="1">
        <v>68</v>
      </c>
      <c r="C170" s="1">
        <v>626</v>
      </c>
    </row>
    <row r="171" spans="2:3">
      <c r="B171" s="1">
        <v>63</v>
      </c>
      <c r="C171" s="1">
        <v>654</v>
      </c>
    </row>
  </sheetData>
  <sortState ref="D60:J86">
    <sortCondition ref="H60:H8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8" workbookViewId="0">
      <selection activeCell="A32" sqref="A32:H36"/>
    </sheetView>
  </sheetViews>
  <sheetFormatPr baseColWidth="10" defaultColWidth="10.83203125" defaultRowHeight="15" x14ac:dyDescent="0"/>
  <cols>
    <col min="1" max="1" width="12.83203125" style="10" bestFit="1" customWidth="1"/>
    <col min="2" max="2" width="13.6640625" style="10" bestFit="1" customWidth="1"/>
    <col min="3" max="16384" width="10.83203125" style="10"/>
  </cols>
  <sheetData>
    <row r="1" spans="1:12">
      <c r="F1" s="10" t="s">
        <v>19</v>
      </c>
    </row>
    <row r="3" spans="1:12" s="13" customFormat="1">
      <c r="A3" s="12" t="s">
        <v>31</v>
      </c>
      <c r="B3" s="12" t="s">
        <v>33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</row>
    <row r="4" spans="1:12">
      <c r="A4" s="11" t="s">
        <v>20</v>
      </c>
      <c r="B4" s="11" t="s">
        <v>32</v>
      </c>
      <c r="C4" s="11">
        <v>86</v>
      </c>
      <c r="D4" s="11">
        <v>954</v>
      </c>
      <c r="E4" s="11">
        <v>46</v>
      </c>
      <c r="F4" s="11">
        <v>14</v>
      </c>
      <c r="G4" s="11">
        <v>0.74099999999999999</v>
      </c>
      <c r="H4" s="11">
        <v>0.94499999999999995</v>
      </c>
    </row>
    <row r="5" spans="1:12" s="13" customFormat="1">
      <c r="A5" s="16"/>
      <c r="B5" s="12" t="s">
        <v>22</v>
      </c>
      <c r="C5" s="12">
        <v>81</v>
      </c>
      <c r="D5" s="12">
        <v>997</v>
      </c>
      <c r="E5" s="12">
        <v>3</v>
      </c>
      <c r="F5" s="12">
        <v>19</v>
      </c>
      <c r="G5" s="12">
        <v>0.88</v>
      </c>
      <c r="H5" s="12">
        <v>0.98</v>
      </c>
    </row>
    <row r="6" spans="1:12">
      <c r="A6" s="17" t="s">
        <v>21</v>
      </c>
      <c r="B6" s="11" t="s">
        <v>23</v>
      </c>
      <c r="C6" s="11">
        <v>73</v>
      </c>
      <c r="D6" s="11">
        <v>999</v>
      </c>
      <c r="E6" s="11">
        <v>1</v>
      </c>
      <c r="F6" s="11">
        <v>27</v>
      </c>
      <c r="G6" s="11">
        <v>0.83899999999999997</v>
      </c>
      <c r="H6" s="11">
        <v>0.97499999999999998</v>
      </c>
    </row>
    <row r="7" spans="1:12" s="13" customFormat="1">
      <c r="A7" s="18"/>
      <c r="B7" s="12" t="s">
        <v>24</v>
      </c>
      <c r="C7" s="12">
        <v>83</v>
      </c>
      <c r="D7" s="12">
        <v>994</v>
      </c>
      <c r="E7" s="12">
        <v>6</v>
      </c>
      <c r="F7" s="12">
        <v>17</v>
      </c>
      <c r="G7" s="12">
        <v>0.878</v>
      </c>
      <c r="H7" s="12">
        <v>0.97899999999999998</v>
      </c>
    </row>
    <row r="12" spans="1:12">
      <c r="A12" s="14" t="s">
        <v>37</v>
      </c>
    </row>
    <row r="13" spans="1:12"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 t="s">
        <v>34</v>
      </c>
    </row>
    <row r="14" spans="1:12">
      <c r="A14" s="10" t="s">
        <v>21</v>
      </c>
      <c r="B14" s="10">
        <v>141.69999999999999</v>
      </c>
      <c r="C14" s="10">
        <v>186.1</v>
      </c>
      <c r="D14" s="10">
        <v>210.4</v>
      </c>
      <c r="E14" s="10">
        <v>201.4</v>
      </c>
      <c r="F14" s="10">
        <v>197.9</v>
      </c>
      <c r="G14" s="10">
        <v>168.1</v>
      </c>
      <c r="H14" s="10">
        <v>169.2</v>
      </c>
      <c r="I14" s="10">
        <v>159.9</v>
      </c>
      <c r="J14" s="10">
        <v>170.5</v>
      </c>
      <c r="K14" s="10">
        <v>174</v>
      </c>
      <c r="L14" s="15">
        <f>STDEV(B14:K14)</f>
        <v>20.954649444295939</v>
      </c>
    </row>
    <row r="15" spans="1:12">
      <c r="A15" s="10" t="s">
        <v>38</v>
      </c>
      <c r="B15" s="10">
        <v>296</v>
      </c>
      <c r="C15" s="10">
        <v>316</v>
      </c>
      <c r="D15" s="10">
        <v>317</v>
      </c>
      <c r="E15" s="10">
        <v>316</v>
      </c>
      <c r="L15" s="15">
        <f>STDEV(B15:K15)</f>
        <v>10.177589760514683</v>
      </c>
    </row>
    <row r="16" spans="1:12">
      <c r="A16" s="10" t="s">
        <v>39</v>
      </c>
      <c r="B16" s="10">
        <v>386</v>
      </c>
      <c r="C16" s="10">
        <v>367</v>
      </c>
      <c r="D16" s="10">
        <v>366</v>
      </c>
      <c r="L16" s="15">
        <f>STDEV(B16:K16)</f>
        <v>11.269427669584644</v>
      </c>
    </row>
    <row r="21" spans="1:8">
      <c r="A21" s="14" t="s">
        <v>35</v>
      </c>
    </row>
    <row r="23" spans="1:8" s="13" customFormat="1">
      <c r="A23" s="12" t="s">
        <v>36</v>
      </c>
      <c r="B23" s="12" t="s">
        <v>25</v>
      </c>
      <c r="C23" s="12" t="s">
        <v>26</v>
      </c>
      <c r="D23" s="12" t="s">
        <v>27</v>
      </c>
      <c r="E23" s="12" t="s">
        <v>28</v>
      </c>
      <c r="F23" s="12" t="s">
        <v>29</v>
      </c>
      <c r="G23" s="12" t="s">
        <v>30</v>
      </c>
    </row>
    <row r="24" spans="1:8">
      <c r="A24" s="11" t="s">
        <v>42</v>
      </c>
      <c r="B24" s="11">
        <v>76</v>
      </c>
      <c r="C24" s="11">
        <v>992</v>
      </c>
      <c r="D24" s="11">
        <v>8</v>
      </c>
      <c r="E24" s="11">
        <v>24</v>
      </c>
      <c r="F24" s="11">
        <v>0.82599999999999996</v>
      </c>
      <c r="G24" s="11">
        <v>0.97099999999999997</v>
      </c>
    </row>
    <row r="25" spans="1:8" s="13" customFormat="1">
      <c r="A25" s="12" t="s">
        <v>40</v>
      </c>
      <c r="B25" s="12">
        <v>81</v>
      </c>
      <c r="C25" s="12">
        <v>997</v>
      </c>
      <c r="D25" s="12">
        <v>3</v>
      </c>
      <c r="E25" s="12">
        <v>19</v>
      </c>
      <c r="F25" s="12">
        <v>0.88</v>
      </c>
      <c r="G25" s="12">
        <v>0.98</v>
      </c>
    </row>
    <row r="26" spans="1:8" s="65" customFormat="1">
      <c r="A26" s="59" t="s">
        <v>41</v>
      </c>
      <c r="B26" s="59">
        <v>80</v>
      </c>
      <c r="C26" s="59">
        <v>997</v>
      </c>
      <c r="D26" s="59">
        <v>3</v>
      </c>
      <c r="E26" s="59">
        <v>20</v>
      </c>
      <c r="F26" s="59">
        <v>0.82599999999999996</v>
      </c>
      <c r="G26" s="59">
        <v>0.97099999999999997</v>
      </c>
    </row>
    <row r="32" spans="1:8">
      <c r="A32" s="12" t="s">
        <v>31</v>
      </c>
      <c r="B32" s="12" t="s">
        <v>33</v>
      </c>
      <c r="C32" s="12" t="s">
        <v>25</v>
      </c>
      <c r="D32" s="12" t="s">
        <v>26</v>
      </c>
      <c r="E32" s="12" t="s">
        <v>27</v>
      </c>
      <c r="F32" s="12" t="s">
        <v>28</v>
      </c>
      <c r="G32" s="12" t="s">
        <v>29</v>
      </c>
      <c r="H32" s="12" t="s">
        <v>30</v>
      </c>
    </row>
    <row r="33" spans="1:8">
      <c r="A33" s="58"/>
      <c r="B33" s="59" t="s">
        <v>22</v>
      </c>
      <c r="C33" s="59">
        <v>81</v>
      </c>
      <c r="D33" s="59">
        <v>997</v>
      </c>
      <c r="E33" s="59">
        <v>3</v>
      </c>
      <c r="F33" s="59">
        <v>19</v>
      </c>
      <c r="G33" s="59">
        <v>0.88</v>
      </c>
      <c r="H33" s="59">
        <v>0.98</v>
      </c>
    </row>
    <row r="34" spans="1:8">
      <c r="A34" s="34" t="s">
        <v>100</v>
      </c>
      <c r="B34" s="12" t="s">
        <v>101</v>
      </c>
      <c r="C34" s="12">
        <v>73</v>
      </c>
      <c r="D34" s="12">
        <v>999</v>
      </c>
      <c r="E34" s="12">
        <v>1</v>
      </c>
      <c r="F34" s="12">
        <v>27</v>
      </c>
      <c r="G34" s="12">
        <v>0.83899999999999997</v>
      </c>
      <c r="H34" s="12">
        <v>0.97499999999999998</v>
      </c>
    </row>
    <row r="35" spans="1:8">
      <c r="A35" s="35"/>
      <c r="B35" s="59" t="s">
        <v>24</v>
      </c>
      <c r="C35" s="59">
        <v>83</v>
      </c>
      <c r="D35" s="59">
        <v>994</v>
      </c>
      <c r="E35" s="59">
        <v>6</v>
      </c>
      <c r="F35" s="59">
        <v>17</v>
      </c>
      <c r="G35" s="59">
        <v>0.878</v>
      </c>
      <c r="H35" s="59">
        <v>0.97899999999999998</v>
      </c>
    </row>
    <row r="36" spans="1:8">
      <c r="A36" s="12" t="s">
        <v>99</v>
      </c>
      <c r="B36" s="12" t="s">
        <v>32</v>
      </c>
      <c r="C36" s="12">
        <v>86</v>
      </c>
      <c r="D36" s="12">
        <v>954</v>
      </c>
      <c r="E36" s="12">
        <v>46</v>
      </c>
      <c r="F36" s="12">
        <v>14</v>
      </c>
      <c r="G36" s="12">
        <v>0.74099999999999999</v>
      </c>
      <c r="H36" s="12">
        <v>0.94499999999999995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8" workbookViewId="0">
      <selection activeCell="A16" sqref="A16:C30"/>
    </sheetView>
  </sheetViews>
  <sheetFormatPr baseColWidth="10" defaultRowHeight="15" x14ac:dyDescent="0"/>
  <cols>
    <col min="1" max="1" width="39.1640625" style="10" customWidth="1"/>
    <col min="2" max="2" width="14.6640625" style="10" bestFit="1" customWidth="1"/>
  </cols>
  <sheetData>
    <row r="1" spans="1:3">
      <c r="A1" s="23" t="s">
        <v>49</v>
      </c>
      <c r="B1" s="23" t="s">
        <v>48</v>
      </c>
    </row>
    <row r="2" spans="1:3">
      <c r="A2" s="19" t="s">
        <v>43</v>
      </c>
      <c r="B2" s="11">
        <v>100</v>
      </c>
    </row>
    <row r="3" spans="1:3">
      <c r="A3" s="20" t="s">
        <v>46</v>
      </c>
      <c r="B3" s="12">
        <v>100</v>
      </c>
    </row>
    <row r="4" spans="1:3">
      <c r="A4" s="19" t="s">
        <v>44</v>
      </c>
      <c r="B4" s="11">
        <v>95</v>
      </c>
    </row>
    <row r="5" spans="1:3">
      <c r="A5" s="20" t="s">
        <v>45</v>
      </c>
      <c r="B5" s="12">
        <v>84</v>
      </c>
    </row>
    <row r="6" spans="1:3">
      <c r="A6" s="21" t="s">
        <v>47</v>
      </c>
      <c r="B6" s="11">
        <v>81</v>
      </c>
    </row>
    <row r="7" spans="1:3">
      <c r="A7" s="22" t="s">
        <v>50</v>
      </c>
      <c r="B7" s="24">
        <v>81</v>
      </c>
    </row>
    <row r="8" spans="1:3">
      <c r="A8" s="19" t="s">
        <v>51</v>
      </c>
      <c r="B8" s="11">
        <v>203</v>
      </c>
    </row>
    <row r="16" spans="1:3">
      <c r="B16" s="61" t="s">
        <v>52</v>
      </c>
      <c r="C16" s="62" t="s">
        <v>53</v>
      </c>
    </row>
    <row r="17" spans="1:3">
      <c r="A17" s="60" t="s">
        <v>49</v>
      </c>
      <c r="B17" s="60" t="s">
        <v>48</v>
      </c>
      <c r="C17" s="64"/>
    </row>
    <row r="18" spans="1:3">
      <c r="A18" s="19" t="s">
        <v>43</v>
      </c>
      <c r="B18" s="63">
        <v>100</v>
      </c>
      <c r="C18" s="63">
        <v>1838879</v>
      </c>
    </row>
    <row r="19" spans="1:3">
      <c r="A19" s="20" t="s">
        <v>54</v>
      </c>
      <c r="B19" s="12">
        <v>100</v>
      </c>
      <c r="C19" s="12">
        <v>37224</v>
      </c>
    </row>
    <row r="20" spans="1:3">
      <c r="A20" s="19" t="s">
        <v>55</v>
      </c>
      <c r="B20" s="11">
        <v>100</v>
      </c>
      <c r="C20" s="11">
        <v>37162</v>
      </c>
    </row>
    <row r="21" spans="1:3">
      <c r="A21" s="20" t="s">
        <v>56</v>
      </c>
      <c r="B21" s="12">
        <v>100</v>
      </c>
      <c r="C21" s="12">
        <v>36961</v>
      </c>
    </row>
    <row r="22" spans="1:3">
      <c r="A22" s="19" t="s">
        <v>57</v>
      </c>
      <c r="B22" s="11">
        <v>100</v>
      </c>
      <c r="C22" s="11">
        <v>1975</v>
      </c>
    </row>
    <row r="23" spans="1:3">
      <c r="A23" s="20" t="s">
        <v>58</v>
      </c>
      <c r="B23" s="12">
        <v>100</v>
      </c>
      <c r="C23" s="12">
        <v>1866</v>
      </c>
    </row>
    <row r="24" spans="1:3">
      <c r="A24" s="19" t="s">
        <v>62</v>
      </c>
      <c r="B24" s="11">
        <v>100</v>
      </c>
      <c r="C24" s="11">
        <v>3218</v>
      </c>
    </row>
    <row r="25" spans="1:3">
      <c r="A25" s="20" t="s">
        <v>63</v>
      </c>
      <c r="B25" s="12">
        <v>100</v>
      </c>
      <c r="C25" s="12">
        <v>1866</v>
      </c>
    </row>
    <row r="26" spans="1:3">
      <c r="A26" s="19" t="s">
        <v>59</v>
      </c>
      <c r="B26" s="11">
        <v>95</v>
      </c>
      <c r="C26" s="11">
        <v>118</v>
      </c>
    </row>
    <row r="27" spans="1:3">
      <c r="A27" s="20" t="s">
        <v>60</v>
      </c>
      <c r="B27" s="12">
        <v>84</v>
      </c>
      <c r="C27" s="12">
        <v>72</v>
      </c>
    </row>
    <row r="28" spans="1:3">
      <c r="A28" s="21" t="s">
        <v>61</v>
      </c>
      <c r="B28" s="11">
        <v>81</v>
      </c>
      <c r="C28" s="11">
        <v>63</v>
      </c>
    </row>
    <row r="29" spans="1:3">
      <c r="A29" s="22" t="s">
        <v>50</v>
      </c>
      <c r="B29" s="24">
        <v>81</v>
      </c>
      <c r="C29" s="24">
        <v>42</v>
      </c>
    </row>
    <row r="30" spans="1:3">
      <c r="A30" s="19" t="s">
        <v>51</v>
      </c>
      <c r="B30" s="11">
        <v>203</v>
      </c>
      <c r="C30" s="11">
        <v>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2" workbookViewId="0">
      <selection activeCell="A54" sqref="A54"/>
    </sheetView>
  </sheetViews>
  <sheetFormatPr baseColWidth="10" defaultRowHeight="15" x14ac:dyDescent="0"/>
  <cols>
    <col min="1" max="1" width="12.5" style="10" customWidth="1"/>
    <col min="2" max="2" width="13.83203125" style="10" bestFit="1" customWidth="1"/>
    <col min="3" max="3" width="15.33203125" style="10" bestFit="1" customWidth="1"/>
    <col min="4" max="4" width="18.83203125" style="10" bestFit="1" customWidth="1"/>
    <col min="5" max="5" width="13.83203125" style="10" customWidth="1"/>
    <col min="6" max="16384" width="10.83203125" style="10"/>
  </cols>
  <sheetData>
    <row r="1" spans="1:4" ht="30">
      <c r="A1" s="31" t="s">
        <v>83</v>
      </c>
      <c r="B1" s="31" t="s">
        <v>82</v>
      </c>
      <c r="C1" s="31" t="s">
        <v>81</v>
      </c>
      <c r="D1" s="31" t="s">
        <v>84</v>
      </c>
    </row>
    <row r="2" spans="1:4">
      <c r="A2" s="29" t="s">
        <v>68</v>
      </c>
      <c r="B2" s="29">
        <v>2</v>
      </c>
      <c r="C2" s="30">
        <v>1.764</v>
      </c>
      <c r="D2" s="30">
        <v>1.7640218878248974</v>
      </c>
    </row>
    <row r="3" spans="1:4">
      <c r="A3" s="17" t="s">
        <v>69</v>
      </c>
      <c r="B3" s="17">
        <v>4</v>
      </c>
      <c r="C3" s="32">
        <v>3.11</v>
      </c>
      <c r="D3" s="32">
        <v>3.6478076379066477</v>
      </c>
    </row>
    <row r="4" spans="1:4">
      <c r="A4" s="29" t="s">
        <v>70</v>
      </c>
      <c r="B4" s="29">
        <v>8</v>
      </c>
      <c r="C4" s="30">
        <v>5.49</v>
      </c>
      <c r="D4" s="30">
        <v>5.9287356321839084</v>
      </c>
    </row>
    <row r="5" spans="1:4" s="13" customFormat="1">
      <c r="A5" s="17" t="s">
        <v>71</v>
      </c>
      <c r="B5" s="17">
        <v>16</v>
      </c>
      <c r="C5" s="32">
        <v>9.68</v>
      </c>
      <c r="D5" s="32">
        <v>10.316000000000001</v>
      </c>
    </row>
    <row r="6" spans="1:4">
      <c r="A6" s="29" t="s">
        <v>72</v>
      </c>
      <c r="B6" s="29">
        <v>24</v>
      </c>
      <c r="C6" s="30">
        <v>13.46</v>
      </c>
      <c r="D6" s="30">
        <v>13.502617801047121</v>
      </c>
    </row>
    <row r="7" spans="1:4" s="13" customFormat="1">
      <c r="A7" s="17" t="s">
        <v>73</v>
      </c>
      <c r="B7" s="17">
        <v>32</v>
      </c>
      <c r="C7" s="32">
        <v>17.079999999999998</v>
      </c>
      <c r="D7" s="32">
        <v>16.220125786163521</v>
      </c>
    </row>
    <row r="8" spans="1:4">
      <c r="A8" s="29" t="s">
        <v>74</v>
      </c>
      <c r="B8" s="29">
        <v>40</v>
      </c>
      <c r="C8" s="30">
        <v>20.48</v>
      </c>
      <c r="D8" s="30">
        <v>18.553956834532375</v>
      </c>
    </row>
    <row r="9" spans="1:4" s="13" customFormat="1">
      <c r="A9" s="17" t="s">
        <v>75</v>
      </c>
      <c r="B9" s="17">
        <v>80</v>
      </c>
      <c r="C9" s="32">
        <v>36.130000000000003</v>
      </c>
      <c r="D9" s="32">
        <v>25.79</v>
      </c>
    </row>
    <row r="10" spans="1:4">
      <c r="A10" s="29" t="s">
        <v>79</v>
      </c>
      <c r="B10" s="29">
        <v>160</v>
      </c>
      <c r="C10" s="30">
        <v>63.73</v>
      </c>
      <c r="D10" s="30">
        <v>39.075757575757578</v>
      </c>
    </row>
    <row r="11" spans="1:4" s="13" customFormat="1">
      <c r="A11" s="18" t="s">
        <v>80</v>
      </c>
      <c r="B11" s="18">
        <v>320</v>
      </c>
      <c r="C11" s="33">
        <v>112.43</v>
      </c>
      <c r="D11" s="33">
        <v>41.596774193548384</v>
      </c>
    </row>
    <row r="18" spans="1:4" s="13" customFormat="1">
      <c r="A18" s="40" t="s">
        <v>0</v>
      </c>
      <c r="B18" s="40" t="s">
        <v>86</v>
      </c>
      <c r="C18" s="41" t="s">
        <v>85</v>
      </c>
      <c r="D18" s="31" t="s">
        <v>87</v>
      </c>
    </row>
    <row r="19" spans="1:4">
      <c r="A19" s="36">
        <v>1</v>
      </c>
      <c r="B19" s="37">
        <v>2579</v>
      </c>
      <c r="C19" s="38">
        <f>2570/B19</f>
        <v>0.99651027530050407</v>
      </c>
      <c r="D19" s="39">
        <f>C19/A19</f>
        <v>0.99651027530050407</v>
      </c>
    </row>
    <row r="20" spans="1:4" s="13" customFormat="1">
      <c r="A20" s="42">
        <v>2</v>
      </c>
      <c r="B20" s="43">
        <v>1462</v>
      </c>
      <c r="C20" s="44">
        <f t="shared" ref="C20:C30" si="0">2570/B20</f>
        <v>1.7578659370725034</v>
      </c>
      <c r="D20" s="45">
        <f t="shared" ref="D20:D30" si="1">C20/A20</f>
        <v>0.87893296853625169</v>
      </c>
    </row>
    <row r="21" spans="1:4">
      <c r="A21" s="36">
        <v>3</v>
      </c>
      <c r="B21" s="37">
        <v>1297</v>
      </c>
      <c r="C21" s="38">
        <f t="shared" si="0"/>
        <v>1.9814957594448728</v>
      </c>
      <c r="D21" s="39">
        <f t="shared" si="1"/>
        <v>0.66049858648162429</v>
      </c>
    </row>
    <row r="22" spans="1:4" s="13" customFormat="1">
      <c r="A22" s="42">
        <v>4</v>
      </c>
      <c r="B22" s="43">
        <v>707</v>
      </c>
      <c r="C22" s="44">
        <f t="shared" si="0"/>
        <v>3.6350777934936351</v>
      </c>
      <c r="D22" s="45">
        <f t="shared" si="1"/>
        <v>0.90876944837340878</v>
      </c>
    </row>
    <row r="23" spans="1:4">
      <c r="A23" s="36">
        <v>8</v>
      </c>
      <c r="B23" s="37">
        <v>435</v>
      </c>
      <c r="C23" s="38">
        <f t="shared" si="0"/>
        <v>5.9080459770114944</v>
      </c>
      <c r="D23" s="39">
        <f t="shared" si="1"/>
        <v>0.7385057471264368</v>
      </c>
    </row>
    <row r="24" spans="1:4" s="13" customFormat="1">
      <c r="A24" s="42">
        <v>16</v>
      </c>
      <c r="B24" s="43">
        <v>250</v>
      </c>
      <c r="C24" s="44">
        <f t="shared" si="0"/>
        <v>10.28</v>
      </c>
      <c r="D24" s="45">
        <f t="shared" si="1"/>
        <v>0.64249999999999996</v>
      </c>
    </row>
    <row r="25" spans="1:4">
      <c r="A25" s="36">
        <v>24</v>
      </c>
      <c r="B25" s="37">
        <v>191</v>
      </c>
      <c r="C25" s="38">
        <f t="shared" si="0"/>
        <v>13.455497382198953</v>
      </c>
      <c r="D25" s="39">
        <f t="shared" si="1"/>
        <v>0.56064572425828973</v>
      </c>
    </row>
    <row r="26" spans="1:4" s="13" customFormat="1">
      <c r="A26" s="42">
        <v>32</v>
      </c>
      <c r="B26" s="43">
        <v>159</v>
      </c>
      <c r="C26" s="44">
        <f t="shared" si="0"/>
        <v>16.163522012578618</v>
      </c>
      <c r="D26" s="45">
        <f t="shared" si="1"/>
        <v>0.5051100628930818</v>
      </c>
    </row>
    <row r="27" spans="1:4">
      <c r="A27" s="36">
        <v>40</v>
      </c>
      <c r="B27" s="37">
        <v>139</v>
      </c>
      <c r="C27" s="38">
        <f t="shared" si="0"/>
        <v>18.489208633093526</v>
      </c>
      <c r="D27" s="39">
        <f t="shared" si="1"/>
        <v>0.46223021582733814</v>
      </c>
    </row>
    <row r="28" spans="1:4" s="13" customFormat="1">
      <c r="A28" s="42">
        <v>80</v>
      </c>
      <c r="B28" s="43">
        <v>100</v>
      </c>
      <c r="C28" s="44">
        <f t="shared" si="0"/>
        <v>25.7</v>
      </c>
      <c r="D28" s="45">
        <f t="shared" si="1"/>
        <v>0.32124999999999998</v>
      </c>
    </row>
    <row r="29" spans="1:4">
      <c r="A29" s="36">
        <v>160</v>
      </c>
      <c r="B29" s="37">
        <v>66</v>
      </c>
      <c r="C29" s="38">
        <f t="shared" si="0"/>
        <v>38.939393939393938</v>
      </c>
      <c r="D29" s="39">
        <f t="shared" si="1"/>
        <v>0.2433712121212121</v>
      </c>
    </row>
    <row r="30" spans="1:4">
      <c r="A30" s="46">
        <v>320</v>
      </c>
      <c r="B30" s="47">
        <v>62</v>
      </c>
      <c r="C30" s="48">
        <f t="shared" si="0"/>
        <v>41.451612903225808</v>
      </c>
      <c r="D30" s="49">
        <f t="shared" si="1"/>
        <v>0.12953629032258066</v>
      </c>
    </row>
    <row r="34" spans="1:13">
      <c r="A34" s="56" t="s">
        <v>102</v>
      </c>
      <c r="B34" s="57" t="s">
        <v>92</v>
      </c>
      <c r="C34" s="57" t="s">
        <v>93</v>
      </c>
      <c r="D34" s="55" t="s">
        <v>94</v>
      </c>
      <c r="M34" s="50"/>
    </row>
    <row r="35" spans="1:13">
      <c r="A35" s="54" t="s">
        <v>89</v>
      </c>
      <c r="B35" s="25" t="s">
        <v>95</v>
      </c>
      <c r="C35" s="25" t="s">
        <v>96</v>
      </c>
      <c r="D35" s="53" t="s">
        <v>97</v>
      </c>
    </row>
    <row r="39" spans="1:13">
      <c r="A39" s="65"/>
      <c r="B39" s="65"/>
      <c r="C39" s="65"/>
      <c r="D39" s="65"/>
    </row>
    <row r="40" spans="1:13">
      <c r="A40" s="69" t="s">
        <v>0</v>
      </c>
      <c r="B40" s="69" t="s">
        <v>86</v>
      </c>
      <c r="C40" s="70" t="s">
        <v>105</v>
      </c>
      <c r="D40" s="71" t="s">
        <v>103</v>
      </c>
      <c r="E40" s="72" t="s">
        <v>87</v>
      </c>
    </row>
    <row r="41" spans="1:13" s="13" customFormat="1">
      <c r="A41" s="40" t="s">
        <v>104</v>
      </c>
      <c r="B41" s="40">
        <v>6030</v>
      </c>
      <c r="C41" s="66">
        <v>1</v>
      </c>
      <c r="D41" s="41" t="s">
        <v>9</v>
      </c>
      <c r="E41" s="31" t="s">
        <v>9</v>
      </c>
      <c r="F41" s="65"/>
      <c r="G41" s="65"/>
      <c r="H41" s="65"/>
      <c r="I41" s="65"/>
      <c r="J41" s="65"/>
      <c r="K41" s="65"/>
    </row>
    <row r="42" spans="1:13">
      <c r="A42" s="36">
        <v>1</v>
      </c>
      <c r="B42" s="37">
        <v>2579</v>
      </c>
      <c r="C42" s="67">
        <f>6030/B42</f>
        <v>2.3381155486622722</v>
      </c>
      <c r="D42" s="38">
        <f t="shared" ref="D42:D53" si="2">2570/B42</f>
        <v>0.99651027530050407</v>
      </c>
      <c r="E42" s="39">
        <f t="shared" ref="E42:E53" si="3">D42/A42</f>
        <v>0.99651027530050407</v>
      </c>
      <c r="F42" s="65"/>
      <c r="G42" s="65"/>
      <c r="H42" s="65"/>
      <c r="I42" s="65"/>
      <c r="J42" s="65"/>
      <c r="K42" s="65"/>
    </row>
    <row r="43" spans="1:13" s="13" customFormat="1">
      <c r="A43" s="42">
        <v>2</v>
      </c>
      <c r="B43" s="43">
        <v>1462</v>
      </c>
      <c r="C43" s="68">
        <f t="shared" ref="C43:C53" si="4">6030/B43</f>
        <v>4.1244870041039672</v>
      </c>
      <c r="D43" s="44">
        <f t="shared" si="2"/>
        <v>1.7578659370725034</v>
      </c>
      <c r="E43" s="45">
        <f t="shared" si="3"/>
        <v>0.87893296853625169</v>
      </c>
      <c r="F43" s="65"/>
      <c r="G43" s="65"/>
      <c r="H43" s="65"/>
      <c r="I43" s="65"/>
      <c r="J43" s="65"/>
      <c r="K43" s="65"/>
    </row>
    <row r="44" spans="1:13">
      <c r="A44" s="36">
        <v>3</v>
      </c>
      <c r="B44" s="37">
        <v>1297</v>
      </c>
      <c r="C44" s="67">
        <f t="shared" si="4"/>
        <v>4.6491904394757135</v>
      </c>
      <c r="D44" s="38">
        <f t="shared" si="2"/>
        <v>1.9814957594448728</v>
      </c>
      <c r="E44" s="39">
        <f t="shared" si="3"/>
        <v>0.66049858648162429</v>
      </c>
      <c r="F44" s="65"/>
      <c r="G44" s="65"/>
      <c r="H44" s="65"/>
      <c r="I44" s="65"/>
      <c r="J44" s="65"/>
      <c r="K44" s="65"/>
    </row>
    <row r="45" spans="1:13" s="13" customFormat="1">
      <c r="A45" s="42">
        <v>4</v>
      </c>
      <c r="B45" s="43">
        <v>707</v>
      </c>
      <c r="C45" s="68">
        <f t="shared" si="4"/>
        <v>8.5289957567185297</v>
      </c>
      <c r="D45" s="44">
        <f t="shared" si="2"/>
        <v>3.6350777934936351</v>
      </c>
      <c r="E45" s="45">
        <f t="shared" si="3"/>
        <v>0.90876944837340878</v>
      </c>
      <c r="F45" s="65"/>
      <c r="G45" s="65"/>
      <c r="H45" s="65"/>
      <c r="I45" s="65"/>
      <c r="J45" s="65"/>
      <c r="K45" s="65"/>
    </row>
    <row r="46" spans="1:13">
      <c r="A46" s="36">
        <v>8</v>
      </c>
      <c r="B46" s="37">
        <v>435</v>
      </c>
      <c r="C46" s="67">
        <f t="shared" si="4"/>
        <v>13.862068965517242</v>
      </c>
      <c r="D46" s="38">
        <f t="shared" si="2"/>
        <v>5.9080459770114944</v>
      </c>
      <c r="E46" s="39">
        <f t="shared" si="3"/>
        <v>0.7385057471264368</v>
      </c>
      <c r="F46" s="65"/>
      <c r="G46" s="65"/>
      <c r="H46" s="65"/>
      <c r="I46" s="65"/>
      <c r="J46" s="65"/>
      <c r="K46" s="65"/>
    </row>
    <row r="47" spans="1:13" s="13" customFormat="1">
      <c r="A47" s="42">
        <v>16</v>
      </c>
      <c r="B47" s="43">
        <v>250</v>
      </c>
      <c r="C47" s="68">
        <f t="shared" si="4"/>
        <v>24.12</v>
      </c>
      <c r="D47" s="44">
        <f t="shared" si="2"/>
        <v>10.28</v>
      </c>
      <c r="E47" s="45">
        <f t="shared" si="3"/>
        <v>0.64249999999999996</v>
      </c>
      <c r="F47" s="65"/>
      <c r="G47" s="65"/>
      <c r="H47" s="65"/>
      <c r="I47" s="65"/>
      <c r="J47" s="65"/>
      <c r="K47" s="65"/>
    </row>
    <row r="48" spans="1:13">
      <c r="A48" s="74">
        <v>24</v>
      </c>
      <c r="B48" s="37">
        <v>191</v>
      </c>
      <c r="C48" s="67">
        <f t="shared" si="4"/>
        <v>31.57068062827225</v>
      </c>
      <c r="D48" s="38">
        <f t="shared" si="2"/>
        <v>13.455497382198953</v>
      </c>
      <c r="E48" s="73">
        <f t="shared" si="3"/>
        <v>0.56064572425828973</v>
      </c>
      <c r="F48" s="65"/>
      <c r="G48" s="65"/>
      <c r="H48" s="65"/>
      <c r="I48" s="65"/>
      <c r="J48" s="65"/>
      <c r="K48" s="65"/>
    </row>
    <row r="49" spans="1:11" s="13" customFormat="1">
      <c r="A49" s="42">
        <v>32</v>
      </c>
      <c r="B49" s="43">
        <v>159</v>
      </c>
      <c r="C49" s="68">
        <f t="shared" si="4"/>
        <v>37.924528301886795</v>
      </c>
      <c r="D49" s="44">
        <f t="shared" si="2"/>
        <v>16.163522012578618</v>
      </c>
      <c r="E49" s="45">
        <f t="shared" si="3"/>
        <v>0.5051100628930818</v>
      </c>
      <c r="F49" s="65"/>
      <c r="G49" s="65"/>
      <c r="H49" s="65"/>
      <c r="I49" s="65"/>
      <c r="J49" s="65"/>
      <c r="K49" s="65"/>
    </row>
    <row r="50" spans="1:11">
      <c r="A50" s="36">
        <v>40</v>
      </c>
      <c r="B50" s="37">
        <v>139</v>
      </c>
      <c r="C50" s="67">
        <f t="shared" si="4"/>
        <v>43.381294964028775</v>
      </c>
      <c r="D50" s="38">
        <f t="shared" si="2"/>
        <v>18.489208633093526</v>
      </c>
      <c r="E50" s="39">
        <f t="shared" si="3"/>
        <v>0.46223021582733814</v>
      </c>
      <c r="F50" s="65"/>
      <c r="G50" s="65"/>
      <c r="H50" s="65"/>
      <c r="I50" s="65"/>
      <c r="J50" s="65"/>
      <c r="K50" s="65"/>
    </row>
    <row r="51" spans="1:11" s="13" customFormat="1">
      <c r="A51" s="42">
        <v>80</v>
      </c>
      <c r="B51" s="43">
        <v>100</v>
      </c>
      <c r="C51" s="68">
        <f t="shared" si="4"/>
        <v>60.3</v>
      </c>
      <c r="D51" s="44">
        <f t="shared" si="2"/>
        <v>25.7</v>
      </c>
      <c r="E51" s="45">
        <f t="shared" si="3"/>
        <v>0.32124999999999998</v>
      </c>
      <c r="F51" s="65"/>
      <c r="G51" s="65"/>
      <c r="H51" s="65"/>
      <c r="I51" s="65"/>
      <c r="J51" s="65"/>
      <c r="K51" s="65"/>
    </row>
    <row r="52" spans="1:11">
      <c r="A52" s="36">
        <v>160</v>
      </c>
      <c r="B52" s="37">
        <v>66</v>
      </c>
      <c r="C52" s="67">
        <f t="shared" si="4"/>
        <v>91.36363636363636</v>
      </c>
      <c r="D52" s="38">
        <f t="shared" si="2"/>
        <v>38.939393939393938</v>
      </c>
      <c r="E52" s="39">
        <f t="shared" si="3"/>
        <v>0.2433712121212121</v>
      </c>
      <c r="F52" s="65"/>
      <c r="G52" s="65"/>
      <c r="H52" s="65"/>
      <c r="I52" s="65"/>
      <c r="J52" s="65"/>
      <c r="K52" s="65"/>
    </row>
    <row r="53" spans="1:11" s="13" customFormat="1">
      <c r="A53" s="46">
        <v>320</v>
      </c>
      <c r="B53" s="47">
        <v>62</v>
      </c>
      <c r="C53" s="75">
        <f t="shared" si="4"/>
        <v>97.258064516129039</v>
      </c>
      <c r="D53" s="48">
        <f t="shared" si="2"/>
        <v>41.451612903225808</v>
      </c>
      <c r="E53" s="49">
        <f t="shared" si="3"/>
        <v>0.12953629032258066</v>
      </c>
      <c r="F53" s="65"/>
      <c r="G53" s="65"/>
      <c r="H53" s="65"/>
      <c r="I53" s="65"/>
      <c r="J53" s="65"/>
      <c r="K53" s="65"/>
    </row>
    <row r="54" spans="1:11">
      <c r="A54" s="14" t="s">
        <v>106</v>
      </c>
    </row>
    <row r="55" spans="1:11">
      <c r="A55" s="14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2"/>
    </sheetView>
  </sheetViews>
  <sheetFormatPr baseColWidth="10" defaultRowHeight="15" x14ac:dyDescent="0"/>
  <cols>
    <col min="1" max="1" width="11.1640625" customWidth="1"/>
    <col min="2" max="3" width="14.6640625" customWidth="1"/>
    <col min="4" max="4" width="14.33203125" customWidth="1"/>
  </cols>
  <sheetData>
    <row r="1" spans="1:4">
      <c r="A1" s="56" t="s">
        <v>88</v>
      </c>
      <c r="B1" s="57" t="s">
        <v>100</v>
      </c>
      <c r="C1" s="57" t="s">
        <v>38</v>
      </c>
      <c r="D1" s="24" t="s">
        <v>99</v>
      </c>
    </row>
    <row r="2" spans="1:4">
      <c r="A2" s="51" t="s">
        <v>89</v>
      </c>
      <c r="B2" s="52" t="s">
        <v>98</v>
      </c>
      <c r="C2" s="52" t="s">
        <v>90</v>
      </c>
      <c r="D2" s="53" t="s">
        <v>91</v>
      </c>
    </row>
    <row r="10" spans="1:4">
      <c r="B10">
        <v>213</v>
      </c>
    </row>
    <row r="11" spans="1:4">
      <c r="B11">
        <f>3*60+11</f>
        <v>191</v>
      </c>
    </row>
    <row r="12" spans="1:4">
      <c r="B12">
        <f>2*60+58</f>
        <v>178</v>
      </c>
    </row>
    <row r="13" spans="1:4">
      <c r="A13" t="s">
        <v>64</v>
      </c>
      <c r="B13">
        <f>STDEV(B10:B12)</f>
        <v>17.691806012954132</v>
      </c>
    </row>
    <row r="14" spans="1:4">
      <c r="A14" t="s">
        <v>65</v>
      </c>
      <c r="B14">
        <f>AVERAGE(B10:B12)</f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2"/>
  <sheetViews>
    <sheetView tabSelected="1" topLeftCell="D19" workbookViewId="0">
      <selection activeCell="AE1" sqref="AE1:CL5"/>
    </sheetView>
  </sheetViews>
  <sheetFormatPr baseColWidth="10" defaultRowHeight="15" x14ac:dyDescent="0"/>
  <cols>
    <col min="17" max="17" width="15.6640625" bestFit="1" customWidth="1"/>
    <col min="25" max="26" width="10.83203125" style="77"/>
    <col min="27" max="27" width="10.6640625" style="77" bestFit="1" customWidth="1"/>
    <col min="28" max="28" width="15.6640625" style="77" bestFit="1" customWidth="1"/>
    <col min="29" max="29" width="10.83203125" style="77"/>
  </cols>
  <sheetData>
    <row r="1" spans="1:90">
      <c r="A1" s="1" t="s">
        <v>11</v>
      </c>
      <c r="B1" s="1" t="s">
        <v>108</v>
      </c>
      <c r="D1" s="1" t="s">
        <v>12</v>
      </c>
      <c r="E1" s="1" t="s">
        <v>108</v>
      </c>
      <c r="G1" t="s">
        <v>17</v>
      </c>
      <c r="H1" s="1" t="s">
        <v>108</v>
      </c>
      <c r="J1" t="s">
        <v>13</v>
      </c>
      <c r="K1" s="1" t="s">
        <v>108</v>
      </c>
      <c r="Y1" s="76" t="s">
        <v>109</v>
      </c>
      <c r="Z1" s="76" t="s">
        <v>110</v>
      </c>
      <c r="AA1" s="76" t="s">
        <v>111</v>
      </c>
      <c r="AB1" s="77" t="s">
        <v>112</v>
      </c>
      <c r="AC1" s="77" t="s">
        <v>123</v>
      </c>
      <c r="AE1" s="76" t="s">
        <v>109</v>
      </c>
      <c r="AF1" s="76" t="s">
        <v>124</v>
      </c>
      <c r="AG1" s="76">
        <v>125</v>
      </c>
      <c r="AH1" s="76" t="s">
        <v>124</v>
      </c>
      <c r="AI1" s="76">
        <v>211</v>
      </c>
      <c r="AJ1" s="76" t="s">
        <v>124</v>
      </c>
      <c r="AK1" s="76">
        <v>185</v>
      </c>
      <c r="AL1" s="81" t="s">
        <v>124</v>
      </c>
      <c r="AM1" s="76">
        <v>208</v>
      </c>
      <c r="AN1" s="81" t="s">
        <v>124</v>
      </c>
      <c r="AO1" s="76">
        <v>313</v>
      </c>
      <c r="AP1" s="81" t="s">
        <v>124</v>
      </c>
      <c r="AQ1" s="76">
        <v>242</v>
      </c>
      <c r="AR1" s="81" t="s">
        <v>124</v>
      </c>
      <c r="AS1" s="76">
        <v>215</v>
      </c>
      <c r="AT1" s="81" t="s">
        <v>124</v>
      </c>
      <c r="AU1" s="76">
        <v>225</v>
      </c>
      <c r="AV1" s="81" t="s">
        <v>124</v>
      </c>
      <c r="AW1" s="76">
        <v>361</v>
      </c>
      <c r="AX1" s="81" t="s">
        <v>124</v>
      </c>
      <c r="AY1" s="76">
        <v>408</v>
      </c>
      <c r="AZ1" s="81" t="s">
        <v>124</v>
      </c>
      <c r="BA1" s="76">
        <v>489</v>
      </c>
      <c r="BB1" s="81" t="s">
        <v>124</v>
      </c>
      <c r="BC1" s="76">
        <v>506</v>
      </c>
      <c r="BD1" s="81" t="s">
        <v>124</v>
      </c>
      <c r="BE1" s="76">
        <v>428</v>
      </c>
      <c r="BF1" s="81" t="s">
        <v>124</v>
      </c>
      <c r="BG1" s="76">
        <v>498</v>
      </c>
      <c r="BH1" s="81" t="s">
        <v>124</v>
      </c>
      <c r="BI1" s="76">
        <v>134</v>
      </c>
      <c r="BJ1" s="81" t="s">
        <v>124</v>
      </c>
      <c r="BK1" s="76">
        <v>436</v>
      </c>
      <c r="BL1" s="81" t="s">
        <v>124</v>
      </c>
      <c r="BM1" s="76">
        <v>113</v>
      </c>
      <c r="BN1" s="81" t="s">
        <v>124</v>
      </c>
      <c r="BO1" s="76">
        <v>211</v>
      </c>
      <c r="BP1" s="81" t="s">
        <v>124</v>
      </c>
      <c r="BQ1" s="76">
        <v>68</v>
      </c>
      <c r="BR1" s="81" t="s">
        <v>124</v>
      </c>
      <c r="BS1" s="76">
        <v>188</v>
      </c>
      <c r="BT1" s="81" t="s">
        <v>124</v>
      </c>
      <c r="BU1" s="76">
        <v>95</v>
      </c>
      <c r="BV1" s="81" t="s">
        <v>124</v>
      </c>
      <c r="BW1" s="76">
        <v>298</v>
      </c>
      <c r="BX1" s="81" t="s">
        <v>124</v>
      </c>
      <c r="BY1" s="76">
        <v>268</v>
      </c>
      <c r="BZ1" s="81" t="s">
        <v>124</v>
      </c>
      <c r="CA1" s="76">
        <v>187</v>
      </c>
      <c r="CB1" s="81" t="s">
        <v>124</v>
      </c>
      <c r="CC1" s="76">
        <v>338</v>
      </c>
      <c r="CD1" s="81" t="s">
        <v>124</v>
      </c>
      <c r="CE1" s="76">
        <v>626</v>
      </c>
      <c r="CF1" s="81" t="s">
        <v>124</v>
      </c>
      <c r="CG1" s="76">
        <v>654</v>
      </c>
      <c r="CH1" s="81" t="s">
        <v>124</v>
      </c>
      <c r="CI1" s="77" t="s">
        <v>119</v>
      </c>
      <c r="CJ1" s="81" t="s">
        <v>124</v>
      </c>
      <c r="CK1" s="77" t="s">
        <v>118</v>
      </c>
      <c r="CL1" t="s">
        <v>125</v>
      </c>
    </row>
    <row r="2" spans="1:90">
      <c r="A2" s="1">
        <v>35</v>
      </c>
      <c r="B2" s="1">
        <v>125</v>
      </c>
      <c r="D2" s="1">
        <v>91</v>
      </c>
      <c r="E2" s="1">
        <v>125</v>
      </c>
      <c r="G2" s="7">
        <v>19.671500000000002</v>
      </c>
      <c r="H2" s="1">
        <v>125</v>
      </c>
      <c r="J2">
        <v>5.4</v>
      </c>
      <c r="K2" s="1">
        <v>125</v>
      </c>
      <c r="Y2" s="76">
        <v>125</v>
      </c>
      <c r="Z2" s="76">
        <v>35</v>
      </c>
      <c r="AA2" s="76">
        <v>91</v>
      </c>
      <c r="AB2" s="78">
        <v>19.671500000000002</v>
      </c>
      <c r="AC2" s="77">
        <v>5.4</v>
      </c>
      <c r="AE2" s="76" t="s">
        <v>110</v>
      </c>
      <c r="AF2" s="76" t="s">
        <v>124</v>
      </c>
      <c r="AG2" s="76">
        <v>35</v>
      </c>
      <c r="AH2" s="76" t="s">
        <v>124</v>
      </c>
      <c r="AI2" s="76">
        <v>66</v>
      </c>
      <c r="AJ2" s="76" t="s">
        <v>124</v>
      </c>
      <c r="AK2" s="76">
        <v>79</v>
      </c>
      <c r="AL2" s="81" t="s">
        <v>124</v>
      </c>
      <c r="AM2" s="76">
        <v>67</v>
      </c>
      <c r="AN2" s="81" t="s">
        <v>124</v>
      </c>
      <c r="AO2" s="76">
        <v>62</v>
      </c>
      <c r="AP2" s="81" t="s">
        <v>124</v>
      </c>
      <c r="AQ2" s="76">
        <v>61</v>
      </c>
      <c r="AR2" s="81" t="s">
        <v>124</v>
      </c>
      <c r="AS2" s="76">
        <v>75</v>
      </c>
      <c r="AT2" s="81" t="s">
        <v>124</v>
      </c>
      <c r="AU2" s="76">
        <v>56</v>
      </c>
      <c r="AV2" s="81" t="s">
        <v>124</v>
      </c>
      <c r="AW2" s="76">
        <v>83</v>
      </c>
      <c r="AX2" s="81" t="s">
        <v>124</v>
      </c>
      <c r="AY2" s="76">
        <v>66</v>
      </c>
      <c r="AZ2" s="81" t="s">
        <v>124</v>
      </c>
      <c r="BA2" s="76">
        <v>70</v>
      </c>
      <c r="BB2" s="81" t="s">
        <v>124</v>
      </c>
      <c r="BC2" s="76">
        <v>90</v>
      </c>
      <c r="BD2" s="81" t="s">
        <v>124</v>
      </c>
      <c r="BE2" s="76">
        <v>97</v>
      </c>
      <c r="BF2" s="81" t="s">
        <v>124</v>
      </c>
      <c r="BG2" s="76">
        <v>91</v>
      </c>
      <c r="BH2" s="81" t="s">
        <v>124</v>
      </c>
      <c r="BI2" s="76">
        <v>39</v>
      </c>
      <c r="BJ2" s="81" t="s">
        <v>124</v>
      </c>
      <c r="BK2" s="76">
        <v>91</v>
      </c>
      <c r="BL2" s="81" t="s">
        <v>124</v>
      </c>
      <c r="BM2" s="76">
        <v>42</v>
      </c>
      <c r="BN2" s="81" t="s">
        <v>124</v>
      </c>
      <c r="BO2" s="76">
        <v>50</v>
      </c>
      <c r="BP2" s="81" t="s">
        <v>124</v>
      </c>
      <c r="BQ2" s="76">
        <v>36</v>
      </c>
      <c r="BR2" s="81" t="s">
        <v>124</v>
      </c>
      <c r="BS2" s="76">
        <v>42</v>
      </c>
      <c r="BT2" s="81" t="s">
        <v>124</v>
      </c>
      <c r="BU2" s="76">
        <v>61</v>
      </c>
      <c r="BV2" s="81" t="s">
        <v>124</v>
      </c>
      <c r="BW2" s="76">
        <v>46</v>
      </c>
      <c r="BX2" s="81" t="s">
        <v>124</v>
      </c>
      <c r="BY2" s="76">
        <v>38</v>
      </c>
      <c r="BZ2" s="81" t="s">
        <v>124</v>
      </c>
      <c r="CA2" s="76">
        <v>65</v>
      </c>
      <c r="CB2" s="81" t="s">
        <v>124</v>
      </c>
      <c r="CC2" s="76">
        <v>58</v>
      </c>
      <c r="CD2" s="81" t="s">
        <v>124</v>
      </c>
      <c r="CE2" s="76">
        <v>68</v>
      </c>
      <c r="CF2" s="81" t="s">
        <v>124</v>
      </c>
      <c r="CG2" s="76">
        <v>63</v>
      </c>
      <c r="CH2" s="81" t="s">
        <v>124</v>
      </c>
      <c r="CI2" s="77" t="s">
        <v>114</v>
      </c>
      <c r="CJ2" s="81" t="s">
        <v>124</v>
      </c>
      <c r="CK2" s="79">
        <v>0.34464</v>
      </c>
      <c r="CL2" t="s">
        <v>125</v>
      </c>
    </row>
    <row r="3" spans="1:90">
      <c r="A3" s="1">
        <v>66</v>
      </c>
      <c r="B3" s="1">
        <v>211</v>
      </c>
      <c r="D3" s="1">
        <v>159</v>
      </c>
      <c r="E3" s="1">
        <v>211</v>
      </c>
      <c r="G3" s="7">
        <v>28.811499999999999</v>
      </c>
      <c r="H3" s="1">
        <v>211</v>
      </c>
      <c r="J3">
        <v>7.4</v>
      </c>
      <c r="K3" s="1">
        <v>211</v>
      </c>
      <c r="Y3" s="76">
        <v>211</v>
      </c>
      <c r="Z3" s="76">
        <v>66</v>
      </c>
      <c r="AA3" s="76">
        <v>159</v>
      </c>
      <c r="AB3" s="78">
        <v>28.811499999999999</v>
      </c>
      <c r="AC3" s="77">
        <v>7.4</v>
      </c>
      <c r="AE3" s="76" t="s">
        <v>111</v>
      </c>
      <c r="AF3" s="76" t="s">
        <v>124</v>
      </c>
      <c r="AG3" s="76">
        <v>91</v>
      </c>
      <c r="AH3" s="76" t="s">
        <v>124</v>
      </c>
      <c r="AI3" s="76">
        <v>159</v>
      </c>
      <c r="AJ3" s="76" t="s">
        <v>124</v>
      </c>
      <c r="AK3" s="76">
        <v>193</v>
      </c>
      <c r="AL3" s="81" t="s">
        <v>124</v>
      </c>
      <c r="AM3" s="76">
        <v>168</v>
      </c>
      <c r="AN3" s="81" t="s">
        <v>124</v>
      </c>
      <c r="AO3" s="76">
        <v>154</v>
      </c>
      <c r="AP3" s="81" t="s">
        <v>124</v>
      </c>
      <c r="AQ3" s="76">
        <v>150</v>
      </c>
      <c r="AR3" s="81" t="s">
        <v>124</v>
      </c>
      <c r="AS3" s="76">
        <v>179</v>
      </c>
      <c r="AT3" s="81" t="s">
        <v>124</v>
      </c>
      <c r="AU3" s="76">
        <v>136</v>
      </c>
      <c r="AV3" s="81" t="s">
        <v>124</v>
      </c>
      <c r="AW3" s="76">
        <v>199</v>
      </c>
      <c r="AX3" s="81" t="s">
        <v>124</v>
      </c>
      <c r="AY3" s="76">
        <v>157</v>
      </c>
      <c r="AZ3" s="81" t="s">
        <v>124</v>
      </c>
      <c r="BA3" s="76">
        <v>165</v>
      </c>
      <c r="BB3" s="81" t="s">
        <v>124</v>
      </c>
      <c r="BC3" s="76">
        <v>212</v>
      </c>
      <c r="BD3" s="81" t="s">
        <v>124</v>
      </c>
      <c r="BE3" s="76">
        <v>217</v>
      </c>
      <c r="BF3" s="81" t="s">
        <v>124</v>
      </c>
      <c r="BG3" s="76">
        <v>207</v>
      </c>
      <c r="BH3" s="81" t="s">
        <v>124</v>
      </c>
      <c r="BI3" s="76">
        <v>112</v>
      </c>
      <c r="BJ3" s="81" t="s">
        <v>124</v>
      </c>
      <c r="BK3" s="76">
        <v>205</v>
      </c>
      <c r="BL3" s="81" t="s">
        <v>124</v>
      </c>
      <c r="BM3" s="76">
        <v>113</v>
      </c>
      <c r="BN3" s="81" t="s">
        <v>124</v>
      </c>
      <c r="BO3" s="76">
        <v>125</v>
      </c>
      <c r="BP3" s="81" t="s">
        <v>124</v>
      </c>
      <c r="BQ3" s="76">
        <v>99</v>
      </c>
      <c r="BR3" s="81" t="s">
        <v>124</v>
      </c>
      <c r="BS3" s="76">
        <v>105</v>
      </c>
      <c r="BT3" s="81" t="s">
        <v>124</v>
      </c>
      <c r="BU3" s="76">
        <v>148</v>
      </c>
      <c r="BV3" s="81" t="s">
        <v>124</v>
      </c>
      <c r="BW3" s="76">
        <v>115</v>
      </c>
      <c r="BX3" s="81" t="s">
        <v>124</v>
      </c>
      <c r="BY3" s="76">
        <v>96</v>
      </c>
      <c r="BZ3" s="81" t="s">
        <v>124</v>
      </c>
      <c r="CA3" s="76">
        <v>157</v>
      </c>
      <c r="CB3" s="81" t="s">
        <v>124</v>
      </c>
      <c r="CC3" s="76">
        <v>144</v>
      </c>
      <c r="CD3" s="81" t="s">
        <v>124</v>
      </c>
      <c r="CE3" s="76">
        <v>159</v>
      </c>
      <c r="CF3" s="81" t="s">
        <v>124</v>
      </c>
      <c r="CG3" s="76">
        <v>142</v>
      </c>
      <c r="CH3" s="81" t="s">
        <v>124</v>
      </c>
      <c r="CI3" s="77" t="s">
        <v>115</v>
      </c>
      <c r="CJ3" s="81" t="s">
        <v>124</v>
      </c>
      <c r="CK3" s="76">
        <v>0.27601999999999999</v>
      </c>
      <c r="CL3" t="s">
        <v>125</v>
      </c>
    </row>
    <row r="4" spans="1:90">
      <c r="A4" s="1">
        <v>79</v>
      </c>
      <c r="B4" s="1">
        <v>185</v>
      </c>
      <c r="D4" s="1">
        <v>193</v>
      </c>
      <c r="E4" s="1">
        <v>185</v>
      </c>
      <c r="G4" s="7">
        <v>31.149899999999999</v>
      </c>
      <c r="H4" s="1">
        <v>185</v>
      </c>
      <c r="J4">
        <v>7.7</v>
      </c>
      <c r="K4" s="1">
        <v>185</v>
      </c>
      <c r="Y4" s="76">
        <v>185</v>
      </c>
      <c r="Z4" s="76">
        <v>79</v>
      </c>
      <c r="AA4" s="76">
        <v>193</v>
      </c>
      <c r="AB4" s="78">
        <v>31.149899999999999</v>
      </c>
      <c r="AC4" s="77">
        <v>7.7</v>
      </c>
      <c r="AE4" s="77" t="s">
        <v>112</v>
      </c>
      <c r="AF4" s="76" t="s">
        <v>124</v>
      </c>
      <c r="AG4" s="78">
        <v>19.671500000000002</v>
      </c>
      <c r="AH4" s="76" t="s">
        <v>124</v>
      </c>
      <c r="AI4" s="78">
        <v>28.811499999999999</v>
      </c>
      <c r="AJ4" s="76" t="s">
        <v>124</v>
      </c>
      <c r="AK4" s="78">
        <v>31.149899999999999</v>
      </c>
      <c r="AL4" s="81" t="s">
        <v>124</v>
      </c>
      <c r="AM4" s="78">
        <v>32.746299999999998</v>
      </c>
      <c r="AN4" s="81" t="s">
        <v>124</v>
      </c>
      <c r="AO4" s="78">
        <v>44.731000000000002</v>
      </c>
      <c r="AP4" s="81" t="s">
        <v>124</v>
      </c>
      <c r="AQ4" s="78">
        <v>50.280299999999997</v>
      </c>
      <c r="AR4" s="81" t="s">
        <v>124</v>
      </c>
      <c r="AS4" s="78">
        <v>51.424300000000002</v>
      </c>
      <c r="AT4" s="81" t="s">
        <v>124</v>
      </c>
      <c r="AU4" s="78">
        <v>54.621600000000001</v>
      </c>
      <c r="AV4" s="81" t="s">
        <v>124</v>
      </c>
      <c r="AW4" s="78">
        <v>55.961199999999998</v>
      </c>
      <c r="AX4" s="81" t="s">
        <v>124</v>
      </c>
      <c r="AY4" s="78">
        <v>56.063299999999998</v>
      </c>
      <c r="AZ4" s="81" t="s">
        <v>124</v>
      </c>
      <c r="BA4" s="78">
        <v>72.438800000000001</v>
      </c>
      <c r="BB4" s="81" t="s">
        <v>124</v>
      </c>
      <c r="BC4" s="78">
        <v>75.671300000000002</v>
      </c>
      <c r="BD4" s="81" t="s">
        <v>124</v>
      </c>
      <c r="BE4" s="78">
        <v>76.459599999999995</v>
      </c>
      <c r="BF4" s="81" t="s">
        <v>124</v>
      </c>
      <c r="BG4" s="78">
        <v>81.400000000000006</v>
      </c>
      <c r="BH4" s="81" t="s">
        <v>124</v>
      </c>
      <c r="BI4" s="78">
        <v>81.4268</v>
      </c>
      <c r="BJ4" s="81" t="s">
        <v>124</v>
      </c>
      <c r="BK4" s="78">
        <v>83.251499999999993</v>
      </c>
      <c r="BL4" s="81" t="s">
        <v>124</v>
      </c>
      <c r="BM4" s="78">
        <v>90.760999999999996</v>
      </c>
      <c r="BN4" s="81" t="s">
        <v>124</v>
      </c>
      <c r="BO4" s="78">
        <v>106.7906</v>
      </c>
      <c r="BP4" s="81" t="s">
        <v>124</v>
      </c>
      <c r="BQ4" s="78">
        <v>161.15639999999999</v>
      </c>
      <c r="BR4" s="81" t="s">
        <v>124</v>
      </c>
      <c r="BS4" s="78">
        <v>183.8879</v>
      </c>
      <c r="BT4" s="81" t="s">
        <v>124</v>
      </c>
      <c r="BU4" s="78">
        <v>202.16120000000001</v>
      </c>
      <c r="BV4" s="81" t="s">
        <v>124</v>
      </c>
      <c r="BW4" s="78">
        <v>234.96299999999999</v>
      </c>
      <c r="BX4" s="81" t="s">
        <v>124</v>
      </c>
      <c r="BY4" s="78">
        <v>236.5686</v>
      </c>
      <c r="BZ4" s="81" t="s">
        <v>124</v>
      </c>
      <c r="CA4" s="78">
        <v>236.8349</v>
      </c>
      <c r="CB4" s="81" t="s">
        <v>124</v>
      </c>
      <c r="CC4" s="78">
        <v>240.14109999999999</v>
      </c>
      <c r="CD4" s="81" t="s">
        <v>124</v>
      </c>
      <c r="CE4" s="78">
        <v>311.1943</v>
      </c>
      <c r="CF4" s="81" t="s">
        <v>124</v>
      </c>
      <c r="CG4" s="78">
        <v>337.75970000000001</v>
      </c>
      <c r="CH4" s="81" t="s">
        <v>124</v>
      </c>
      <c r="CI4" s="77" t="s">
        <v>116</v>
      </c>
      <c r="CJ4" s="81" t="s">
        <v>124</v>
      </c>
      <c r="CK4" s="80">
        <v>9.0880000000000002E-2</v>
      </c>
      <c r="CL4" t="s">
        <v>125</v>
      </c>
    </row>
    <row r="5" spans="1:90">
      <c r="A5" s="1">
        <v>67</v>
      </c>
      <c r="B5" s="1">
        <v>208</v>
      </c>
      <c r="D5" s="1">
        <v>168</v>
      </c>
      <c r="E5" s="1">
        <v>208</v>
      </c>
      <c r="G5" s="7">
        <v>32.746299999999998</v>
      </c>
      <c r="H5" s="1">
        <v>208</v>
      </c>
      <c r="J5">
        <v>8.1999999999999993</v>
      </c>
      <c r="K5" s="1">
        <v>208</v>
      </c>
      <c r="Y5" s="76">
        <v>208</v>
      </c>
      <c r="Z5" s="76">
        <v>67</v>
      </c>
      <c r="AA5" s="76">
        <v>168</v>
      </c>
      <c r="AB5" s="78">
        <v>32.746299999999998</v>
      </c>
      <c r="AC5" s="77">
        <v>8.1999999999999993</v>
      </c>
      <c r="AE5" s="77" t="s">
        <v>123</v>
      </c>
      <c r="AF5" s="76" t="s">
        <v>124</v>
      </c>
      <c r="AG5" s="77">
        <v>5.4</v>
      </c>
      <c r="AH5" s="76" t="s">
        <v>124</v>
      </c>
      <c r="AI5" s="77">
        <v>7.4</v>
      </c>
      <c r="AJ5" s="76" t="s">
        <v>124</v>
      </c>
      <c r="AK5" s="77">
        <v>7.7</v>
      </c>
      <c r="AL5" s="81" t="s">
        <v>124</v>
      </c>
      <c r="AM5" s="77">
        <v>8.1999999999999993</v>
      </c>
      <c r="AN5" s="81" t="s">
        <v>124</v>
      </c>
      <c r="AO5" s="77">
        <v>12</v>
      </c>
      <c r="AP5" s="81" t="s">
        <v>124</v>
      </c>
      <c r="AQ5" s="77">
        <v>13</v>
      </c>
      <c r="AR5" s="81" t="s">
        <v>124</v>
      </c>
      <c r="AS5" s="77">
        <v>14</v>
      </c>
      <c r="AT5" s="81" t="s">
        <v>124</v>
      </c>
      <c r="AU5" s="77">
        <v>14</v>
      </c>
      <c r="AV5" s="81" t="s">
        <v>124</v>
      </c>
      <c r="AW5" s="77">
        <v>14</v>
      </c>
      <c r="AX5" s="81" t="s">
        <v>124</v>
      </c>
      <c r="AY5" s="77">
        <v>14</v>
      </c>
      <c r="AZ5" s="81" t="s">
        <v>124</v>
      </c>
      <c r="BA5" s="77">
        <v>19</v>
      </c>
      <c r="BB5" s="81" t="s">
        <v>124</v>
      </c>
      <c r="BC5" s="77">
        <v>19</v>
      </c>
      <c r="BD5" s="81" t="s">
        <v>124</v>
      </c>
      <c r="BE5" s="77">
        <v>19</v>
      </c>
      <c r="BF5" s="81" t="s">
        <v>124</v>
      </c>
      <c r="BG5" s="77">
        <v>20</v>
      </c>
      <c r="BH5" s="81" t="s">
        <v>124</v>
      </c>
      <c r="BI5" s="77">
        <v>22</v>
      </c>
      <c r="BJ5" s="81" t="s">
        <v>124</v>
      </c>
      <c r="BK5" s="77">
        <v>21</v>
      </c>
      <c r="BL5" s="81" t="s">
        <v>124</v>
      </c>
      <c r="BM5" s="77">
        <v>24</v>
      </c>
      <c r="BN5" s="81" t="s">
        <v>124</v>
      </c>
      <c r="BO5" s="77">
        <v>27</v>
      </c>
      <c r="BP5" s="81" t="s">
        <v>124</v>
      </c>
      <c r="BQ5" s="77">
        <v>47</v>
      </c>
      <c r="BR5" s="81" t="s">
        <v>124</v>
      </c>
      <c r="BS5" s="77">
        <v>50</v>
      </c>
      <c r="BT5" s="81" t="s">
        <v>124</v>
      </c>
      <c r="BU5" s="77">
        <v>62</v>
      </c>
      <c r="BV5" s="81" t="s">
        <v>124</v>
      </c>
      <c r="BW5" s="77">
        <v>60</v>
      </c>
      <c r="BX5" s="81" t="s">
        <v>124</v>
      </c>
      <c r="BY5" s="77">
        <v>62</v>
      </c>
      <c r="BZ5" s="81" t="s">
        <v>124</v>
      </c>
      <c r="CA5" s="77">
        <v>62</v>
      </c>
      <c r="CB5" s="81" t="s">
        <v>124</v>
      </c>
      <c r="CC5" s="77">
        <v>61</v>
      </c>
      <c r="CD5" s="81" t="s">
        <v>124</v>
      </c>
      <c r="CE5" s="77">
        <v>79</v>
      </c>
      <c r="CF5" s="81" t="s">
        <v>124</v>
      </c>
      <c r="CG5" s="77">
        <v>86</v>
      </c>
      <c r="CH5" s="81" t="s">
        <v>124</v>
      </c>
      <c r="CI5" s="77" t="s">
        <v>117</v>
      </c>
      <c r="CJ5" s="81" t="s">
        <v>124</v>
      </c>
      <c r="CK5" s="80">
        <v>5.9760000000000001E-2</v>
      </c>
      <c r="CL5" t="s">
        <v>125</v>
      </c>
    </row>
    <row r="6" spans="1:90">
      <c r="A6" s="1">
        <v>62</v>
      </c>
      <c r="B6" s="1">
        <v>313</v>
      </c>
      <c r="D6" s="1">
        <v>154</v>
      </c>
      <c r="E6" s="1">
        <v>313</v>
      </c>
      <c r="G6" s="7">
        <v>44.731000000000002</v>
      </c>
      <c r="H6" s="1">
        <v>313</v>
      </c>
      <c r="J6">
        <v>12</v>
      </c>
      <c r="K6" s="1">
        <v>313</v>
      </c>
      <c r="Y6" s="76">
        <v>313</v>
      </c>
      <c r="Z6" s="76">
        <v>62</v>
      </c>
      <c r="AA6" s="76">
        <v>154</v>
      </c>
      <c r="AB6" s="78">
        <v>44.731000000000002</v>
      </c>
      <c r="AC6" s="77">
        <v>12</v>
      </c>
    </row>
    <row r="7" spans="1:90">
      <c r="A7" s="1">
        <v>61</v>
      </c>
      <c r="B7" s="1">
        <v>242</v>
      </c>
      <c r="D7" s="1">
        <v>150</v>
      </c>
      <c r="E7" s="1">
        <v>242</v>
      </c>
      <c r="G7" s="7">
        <v>50.280299999999997</v>
      </c>
      <c r="H7" s="1">
        <v>242</v>
      </c>
      <c r="J7">
        <v>13</v>
      </c>
      <c r="K7" s="1">
        <v>242</v>
      </c>
      <c r="Y7" s="76">
        <v>242</v>
      </c>
      <c r="Z7" s="76">
        <v>61</v>
      </c>
      <c r="AA7" s="76">
        <v>150</v>
      </c>
      <c r="AB7" s="78">
        <v>50.280299999999997</v>
      </c>
      <c r="AC7" s="77">
        <v>13</v>
      </c>
    </row>
    <row r="8" spans="1:90">
      <c r="A8" s="1">
        <v>75</v>
      </c>
      <c r="B8" s="1">
        <v>215</v>
      </c>
      <c r="D8" s="1">
        <v>179</v>
      </c>
      <c r="E8" s="1">
        <v>215</v>
      </c>
      <c r="G8" s="7">
        <v>51.424300000000002</v>
      </c>
      <c r="H8" s="1">
        <v>215</v>
      </c>
      <c r="J8">
        <v>14</v>
      </c>
      <c r="K8" s="1">
        <v>215</v>
      </c>
      <c r="Y8" s="76">
        <v>215</v>
      </c>
      <c r="Z8" s="76">
        <v>75</v>
      </c>
      <c r="AA8" s="76">
        <v>179</v>
      </c>
      <c r="AB8" s="78">
        <v>51.424300000000002</v>
      </c>
      <c r="AC8" s="77">
        <v>14</v>
      </c>
    </row>
    <row r="9" spans="1:90">
      <c r="A9" s="1">
        <v>56</v>
      </c>
      <c r="B9" s="1">
        <v>225</v>
      </c>
      <c r="D9" s="1">
        <v>136</v>
      </c>
      <c r="E9" s="1">
        <v>225</v>
      </c>
      <c r="G9" s="7">
        <v>54.621600000000001</v>
      </c>
      <c r="H9" s="1">
        <v>225</v>
      </c>
      <c r="J9">
        <v>14</v>
      </c>
      <c r="K9" s="1">
        <v>225</v>
      </c>
      <c r="Y9" s="76">
        <v>225</v>
      </c>
      <c r="Z9" s="76">
        <v>56</v>
      </c>
      <c r="AA9" s="76">
        <v>136</v>
      </c>
      <c r="AB9" s="78">
        <v>54.621600000000001</v>
      </c>
      <c r="AC9" s="77">
        <v>14</v>
      </c>
    </row>
    <row r="10" spans="1:90">
      <c r="A10" s="1">
        <v>83</v>
      </c>
      <c r="B10" s="1">
        <v>361</v>
      </c>
      <c r="D10" s="1">
        <v>199</v>
      </c>
      <c r="E10" s="1">
        <v>361</v>
      </c>
      <c r="G10" s="7">
        <v>55.961199999999998</v>
      </c>
      <c r="H10" s="1">
        <v>361</v>
      </c>
      <c r="J10">
        <v>14</v>
      </c>
      <c r="K10" s="1">
        <v>361</v>
      </c>
      <c r="Y10" s="76">
        <v>361</v>
      </c>
      <c r="Z10" s="76">
        <v>83</v>
      </c>
      <c r="AA10" s="76">
        <v>199</v>
      </c>
      <c r="AB10" s="78">
        <v>55.961199999999998</v>
      </c>
      <c r="AC10" s="77">
        <v>14</v>
      </c>
    </row>
    <row r="11" spans="1:90">
      <c r="A11" s="1">
        <v>66</v>
      </c>
      <c r="B11" s="1">
        <v>408</v>
      </c>
      <c r="D11" s="1">
        <v>157</v>
      </c>
      <c r="E11" s="1">
        <v>408</v>
      </c>
      <c r="G11" s="7">
        <v>56.063299999999998</v>
      </c>
      <c r="H11" s="1">
        <v>408</v>
      </c>
      <c r="J11">
        <v>14</v>
      </c>
      <c r="K11" s="1">
        <v>408</v>
      </c>
      <c r="Y11" s="76">
        <v>408</v>
      </c>
      <c r="Z11" s="76">
        <v>66</v>
      </c>
      <c r="AA11" s="76">
        <v>157</v>
      </c>
      <c r="AB11" s="78">
        <v>56.063299999999998</v>
      </c>
      <c r="AC11" s="77">
        <v>14</v>
      </c>
    </row>
    <row r="12" spans="1:90">
      <c r="A12" s="1">
        <v>70</v>
      </c>
      <c r="B12" s="1">
        <v>489</v>
      </c>
      <c r="D12" s="1">
        <v>165</v>
      </c>
      <c r="E12" s="1">
        <v>489</v>
      </c>
      <c r="G12" s="7">
        <v>72.438800000000001</v>
      </c>
      <c r="H12" s="1">
        <v>489</v>
      </c>
      <c r="J12">
        <v>19</v>
      </c>
      <c r="K12" s="1">
        <v>489</v>
      </c>
      <c r="Y12" s="76">
        <v>489</v>
      </c>
      <c r="Z12" s="76">
        <v>70</v>
      </c>
      <c r="AA12" s="76">
        <v>165</v>
      </c>
      <c r="AB12" s="78">
        <v>72.438800000000001</v>
      </c>
      <c r="AC12" s="77">
        <v>19</v>
      </c>
    </row>
    <row r="13" spans="1:90">
      <c r="A13" s="1">
        <v>90</v>
      </c>
      <c r="B13" s="1">
        <v>506</v>
      </c>
      <c r="D13" s="1">
        <v>212</v>
      </c>
      <c r="E13" s="1">
        <v>506</v>
      </c>
      <c r="G13" s="7">
        <v>75.671300000000002</v>
      </c>
      <c r="H13" s="1">
        <v>506</v>
      </c>
      <c r="J13">
        <v>19</v>
      </c>
      <c r="K13" s="1">
        <v>506</v>
      </c>
      <c r="Y13" s="76">
        <v>506</v>
      </c>
      <c r="Z13" s="76">
        <v>90</v>
      </c>
      <c r="AA13" s="76">
        <v>212</v>
      </c>
      <c r="AB13" s="78">
        <v>75.671300000000002</v>
      </c>
      <c r="AC13" s="77">
        <v>19</v>
      </c>
    </row>
    <row r="14" spans="1:90">
      <c r="A14" s="1">
        <v>97</v>
      </c>
      <c r="B14" s="1">
        <v>428</v>
      </c>
      <c r="D14" s="1">
        <v>217</v>
      </c>
      <c r="E14" s="1">
        <v>428</v>
      </c>
      <c r="G14" s="7">
        <v>76.459599999999995</v>
      </c>
      <c r="H14" s="1">
        <v>428</v>
      </c>
      <c r="J14">
        <v>19</v>
      </c>
      <c r="K14" s="1">
        <v>428</v>
      </c>
      <c r="Y14" s="76">
        <v>428</v>
      </c>
      <c r="Z14" s="76">
        <v>97</v>
      </c>
      <c r="AA14" s="76">
        <v>217</v>
      </c>
      <c r="AB14" s="78">
        <v>76.459599999999995</v>
      </c>
      <c r="AC14" s="77">
        <v>19</v>
      </c>
    </row>
    <row r="15" spans="1:90">
      <c r="A15" s="1">
        <v>91</v>
      </c>
      <c r="B15" s="1">
        <v>498</v>
      </c>
      <c r="D15" s="1">
        <v>207</v>
      </c>
      <c r="E15" s="1">
        <v>498</v>
      </c>
      <c r="G15" s="7">
        <v>81.400000000000006</v>
      </c>
      <c r="H15" s="1">
        <v>498</v>
      </c>
      <c r="J15">
        <v>20</v>
      </c>
      <c r="K15" s="1">
        <v>498</v>
      </c>
      <c r="Y15" s="76">
        <v>498</v>
      </c>
      <c r="Z15" s="76">
        <v>91</v>
      </c>
      <c r="AA15" s="76">
        <v>207</v>
      </c>
      <c r="AB15" s="78">
        <v>81.400000000000006</v>
      </c>
      <c r="AC15" s="77">
        <v>20</v>
      </c>
    </row>
    <row r="16" spans="1:90">
      <c r="A16" s="1">
        <v>39</v>
      </c>
      <c r="B16" s="1">
        <v>134</v>
      </c>
      <c r="D16" s="1">
        <v>112</v>
      </c>
      <c r="E16" s="1">
        <v>134</v>
      </c>
      <c r="G16" s="7">
        <v>81.4268</v>
      </c>
      <c r="H16" s="1">
        <v>134</v>
      </c>
      <c r="J16">
        <v>22</v>
      </c>
      <c r="K16" s="1">
        <v>134</v>
      </c>
      <c r="Y16" s="76">
        <v>134</v>
      </c>
      <c r="Z16" s="76">
        <v>39</v>
      </c>
      <c r="AA16" s="76">
        <v>112</v>
      </c>
      <c r="AB16" s="78">
        <v>81.4268</v>
      </c>
      <c r="AC16" s="77">
        <v>22</v>
      </c>
    </row>
    <row r="17" spans="1:29">
      <c r="A17" s="1">
        <v>91</v>
      </c>
      <c r="B17" s="1">
        <v>436</v>
      </c>
      <c r="D17" s="1">
        <v>205</v>
      </c>
      <c r="E17" s="1">
        <v>436</v>
      </c>
      <c r="G17" s="7">
        <v>83.251499999999993</v>
      </c>
      <c r="H17" s="1">
        <v>436</v>
      </c>
      <c r="J17">
        <v>21</v>
      </c>
      <c r="K17" s="1">
        <v>436</v>
      </c>
      <c r="Y17" s="76">
        <v>436</v>
      </c>
      <c r="Z17" s="76">
        <v>91</v>
      </c>
      <c r="AA17" s="76">
        <v>205</v>
      </c>
      <c r="AB17" s="78">
        <v>83.251499999999993</v>
      </c>
      <c r="AC17" s="77">
        <v>21</v>
      </c>
    </row>
    <row r="18" spans="1:29">
      <c r="A18" s="1">
        <v>42</v>
      </c>
      <c r="B18" s="1">
        <v>113</v>
      </c>
      <c r="D18" s="1">
        <v>113</v>
      </c>
      <c r="E18" s="1">
        <v>113</v>
      </c>
      <c r="G18" s="7">
        <v>90.760999999999996</v>
      </c>
      <c r="H18" s="1">
        <v>113</v>
      </c>
      <c r="J18">
        <v>24</v>
      </c>
      <c r="K18" s="1">
        <v>113</v>
      </c>
      <c r="Y18" s="76">
        <v>113</v>
      </c>
      <c r="Z18" s="76">
        <v>42</v>
      </c>
      <c r="AA18" s="76">
        <v>113</v>
      </c>
      <c r="AB18" s="78">
        <v>90.760999999999996</v>
      </c>
      <c r="AC18" s="77">
        <v>24</v>
      </c>
    </row>
    <row r="19" spans="1:29">
      <c r="A19" s="1">
        <v>50</v>
      </c>
      <c r="B19" s="1">
        <v>211</v>
      </c>
      <c r="D19" s="1">
        <v>125</v>
      </c>
      <c r="E19" s="1">
        <v>211</v>
      </c>
      <c r="G19" s="7">
        <v>106.7906</v>
      </c>
      <c r="H19" s="1">
        <v>211</v>
      </c>
      <c r="J19">
        <v>27</v>
      </c>
      <c r="K19" s="1">
        <v>211</v>
      </c>
      <c r="Y19" s="76">
        <v>211</v>
      </c>
      <c r="Z19" s="76">
        <v>50</v>
      </c>
      <c r="AA19" s="76">
        <v>125</v>
      </c>
      <c r="AB19" s="78">
        <v>106.7906</v>
      </c>
      <c r="AC19" s="77">
        <v>27</v>
      </c>
    </row>
    <row r="20" spans="1:29">
      <c r="A20" s="1">
        <v>36</v>
      </c>
      <c r="B20" s="1">
        <v>68</v>
      </c>
      <c r="D20" s="1">
        <v>99</v>
      </c>
      <c r="E20" s="1">
        <v>68</v>
      </c>
      <c r="G20" s="7">
        <v>161.15639999999999</v>
      </c>
      <c r="H20" s="1">
        <v>68</v>
      </c>
      <c r="J20">
        <v>47</v>
      </c>
      <c r="K20" s="1">
        <v>68</v>
      </c>
      <c r="Y20" s="76">
        <v>68</v>
      </c>
      <c r="Z20" s="76">
        <v>36</v>
      </c>
      <c r="AA20" s="76">
        <v>99</v>
      </c>
      <c r="AB20" s="78">
        <v>161.15639999999999</v>
      </c>
      <c r="AC20" s="77">
        <v>47</v>
      </c>
    </row>
    <row r="21" spans="1:29">
      <c r="A21" s="1">
        <v>42</v>
      </c>
      <c r="B21" s="1">
        <v>188</v>
      </c>
      <c r="D21" s="1">
        <v>105</v>
      </c>
      <c r="E21" s="1">
        <v>188</v>
      </c>
      <c r="G21" s="7">
        <v>183.8879</v>
      </c>
      <c r="H21" s="1">
        <v>188</v>
      </c>
      <c r="J21">
        <v>50</v>
      </c>
      <c r="K21" s="1">
        <v>188</v>
      </c>
      <c r="Y21" s="76">
        <v>188</v>
      </c>
      <c r="Z21" s="76">
        <v>42</v>
      </c>
      <c r="AA21" s="76">
        <v>105</v>
      </c>
      <c r="AB21" s="78">
        <v>183.8879</v>
      </c>
      <c r="AC21" s="77">
        <v>50</v>
      </c>
    </row>
    <row r="22" spans="1:29">
      <c r="A22" s="1">
        <v>61</v>
      </c>
      <c r="B22" s="1">
        <v>95</v>
      </c>
      <c r="D22" s="1">
        <v>148</v>
      </c>
      <c r="E22" s="1">
        <v>95</v>
      </c>
      <c r="G22" s="7">
        <v>202.16120000000001</v>
      </c>
      <c r="H22" s="1">
        <v>95</v>
      </c>
      <c r="J22">
        <v>62</v>
      </c>
      <c r="K22" s="1">
        <v>95</v>
      </c>
      <c r="Y22" s="76">
        <v>95</v>
      </c>
      <c r="Z22" s="76">
        <v>61</v>
      </c>
      <c r="AA22" s="76">
        <v>148</v>
      </c>
      <c r="AB22" s="78">
        <v>202.16120000000001</v>
      </c>
      <c r="AC22" s="77">
        <v>62</v>
      </c>
    </row>
    <row r="23" spans="1:29">
      <c r="A23" s="1">
        <v>46</v>
      </c>
      <c r="B23" s="1">
        <v>298</v>
      </c>
      <c r="D23" s="1">
        <v>115</v>
      </c>
      <c r="E23" s="1">
        <v>298</v>
      </c>
      <c r="G23" s="7">
        <v>234.96299999999999</v>
      </c>
      <c r="H23" s="1">
        <v>298</v>
      </c>
      <c r="J23">
        <v>60</v>
      </c>
      <c r="K23" s="1">
        <v>298</v>
      </c>
      <c r="Y23" s="76">
        <v>298</v>
      </c>
      <c r="Z23" s="76">
        <v>46</v>
      </c>
      <c r="AA23" s="76">
        <v>115</v>
      </c>
      <c r="AB23" s="78">
        <v>234.96299999999999</v>
      </c>
      <c r="AC23" s="77">
        <v>60</v>
      </c>
    </row>
    <row r="24" spans="1:29">
      <c r="A24" s="1">
        <v>38</v>
      </c>
      <c r="B24" s="1">
        <v>268</v>
      </c>
      <c r="D24" s="1">
        <v>96</v>
      </c>
      <c r="E24" s="1">
        <v>268</v>
      </c>
      <c r="G24" s="7">
        <v>236.5686</v>
      </c>
      <c r="H24" s="1">
        <v>268</v>
      </c>
      <c r="J24">
        <v>62</v>
      </c>
      <c r="K24" s="1">
        <v>268</v>
      </c>
      <c r="Y24" s="76">
        <v>268</v>
      </c>
      <c r="Z24" s="76">
        <v>38</v>
      </c>
      <c r="AA24" s="76">
        <v>96</v>
      </c>
      <c r="AB24" s="78">
        <v>236.5686</v>
      </c>
      <c r="AC24" s="77">
        <v>62</v>
      </c>
    </row>
    <row r="25" spans="1:29">
      <c r="A25" s="1">
        <v>65</v>
      </c>
      <c r="B25" s="1">
        <v>187</v>
      </c>
      <c r="D25" s="1">
        <v>157</v>
      </c>
      <c r="E25" s="1">
        <v>187</v>
      </c>
      <c r="G25" s="7">
        <v>236.8349</v>
      </c>
      <c r="H25" s="1">
        <v>187</v>
      </c>
      <c r="J25">
        <v>62</v>
      </c>
      <c r="K25" s="1">
        <v>187</v>
      </c>
      <c r="Y25" s="76">
        <v>187</v>
      </c>
      <c r="Z25" s="76">
        <v>65</v>
      </c>
      <c r="AA25" s="76">
        <v>157</v>
      </c>
      <c r="AB25" s="78">
        <v>236.8349</v>
      </c>
      <c r="AC25" s="77">
        <v>62</v>
      </c>
    </row>
    <row r="26" spans="1:29">
      <c r="A26" s="1">
        <v>58</v>
      </c>
      <c r="B26" s="1">
        <v>338</v>
      </c>
      <c r="D26" s="1">
        <v>144</v>
      </c>
      <c r="E26" s="1">
        <v>338</v>
      </c>
      <c r="G26" s="7">
        <v>240.14109999999999</v>
      </c>
      <c r="H26" s="1">
        <v>338</v>
      </c>
      <c r="J26">
        <v>61</v>
      </c>
      <c r="K26" s="1">
        <v>338</v>
      </c>
      <c r="Y26" s="76">
        <v>338</v>
      </c>
      <c r="Z26" s="76">
        <v>58</v>
      </c>
      <c r="AA26" s="76">
        <v>144</v>
      </c>
      <c r="AB26" s="78">
        <v>240.14109999999999</v>
      </c>
      <c r="AC26" s="77">
        <v>61</v>
      </c>
    </row>
    <row r="27" spans="1:29">
      <c r="A27" s="1">
        <v>68</v>
      </c>
      <c r="B27" s="1">
        <v>626</v>
      </c>
      <c r="D27" s="1">
        <v>159</v>
      </c>
      <c r="E27" s="1">
        <v>626</v>
      </c>
      <c r="G27" s="7">
        <v>311.1943</v>
      </c>
      <c r="H27" s="1">
        <v>626</v>
      </c>
      <c r="J27">
        <v>79</v>
      </c>
      <c r="K27" s="1">
        <v>626</v>
      </c>
      <c r="Y27" s="76">
        <v>626</v>
      </c>
      <c r="Z27" s="76">
        <v>68</v>
      </c>
      <c r="AA27" s="76">
        <v>159</v>
      </c>
      <c r="AB27" s="78">
        <v>311.1943</v>
      </c>
      <c r="AC27" s="77">
        <v>79</v>
      </c>
    </row>
    <row r="28" spans="1:29">
      <c r="A28" s="1">
        <v>63</v>
      </c>
      <c r="B28" s="1">
        <v>654</v>
      </c>
      <c r="D28" s="1">
        <v>142</v>
      </c>
      <c r="E28" s="1">
        <v>654</v>
      </c>
      <c r="G28" s="7">
        <v>337.75970000000001</v>
      </c>
      <c r="H28" s="1">
        <v>654</v>
      </c>
      <c r="J28">
        <v>86</v>
      </c>
      <c r="K28" s="1">
        <v>654</v>
      </c>
      <c r="Y28" s="76">
        <v>654</v>
      </c>
      <c r="Z28" s="76">
        <v>63</v>
      </c>
      <c r="AA28" s="76">
        <v>142</v>
      </c>
      <c r="AB28" s="78">
        <v>337.75970000000001</v>
      </c>
      <c r="AC28" s="77">
        <v>86</v>
      </c>
    </row>
    <row r="29" spans="1:29">
      <c r="Y29" s="77" t="s">
        <v>119</v>
      </c>
      <c r="Z29" s="77" t="s">
        <v>114</v>
      </c>
      <c r="AA29" s="77" t="s">
        <v>115</v>
      </c>
      <c r="AB29" s="77" t="s">
        <v>116</v>
      </c>
      <c r="AC29" s="77" t="s">
        <v>117</v>
      </c>
    </row>
    <row r="30" spans="1:29">
      <c r="Y30" s="77" t="s">
        <v>118</v>
      </c>
      <c r="Z30" s="79">
        <v>0.34464</v>
      </c>
      <c r="AA30" s="76">
        <v>0.27601999999999999</v>
      </c>
      <c r="AB30" s="80">
        <v>9.0880000000000002E-2</v>
      </c>
      <c r="AC30" s="80">
        <v>5.9760000000000001E-2</v>
      </c>
    </row>
    <row r="32" spans="1:29">
      <c r="Z32" t="s">
        <v>113</v>
      </c>
      <c r="AA32" t="s">
        <v>120</v>
      </c>
      <c r="AB32" t="s">
        <v>121</v>
      </c>
      <c r="AC32" t="s">
        <v>122</v>
      </c>
    </row>
  </sheetData>
  <sortState ref="A2:B2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model</vt:lpstr>
      <vt:lpstr>behavior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Wu</dc:creator>
  <cp:lastModifiedBy>Julie Wu</cp:lastModifiedBy>
  <dcterms:created xsi:type="dcterms:W3CDTF">2017-10-13T04:09:02Z</dcterms:created>
  <dcterms:modified xsi:type="dcterms:W3CDTF">2018-01-25T23:15:56Z</dcterms:modified>
</cp:coreProperties>
</file>