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cia.enechi\Desktop\"/>
    </mc:Choice>
  </mc:AlternateContent>
  <xr:revisionPtr revIDLastSave="0" documentId="8_{7C05A21F-4D1C-43F0-8D43-541B65C82657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E38" i="4"/>
  <c r="G38" i="4" s="1"/>
  <c r="E33" i="4"/>
  <c r="G33" i="4" s="1"/>
  <c r="E28" i="4"/>
  <c r="F38" i="4"/>
  <c r="F33" i="4"/>
  <c r="F28" i="4"/>
  <c r="F19" i="4"/>
  <c r="G19" i="4"/>
  <c r="D21" i="3"/>
  <c r="D22" i="3"/>
  <c r="D12" i="3"/>
  <c r="D13" i="3" s="1"/>
  <c r="D4" i="3"/>
  <c r="D5" i="3"/>
  <c r="N22" i="2"/>
  <c r="N23" i="2" s="1"/>
  <c r="N13" i="2"/>
  <c r="N14" i="2" s="1"/>
  <c r="N5" i="2"/>
  <c r="N6" i="2"/>
  <c r="I22" i="2"/>
  <c r="I23" i="2" s="1"/>
  <c r="I13" i="2"/>
  <c r="I14" i="2" s="1"/>
  <c r="I5" i="2"/>
  <c r="I6" i="2" s="1"/>
  <c r="D22" i="2"/>
  <c r="D24" i="2" s="1"/>
  <c r="I5" i="1"/>
  <c r="I8" i="1" s="1"/>
  <c r="I17" i="1"/>
  <c r="I21" i="1" s="1"/>
  <c r="I28" i="1"/>
  <c r="I29" i="1" s="1"/>
  <c r="D4" i="1"/>
  <c r="D9" i="1" s="1"/>
  <c r="D6" i="1"/>
  <c r="D13" i="2"/>
  <c r="D15" i="2" s="1"/>
  <c r="D15" i="1"/>
  <c r="D19" i="1" s="1"/>
  <c r="D5" i="2"/>
  <c r="D6" i="2" s="1"/>
  <c r="I19" i="1"/>
  <c r="D18" i="1"/>
  <c r="D14" i="2" l="1"/>
  <c r="I7" i="1"/>
  <c r="I18" i="1"/>
  <c r="I30" i="1"/>
  <c r="G28" i="4"/>
  <c r="D16" i="1"/>
  <c r="I22" i="1"/>
  <c r="G23" i="4"/>
  <c r="I10" i="1"/>
  <c r="D23" i="2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<sst xmlns="http://schemas.openxmlformats.org/spreadsheetml/2006/main" count="305" uniqueCount="135">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</sst>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0" fontId="2" fillId="4" borderId="40" xfId="0" applyFont="1" applyFill="1" applyBorder="1"/>
    <xf numFmtId="0" fontId="2" fillId="4" borderId="40" xfId="0" applyFont="1" applyFill="1" applyBorder="1" applyAlignment="1">
      <alignment wrapText="1"/>
    </xf>
    <xf numFmtId="0" fontId="2" fillId="4" borderId="11" xfId="0" applyFont="1" applyFill="1" applyBorder="1" applyAlignment="1"/>
    <xf numFmtId="43" fontId="2" fillId="4" borderId="12" xfId="1" applyFont="1" applyFill="1" applyBorder="1" applyAlignment="1"/>
    <xf numFmtId="0" fontId="1" fillId="4" borderId="44" xfId="0" applyFont="1" applyFill="1" applyBorder="1" applyProtection="1">
      <protection locked="0"/>
    </xf>
    <xf numFmtId="0" fontId="1" fillId="4" borderId="44" xfId="0" applyFont="1" applyFill="1" applyBorder="1" applyProtection="1"/>
    <xf numFmtId="43" fontId="5" fillId="6" borderId="45" xfId="1" applyFont="1" applyFill="1" applyBorder="1" applyProtection="1">
      <protection locked="0"/>
    </xf>
    <xf numFmtId="0" fontId="2" fillId="4" borderId="46" xfId="0" applyFont="1" applyFill="1" applyBorder="1" applyProtection="1">
      <protection locked="0"/>
    </xf>
    <xf numFmtId="0" fontId="1" fillId="4" borderId="47" xfId="0" applyFont="1" applyFill="1" applyBorder="1"/>
    <xf numFmtId="43" fontId="2" fillId="7" borderId="48" xfId="1" applyFont="1" applyFill="1" applyBorder="1" applyProtection="1"/>
    <xf numFmtId="4" fontId="12" fillId="0" borderId="45" xfId="0" applyNumberFormat="1" applyFont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J30" sqref="J30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133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hidden="1" customHeight="1" thickBot="1" x14ac:dyDescent="0.4"/>
    <row r="2" spans="2:22" ht="30.5" hidden="1" customHeight="1" thickBot="1" x14ac:dyDescent="0.4">
      <c r="C2" s="160" t="s">
        <v>121</v>
      </c>
      <c r="D2" s="161"/>
      <c r="E2" s="161"/>
      <c r="F2" s="16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3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4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5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5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5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5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5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5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5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5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0.4375</v>
      </c>
      <c r="F13" s="135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0.5</v>
      </c>
      <c r="F14" s="13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2">
        <v>0.33</v>
      </c>
      <c r="F15" s="136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6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7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38"/>
    </row>
    <row r="19" spans="2:20" ht="15" thickBot="1" x14ac:dyDescent="0.4">
      <c r="C19" s="123" t="s">
        <v>118</v>
      </c>
      <c r="D19" s="144" t="s">
        <v>109</v>
      </c>
      <c r="E19" s="144"/>
      <c r="F19" s="145"/>
    </row>
    <row r="20" spans="2:20" ht="9" customHeight="1" thickTop="1" x14ac:dyDescent="0.35">
      <c r="C20" s="142"/>
      <c r="D20" s="157"/>
      <c r="E20" s="158"/>
      <c r="F20" s="159"/>
    </row>
    <row r="21" spans="2:20" ht="15" thickBot="1" x14ac:dyDescent="0.4">
      <c r="C21" s="142" t="s">
        <v>114</v>
      </c>
      <c r="D21" s="146" t="s">
        <v>111</v>
      </c>
      <c r="E21" s="127">
        <f>IF(D21=$K$4,(VLOOKUP(D23,$C$5:$F$16,2,FALSE)),(VLOOKUP(D23,$C$5:$F$16,4,FALSE)))</f>
        <v>0.87</v>
      </c>
      <c r="F21" s="152">
        <v>194587.72</v>
      </c>
    </row>
    <row r="22" spans="2:20" x14ac:dyDescent="0.35">
      <c r="C22" s="143" t="s">
        <v>115</v>
      </c>
      <c r="D22" s="147" t="s">
        <v>112</v>
      </c>
      <c r="E22" s="127"/>
      <c r="F22" s="148">
        <v>0</v>
      </c>
      <c r="H22" s="153" t="s">
        <v>57</v>
      </c>
      <c r="I22" s="154"/>
      <c r="J22" s="118" t="s">
        <v>68</v>
      </c>
    </row>
    <row r="23" spans="2:20" ht="15" thickBot="1" x14ac:dyDescent="0.4">
      <c r="C23" s="142" t="s">
        <v>113</v>
      </c>
      <c r="D23" s="149" t="s">
        <v>99</v>
      </c>
      <c r="E23" s="150">
        <f>VLOOKUP(D23,$C$4:$F$16,3,FALSE)</f>
        <v>0.3</v>
      </c>
      <c r="F23" s="151">
        <f>(F21-F22)*E23*E21</f>
        <v>50787.394919999999</v>
      </c>
      <c r="H23" s="155"/>
      <c r="I23" s="156"/>
      <c r="J23" s="119" t="s">
        <v>59</v>
      </c>
    </row>
    <row r="24" spans="2:20" ht="27.5" thickTop="1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38"/>
    </row>
    <row r="26" spans="2:20" x14ac:dyDescent="0.35">
      <c r="C26" s="85" t="s">
        <v>124</v>
      </c>
      <c r="D26" s="112" t="s">
        <v>108</v>
      </c>
      <c r="E26" s="112"/>
      <c r="F26" s="139"/>
    </row>
    <row r="27" spans="2:20" x14ac:dyDescent="0.35">
      <c r="C27" s="85" t="s">
        <v>125</v>
      </c>
      <c r="D27" s="128" t="s">
        <v>67</v>
      </c>
      <c r="E27" s="99">
        <f>IF(D27=$K$7,(VLOOKUP(D30,$O$4:$S$16,3,FALSE)),IF(D27=$K$8,(VLOOKUP(D30,$O$4:S$16,4,FALSE)),(VLOOKUP(D30,$O$4:S$16,5,FALSE))))</f>
        <v>10.24</v>
      </c>
      <c r="F27" s="140"/>
    </row>
    <row r="28" spans="2:20" x14ac:dyDescent="0.35">
      <c r="C28" s="85" t="s">
        <v>127</v>
      </c>
      <c r="D28" s="130" t="s">
        <v>123</v>
      </c>
      <c r="E28" s="113">
        <f>(VLOOKUP(D30,$C$5:$F$16,3,FALSE))</f>
        <v>0.3</v>
      </c>
      <c r="F28" s="140"/>
    </row>
    <row r="29" spans="2:20" x14ac:dyDescent="0.35">
      <c r="C29" s="85" t="s">
        <v>128</v>
      </c>
      <c r="D29" s="126" t="s">
        <v>112</v>
      </c>
      <c r="E29" s="113">
        <f>(VLOOKUP(D30,$C$5:$F$16,4,FALSE))</f>
        <v>0.87</v>
      </c>
      <c r="F29" s="140">
        <v>0</v>
      </c>
    </row>
    <row r="30" spans="2:20" ht="27" thickBot="1" x14ac:dyDescent="0.4">
      <c r="C30" s="86" t="s">
        <v>130</v>
      </c>
      <c r="D30" s="129" t="s">
        <v>99</v>
      </c>
      <c r="E30" s="114">
        <f>VLOOKUP(D30,$O$4:$S$16,2,FALSE)</f>
        <v>0.3</v>
      </c>
      <c r="F30" s="131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7"/>
      <c r="G32" s="107"/>
      <c r="H32" s="90"/>
    </row>
    <row r="33" spans="3:8" ht="7.5" customHeight="1" x14ac:dyDescent="0.35">
      <c r="D33" s="89"/>
      <c r="E33" s="89"/>
      <c r="F33" s="137"/>
      <c r="G33" s="103"/>
      <c r="H33" s="90"/>
    </row>
    <row r="34" spans="3:8" x14ac:dyDescent="0.35">
      <c r="D34" s="115"/>
      <c r="E34" s="89"/>
      <c r="F34" s="137"/>
      <c r="G34" s="103"/>
      <c r="H34" s="90"/>
    </row>
    <row r="35" spans="3:8" ht="15" thickBot="1" x14ac:dyDescent="0.4">
      <c r="C35" s="90"/>
      <c r="D35" s="105"/>
      <c r="E35" s="89"/>
      <c r="F35" s="137"/>
      <c r="G35" s="108"/>
      <c r="H35" s="90"/>
    </row>
    <row r="36" spans="3:8" ht="26.5" x14ac:dyDescent="0.35">
      <c r="C36" s="124" t="s">
        <v>117</v>
      </c>
      <c r="D36" s="90"/>
      <c r="E36" s="90"/>
      <c r="F36" s="141"/>
      <c r="G36" s="90"/>
      <c r="H36" s="90"/>
    </row>
    <row r="37" spans="3:8" ht="15" thickBot="1" x14ac:dyDescent="0.4">
      <c r="C37" s="125" t="s">
        <v>116</v>
      </c>
      <c r="D37" s="95"/>
      <c r="E37" s="89"/>
      <c r="F37" s="137"/>
      <c r="G37" s="107"/>
      <c r="H37" s="90"/>
    </row>
    <row r="38" spans="3:8" x14ac:dyDescent="0.35">
      <c r="C38" s="90"/>
      <c r="D38" s="89"/>
      <c r="E38" s="89"/>
      <c r="F38" s="137"/>
      <c r="G38" s="103"/>
      <c r="H38" s="90"/>
    </row>
    <row r="39" spans="3:8" x14ac:dyDescent="0.35">
      <c r="C39" s="90"/>
      <c r="D39" s="115"/>
      <c r="E39" s="89"/>
      <c r="F39" s="137"/>
      <c r="G39" s="103"/>
      <c r="H39" s="90"/>
    </row>
    <row r="40" spans="3:8" x14ac:dyDescent="0.35">
      <c r="C40" s="90"/>
      <c r="D40" s="105"/>
      <c r="E40" s="89"/>
      <c r="F40" s="137"/>
      <c r="G40" s="108"/>
      <c r="H40" s="90"/>
    </row>
    <row r="41" spans="3:8" x14ac:dyDescent="0.35">
      <c r="C41" s="90"/>
      <c r="D41" s="90"/>
      <c r="E41" s="90"/>
      <c r="F41" s="141"/>
      <c r="G41" s="90"/>
      <c r="H41" s="90"/>
    </row>
    <row r="42" spans="3:8" x14ac:dyDescent="0.35">
      <c r="C42" s="90"/>
      <c r="D42" s="90"/>
      <c r="E42" s="90"/>
      <c r="F42" s="141"/>
      <c r="G42" s="90"/>
      <c r="H42" s="90"/>
    </row>
    <row r="43" spans="3:8" x14ac:dyDescent="0.35">
      <c r="C43" s="90"/>
      <c r="D43" s="90"/>
      <c r="E43" s="90"/>
      <c r="F43" s="141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Enechi, Felicia E SNEPCO-PTC/U/GL</cp:lastModifiedBy>
  <dcterms:created xsi:type="dcterms:W3CDTF">2019-03-08T09:08:42Z</dcterms:created>
  <dcterms:modified xsi:type="dcterms:W3CDTF">2021-04-14T08:57:24Z</dcterms:modified>
</cp:coreProperties>
</file>