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bem.Mbanefo\Desktop\CADENCE _CSD\"/>
    </mc:Choice>
  </mc:AlternateContent>
  <bookViews>
    <workbookView xWindow="0" yWindow="0" windowWidth="25200" windowHeight="1116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l="1"/>
  <c r="B6" i="2" s="1"/>
  <c r="B7" i="2" s="1"/>
  <c r="P12" i="1" l="1"/>
  <c r="L12" i="1"/>
  <c r="I12" i="1"/>
  <c r="P8" i="1"/>
  <c r="G8" i="1"/>
  <c r="F8" i="1"/>
  <c r="C8" i="1"/>
  <c r="B8" i="1"/>
  <c r="P7" i="1"/>
  <c r="L7" i="1"/>
  <c r="L8" i="1" s="1"/>
  <c r="I7" i="1"/>
  <c r="I8" i="1" s="1"/>
  <c r="H7" i="1"/>
  <c r="H8" i="1" s="1"/>
  <c r="G7" i="1"/>
  <c r="F7" i="1"/>
  <c r="E7" i="1"/>
  <c r="E8" i="1" s="1"/>
  <c r="D7" i="1"/>
  <c r="D8" i="1" s="1"/>
  <c r="C7" i="1"/>
  <c r="B7" i="1"/>
  <c r="R4" i="1"/>
  <c r="M3" i="1"/>
  <c r="J2" i="1"/>
  <c r="I9" i="1" l="1"/>
  <c r="I13" i="1" s="1"/>
  <c r="C13" i="1"/>
  <c r="E9" i="1"/>
  <c r="E13" i="1" s="1"/>
  <c r="F13" i="1"/>
  <c r="D9" i="1"/>
  <c r="D13" i="1" s="1"/>
  <c r="H9" i="1"/>
  <c r="H13" i="1" s="1"/>
  <c r="B9" i="1"/>
  <c r="B13" i="1" s="1"/>
  <c r="F9" i="1"/>
  <c r="L9" i="1"/>
  <c r="L13" i="1" s="1"/>
  <c r="C9" i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6" i="1"/>
  <c r="G14" i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6" i="1"/>
  <c r="C14" i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<sst xmlns="http://schemas.openxmlformats.org/spreadsheetml/2006/main" count="70" uniqueCount="45">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</sst>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zoomScale="85" zoomScaleNormal="85" workbookViewId="0">
      <selection activeCell="J33" sqref="J33"/>
    </sheetView>
  </sheetViews>
  <sheetFormatPr defaultColWidth="6.85546875" defaultRowHeight="15" x14ac:dyDescent="0.25"/>
  <cols>
    <col min="1" max="1" width="47" bestFit="1" customWidth="1"/>
    <col min="2" max="8" width="5.140625" hidden="1" customWidth="1"/>
    <col min="9" max="9" width="14.42578125" customWidth="1"/>
    <col min="10" max="10" width="39.7109375" customWidth="1"/>
    <col min="11" max="11" width="47" hidden="1" customWidth="1"/>
    <col min="12" max="12" width="11.5703125" hidden="1" customWidth="1"/>
    <col min="13" max="13" width="33.28515625" hidden="1" customWidth="1"/>
    <col min="14" max="14" width="0" hidden="1" customWidth="1"/>
    <col min="15" max="15" width="47" hidden="1" customWidth="1"/>
    <col min="16" max="16" width="5.140625" hidden="1" customWidth="1"/>
    <col min="17" max="17" width="6.7109375" hidden="1" customWidth="1"/>
    <col min="18" max="18" width="5.140625" bestFit="1" customWidth="1"/>
    <col min="23" max="23" width="10.5703125" bestFit="1" customWidth="1"/>
  </cols>
  <sheetData>
    <row r="1" spans="1:23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3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0</v>
      </c>
      <c r="K2" s="2" t="s">
        <v>1</v>
      </c>
      <c r="L2" s="3">
        <v>2017</v>
      </c>
      <c r="O2" s="2" t="s">
        <v>2</v>
      </c>
      <c r="P2" s="3">
        <v>2017</v>
      </c>
    </row>
    <row r="3" spans="1:23" x14ac:dyDescent="0.25">
      <c r="A3" s="5" t="s">
        <v>3</v>
      </c>
      <c r="K3" s="5" t="s">
        <v>4</v>
      </c>
      <c r="M3" s="4">
        <f>L6*1000</f>
        <v>100000</v>
      </c>
      <c r="O3" s="5" t="s">
        <v>3</v>
      </c>
    </row>
    <row r="4" spans="1:23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61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3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0</v>
      </c>
      <c r="K5" s="6" t="s">
        <v>8</v>
      </c>
      <c r="L5" s="10">
        <v>365</v>
      </c>
      <c r="O5" s="6" t="s">
        <v>8</v>
      </c>
      <c r="P5" s="10">
        <v>0</v>
      </c>
    </row>
    <row r="6" spans="1:23" x14ac:dyDescent="0.25">
      <c r="A6" s="10" t="s">
        <v>9</v>
      </c>
      <c r="B6" s="11"/>
      <c r="C6" s="11"/>
      <c r="D6" s="11"/>
      <c r="E6" s="11"/>
      <c r="F6" s="11"/>
      <c r="G6" s="11"/>
      <c r="H6" s="11"/>
      <c r="I6" s="12">
        <v>0</v>
      </c>
      <c r="J6" s="13" t="s">
        <v>10</v>
      </c>
      <c r="K6" s="6" t="s">
        <v>11</v>
      </c>
      <c r="L6" s="12">
        <v>100</v>
      </c>
      <c r="M6" t="s">
        <v>12</v>
      </c>
      <c r="O6" s="6" t="s">
        <v>9</v>
      </c>
      <c r="P6" s="14">
        <v>0</v>
      </c>
      <c r="W6" s="21"/>
    </row>
    <row r="7" spans="1:23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0</v>
      </c>
      <c r="K7" s="6" t="s">
        <v>14</v>
      </c>
      <c r="L7" s="15">
        <f>L6*L5*1000</f>
        <v>36500000</v>
      </c>
      <c r="O7" s="6" t="s">
        <v>15</v>
      </c>
      <c r="P7" s="15">
        <f t="shared" ref="P7" si="1">P6*P5*1000</f>
        <v>0</v>
      </c>
    </row>
    <row r="8" spans="1:23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0</v>
      </c>
      <c r="K8" s="6" t="s">
        <v>17</v>
      </c>
      <c r="L8" s="17">
        <f>+L7*L4</f>
        <v>42705000</v>
      </c>
      <c r="O8" s="6" t="s">
        <v>18</v>
      </c>
      <c r="P8" s="17">
        <f>+P7*P4*5.8</f>
        <v>0</v>
      </c>
    </row>
    <row r="9" spans="1:23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0</v>
      </c>
      <c r="J9" t="s">
        <v>20</v>
      </c>
      <c r="K9" s="6" t="s">
        <v>21</v>
      </c>
      <c r="L9" s="20">
        <f>-L8*0.07</f>
        <v>-2989350.0000000005</v>
      </c>
      <c r="M9" t="s">
        <v>22</v>
      </c>
      <c r="O9" s="6" t="s">
        <v>19</v>
      </c>
      <c r="P9" s="20">
        <f>-P8*0.07</f>
        <v>0</v>
      </c>
      <c r="T9" s="21"/>
    </row>
    <row r="10" spans="1:23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-24590</v>
      </c>
      <c r="K10" s="6" t="s">
        <v>23</v>
      </c>
      <c r="L10" s="18">
        <v>0</v>
      </c>
      <c r="O10" s="6" t="s">
        <v>24</v>
      </c>
      <c r="P10" s="18"/>
    </row>
    <row r="11" spans="1:23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3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0</v>
      </c>
      <c r="J12" t="s">
        <v>27</v>
      </c>
      <c r="K12" s="6" t="s">
        <v>26</v>
      </c>
      <c r="L12" s="18">
        <f>-L6*L5*(2706/5.8)</f>
        <v>-17029137.931034483</v>
      </c>
      <c r="M12" t="s">
        <v>28</v>
      </c>
      <c r="O12" s="6" t="s">
        <v>26</v>
      </c>
      <c r="P12" s="18">
        <f>-P6*P5*2706</f>
        <v>0</v>
      </c>
    </row>
    <row r="13" spans="1:23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-24590</v>
      </c>
      <c r="K13" s="6" t="s">
        <v>29</v>
      </c>
      <c r="L13" s="22">
        <f>+L8+L9+L10+L11+L12</f>
        <v>22686512.068965517</v>
      </c>
      <c r="O13" s="6" t="s">
        <v>29</v>
      </c>
      <c r="P13" s="22">
        <f>+P8+P9+P10+P11+P12</f>
        <v>0</v>
      </c>
    </row>
    <row r="14" spans="1:23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20901.5</v>
      </c>
      <c r="J14" t="s">
        <v>31</v>
      </c>
      <c r="K14" s="6" t="s">
        <v>30</v>
      </c>
      <c r="L14" s="18">
        <f>-L13*0.3</f>
        <v>-6805953.6206896547</v>
      </c>
      <c r="M14" t="s">
        <v>32</v>
      </c>
      <c r="O14" s="6" t="s">
        <v>30</v>
      </c>
      <c r="P14" s="18">
        <f>-P13*0.3</f>
        <v>0</v>
      </c>
    </row>
    <row r="15" spans="1:23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3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-3688.5</v>
      </c>
      <c r="K16" s="27" t="s">
        <v>33</v>
      </c>
      <c r="L16" s="16">
        <f t="shared" ref="L16" si="7">+L13+L14</f>
        <v>15880558.448275862</v>
      </c>
      <c r="O16" s="27" t="s">
        <v>33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9">
        <f>I16-I12</f>
        <v>-3688.5</v>
      </c>
      <c r="K18" t="s">
        <v>34</v>
      </c>
      <c r="L18" s="29">
        <f>L16-L12</f>
        <v>32909696.379310347</v>
      </c>
      <c r="O18" t="s">
        <v>35</v>
      </c>
      <c r="P18" s="29">
        <f>P16-P12</f>
        <v>0</v>
      </c>
      <c r="Q18" t="s">
        <v>36</v>
      </c>
    </row>
    <row r="19" spans="1:17" ht="15.75" thickTop="1" x14ac:dyDescent="0.25">
      <c r="A19" t="s">
        <v>38</v>
      </c>
      <c r="I19" s="30">
        <f>+I18*0.3</f>
        <v>-1106.55</v>
      </c>
      <c r="K19" t="s">
        <v>38</v>
      </c>
      <c r="L19" s="30">
        <f>+L18*0.3</f>
        <v>9872908.9137931038</v>
      </c>
    </row>
    <row r="20" spans="1:17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-24590</v>
      </c>
      <c r="J20" s="31" t="s">
        <v>36</v>
      </c>
      <c r="K20" s="31" t="s">
        <v>37</v>
      </c>
      <c r="L20" s="32">
        <f>L18-L14</f>
        <v>39715650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38"/>
      <c r="O25"/>
      <c r="P25" s="39"/>
    </row>
    <row r="26" spans="1:17" s="13" customFormat="1" x14ac:dyDescent="0.25">
      <c r="I26" s="40"/>
      <c r="J26" s="41"/>
      <c r="K26" s="42"/>
      <c r="L26" s="43"/>
      <c r="O26"/>
    </row>
    <row r="27" spans="1:17" s="13" customFormat="1" x14ac:dyDescent="0.25">
      <c r="I27" s="39"/>
      <c r="J27" s="4"/>
      <c r="K27" s="44"/>
      <c r="O27"/>
    </row>
    <row r="28" spans="1:17" s="13" customFormat="1" x14ac:dyDescent="0.25">
      <c r="I28" s="40"/>
      <c r="J28" s="4"/>
      <c r="K28" s="44"/>
      <c r="O28"/>
    </row>
    <row r="29" spans="1:17" s="13" customFormat="1" x14ac:dyDescent="0.25">
      <c r="I29" s="39"/>
      <c r="J29"/>
      <c r="K29"/>
      <c r="O29"/>
    </row>
    <row r="30" spans="1:17" s="13" customFormat="1" x14ac:dyDescent="0.25">
      <c r="J30" s="45"/>
      <c r="K30"/>
      <c r="O30"/>
    </row>
    <row r="31" spans="1:17" s="13" customFormat="1" x14ac:dyDescent="0.25">
      <c r="J31"/>
      <c r="K31"/>
      <c r="O31"/>
    </row>
    <row r="32" spans="1:17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58"/>
      <c r="B1" s="58"/>
    </row>
    <row r="2" spans="1:2" x14ac:dyDescent="0.25">
      <c r="A2" s="53" t="s">
        <v>40</v>
      </c>
      <c r="B2" s="50">
        <v>258116.44</v>
      </c>
    </row>
    <row r="3" spans="1:2" x14ac:dyDescent="0.25">
      <c r="A3" s="51" t="s">
        <v>39</v>
      </c>
      <c r="B3" s="54">
        <f>-B2*0.07</f>
        <v>-18068.150800000003</v>
      </c>
    </row>
    <row r="4" spans="1:2" x14ac:dyDescent="0.25">
      <c r="A4" s="53" t="s">
        <v>41</v>
      </c>
      <c r="B4" s="52">
        <f>SUM(B2:B3)</f>
        <v>240048.2892</v>
      </c>
    </row>
    <row r="5" spans="1:2" x14ac:dyDescent="0.25">
      <c r="A5" s="51" t="s">
        <v>42</v>
      </c>
      <c r="B5" s="54">
        <f>-B4*0.3</f>
        <v>-72014.48676</v>
      </c>
    </row>
    <row r="6" spans="1:2" x14ac:dyDescent="0.25">
      <c r="A6" s="55" t="s">
        <v>43</v>
      </c>
      <c r="B6" s="52">
        <f>SUM(B4:B5)</f>
        <v>168033.80244</v>
      </c>
    </row>
    <row r="7" spans="1:2" x14ac:dyDescent="0.25">
      <c r="A7" s="56" t="s">
        <v>44</v>
      </c>
      <c r="B7" s="57">
        <f>+B6*0.3</f>
        <v>50410.140732</v>
      </c>
    </row>
    <row r="8" spans="1:2" x14ac:dyDescent="0.25">
      <c r="A8" s="49"/>
      <c r="B8" s="49"/>
    </row>
    <row r="9" spans="1:2" x14ac:dyDescent="0.25">
      <c r="A9" s="49"/>
      <c r="B9" s="49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Mbanefo, Chukwudubem C SPDC-FPT/PO</cp:lastModifiedBy>
  <dcterms:created xsi:type="dcterms:W3CDTF">2017-10-17T13:35:04Z</dcterms:created>
  <dcterms:modified xsi:type="dcterms:W3CDTF">2018-03-01T09:14:20Z</dcterms:modified>
</cp:coreProperties>
</file>