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2024/"/>
    </mc:Choice>
  </mc:AlternateContent>
  <xr:revisionPtr revIDLastSave="19" documentId="8_{F0E86121-3571-4190-ACB6-96E2F7783652}" xr6:coauthVersionLast="47" xr6:coauthVersionMax="47" xr10:uidLastSave="{FB9F68EE-A415-4391-918A-54BD293373B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F37" i="5" l="1"/>
  <c r="E22" i="5" l="1"/>
  <c r="N23" i="5" l="1"/>
  <c r="S31" i="5"/>
  <c r="T31" i="5" s="1"/>
  <c r="T27" i="5"/>
  <c r="T22" i="5"/>
  <c r="T23" i="5"/>
  <c r="E24" i="5"/>
  <c r="K30" i="5" s="1"/>
  <c r="K28" i="5" s="1"/>
  <c r="F24" i="5" l="1"/>
  <c r="E31" i="5"/>
  <c r="E30" i="5"/>
  <c r="E29" i="5"/>
  <c r="E28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J31" i="5" l="1"/>
  <c r="F36" i="5"/>
  <c r="I31" i="1"/>
  <c r="I33" i="1"/>
  <c r="D7" i="1"/>
  <c r="D7" i="2"/>
  <c r="I9" i="1"/>
  <c r="D17" i="1"/>
  <c r="D8" i="1"/>
  <c r="D5" i="1"/>
  <c r="D20" i="1"/>
  <c r="I6" i="1"/>
  <c r="I32" i="1"/>
  <c r="I20" i="1"/>
  <c r="J3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<sst xmlns="http://schemas.openxmlformats.org/spreadsheetml/2006/main" count="305" uniqueCount="136">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</sst>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164" fontId="1" fillId="5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H39" sqref="H39"/>
    </sheetView>
  </sheetViews>
  <sheetFormatPr defaultColWidth="9.08984375"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 x14ac:dyDescent="0.4"/>
    <row r="2" spans="2:20" ht="26.5" hidden="1" thickBot="1" x14ac:dyDescent="0.4">
      <c r="C2" s="159" t="s">
        <v>0</v>
      </c>
      <c r="D2" s="160"/>
      <c r="E2" s="160"/>
      <c r="F2" s="161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 x14ac:dyDescent="0.35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 x14ac:dyDescent="0.35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 x14ac:dyDescent="0.35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 x14ac:dyDescent="0.4">
      <c r="C19" s="97" t="s">
        <v>37</v>
      </c>
      <c r="D19" s="98" t="s">
        <v>38</v>
      </c>
      <c r="E19" s="99"/>
      <c r="F19" s="111"/>
    </row>
    <row r="20" spans="2:20" x14ac:dyDescent="0.35">
      <c r="C20" s="100" t="s">
        <v>39</v>
      </c>
      <c r="D20" s="116" t="s">
        <v>40</v>
      </c>
      <c r="E20" s="90"/>
      <c r="F20" s="112"/>
    </row>
    <row r="21" spans="2:20" ht="15.5" customHeight="1" x14ac:dyDescent="0.35">
      <c r="C21" s="69"/>
      <c r="D21" s="156"/>
      <c r="E21" s="157"/>
      <c r="F21" s="158"/>
    </row>
    <row r="22" spans="2:20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 x14ac:dyDescent="0.35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 x14ac:dyDescent="0.4">
      <c r="C25" s="70" t="s">
        <v>48</v>
      </c>
    </row>
    <row r="26" spans="2:20" ht="13.5" customHeight="1" thickBot="1" x14ac:dyDescent="0.4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 x14ac:dyDescent="0.35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 x14ac:dyDescent="0.35">
      <c r="C28" s="69" t="s">
        <v>53</v>
      </c>
      <c r="D28" s="102" t="s">
        <v>20</v>
      </c>
      <c r="E28" s="82">
        <f>IF(D28=$K$7,(VLOOKUP(D31,$O$4:$S$16,3,FALSE)),IF(D28=$K$8,(VLOOKUP(D31,$O$4:S$16,4,FALSE)),(VLOOKUP(D31,$O$4:S$16,5,FALSE))))</f>
        <v>0.7</v>
      </c>
      <c r="F28" s="113">
        <v>3515</v>
      </c>
      <c r="K28" s="141">
        <f>F22*K30</f>
        <v>0</v>
      </c>
    </row>
    <row r="29" spans="2:20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 x14ac:dyDescent="0.35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2022.3287671232874</v>
      </c>
      <c r="G31" s="115"/>
      <c r="J31" s="115">
        <f>F31*1000</f>
        <v>2022328.7671232875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 x14ac:dyDescent="0.35">
      <c r="C32" s="69" t="s">
        <v>58</v>
      </c>
      <c r="N32">
        <v>6120468.8899999997</v>
      </c>
    </row>
    <row r="33" spans="3:10" ht="8.75" customHeight="1" thickBot="1" x14ac:dyDescent="0.4">
      <c r="C33" s="71"/>
      <c r="D33" s="78"/>
      <c r="E33" s="73"/>
      <c r="F33" s="110"/>
      <c r="G33" s="87"/>
    </row>
    <row r="34" spans="3:10" ht="7.5" customHeight="1" x14ac:dyDescent="0.35">
      <c r="D34" s="73"/>
      <c r="E34" s="73"/>
      <c r="F34" s="110"/>
      <c r="G34" s="85"/>
    </row>
    <row r="35" spans="3:10" ht="11" customHeight="1" x14ac:dyDescent="0.35">
      <c r="D35" s="93"/>
      <c r="E35" s="73"/>
      <c r="F35" s="110"/>
      <c r="G35" s="85"/>
    </row>
    <row r="36" spans="3:10" ht="19.25" customHeight="1" thickBot="1" x14ac:dyDescent="0.4">
      <c r="D36" s="78"/>
      <c r="E36" s="73"/>
      <c r="F36" s="151">
        <f>F31/0.3</f>
        <v>6741.0958904109584</v>
      </c>
      <c r="G36" s="88"/>
      <c r="J36" s="115">
        <f>F36*1000/3</f>
        <v>2247031.9634703198</v>
      </c>
    </row>
    <row r="37" spans="3:10" ht="12.65" customHeight="1" x14ac:dyDescent="0.35">
      <c r="C37" s="162" t="s">
        <v>59</v>
      </c>
      <c r="F37" s="110">
        <f>D36</f>
        <v>0</v>
      </c>
    </row>
    <row r="38" spans="3:10" ht="15" thickBot="1" x14ac:dyDescent="0.4">
      <c r="C38" s="163"/>
      <c r="D38" s="78"/>
      <c r="E38" s="73"/>
      <c r="F38" s="110">
        <f>F36/6</f>
        <v>1123.5159817351598</v>
      </c>
      <c r="G38" s="87"/>
    </row>
    <row r="39" spans="3:10" x14ac:dyDescent="0.35">
      <c r="D39" s="73"/>
      <c r="E39" s="73"/>
      <c r="F39" s="110"/>
      <c r="G39" s="85"/>
    </row>
    <row r="40" spans="3:10" x14ac:dyDescent="0.35">
      <c r="D40" s="93"/>
      <c r="E40" s="73"/>
      <c r="F40" s="110"/>
      <c r="G40" s="85"/>
    </row>
    <row r="41" spans="3:10" x14ac:dyDescent="0.35">
      <c r="D41" s="78"/>
      <c r="E41" s="73"/>
      <c r="F41" s="110"/>
      <c r="G41" s="88"/>
    </row>
    <row r="42" spans="3:10" x14ac:dyDescent="0.35">
      <c r="F42" s="114"/>
    </row>
    <row r="43" spans="3:10" x14ac:dyDescent="0.35">
      <c r="F43" s="114"/>
    </row>
    <row r="44" spans="3:10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2024-02-22T09:15:33Z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