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86C0B102-D6F7-410A-9922-DCF1D2E1C572}" xr6:coauthVersionLast="31" xr6:coauthVersionMax="31" xr10:uidLastSave="{00000000-0000-0000-0000-000000000000}"/>
  <bookViews>
    <workbookView xWindow="0" yWindow="60" windowWidth="16820" windowHeight="7040" activeTab="1" xr2:uid="{00000000-000D-0000-FFFF-FFFF00000000}"/>
  </bookViews>
  <sheets>
    <sheet name="FCF" sheetId="7" r:id="rId1"/>
    <sheet name="Production by Facility" sheetId="10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19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8" i="10" l="1"/>
  <c r="I6" i="7"/>
  <c r="H68" i="10"/>
  <c r="P6" i="7" l="1"/>
  <c r="P32" i="7" s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<sst xmlns="http://schemas.openxmlformats.org/spreadsheetml/2006/main" count="170" uniqueCount="132">
  <si>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</si>
  <si>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</si>
  <si>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</si>
  <si>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</si>
  <si>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</si>
  <si>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</si>
  <si>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</si>
  <si>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</si>
  <si>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</si>
  <si>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</si>
  <si>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</si>
  <si>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</si>
  <si>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</si>
  <si>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</si>
  <si>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</si>
  <si>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</si>
  <si>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</si>
  <si>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</si>
  <si>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</si>
  <si>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</si>
  <si>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</si>
  <si>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</si>
  <si>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</si>
  <si>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</si>
  <si>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</si>
  <si>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</si>
  <si>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</si>
  <si>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</si>
  <si>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</si>
  <si>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</si>
  <si>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</si>
  <si>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</si>
  <si>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</si>
  <si>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</si>
  <si>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</si>
  <si>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</si>
  <si>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</si>
  <si>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</si>
  <si>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</si>
  <si>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</si>
  <si>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</si>
  <si>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</si>
  <si>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</si>
  <si>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</si>
  <si>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</si>
  <si>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</si>
  <si>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</si>
  <si>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</si>
  <si>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</si>
  <si>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</si>
  <si>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</si>
  <si>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</si>
  <si>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</si>
  <si>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</si>
  <si>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</si>
  <si>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</si>
  <si>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</si>
  <si>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</si>
  <si>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</si>
  <si>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</si>
  <si>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</si>
  <si>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</si>
  <si>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</si>
  <si>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</si>
  <si>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</si>
  <si>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</si>
  <si>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</si>
  <si>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</si>
  <si>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</si>
  <si>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</si>
  <si>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</si>
  <si>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</si>
  <si>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</si>
  <si>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</si>
  <si>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</si>
  <si>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</si>
  <si>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</si>
  <si>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</si>
  <si>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</si>
  <si>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</si>
  <si>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</si>
  <si>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</si>
  <si>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</si>
  <si>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</si>
  <si>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</si>
  <si>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</si>
  <si>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</si>
  <si>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</si>
  <si>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</si>
  <si>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</si>
  <si>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</si>
  <si>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</si>
  <si>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</si>
  <si>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</si>
  <si>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</si>
  <si>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</si>
  <si>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</si>
  <si>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</si>
  <si>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</si>
  <si>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</si>
  <si>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</si>
  <si>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</si>
  <si>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</si>
  <si>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</si>
  <si>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</si>
  <si>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</si>
  <si>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</si>
  <si>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</si>
  <si>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</si>
  <si>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</si>
  <si>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</si>
  <si>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</si>
  <si>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</si>
  <si>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</si>
  <si>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</si>
  <si>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</si>
  <si>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</si>
  <si>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</si>
  <si>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</si>
  <si>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</si>
  <si>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</si>
  <si>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</si>
  <si>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</si>
  <si>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</si>
  <si>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</si>
  <si>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Sum of Sept Plan</t>
  </si>
  <si>
    <t>Sum of Sept Actual</t>
  </si>
  <si>
    <t>OGUF1_G</t>
  </si>
  <si>
    <t>OGBF1_G</t>
  </si>
  <si>
    <t>OPUF1_G</t>
  </si>
  <si>
    <t>TUNF1_G</t>
  </si>
  <si>
    <t>OGBF1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</si>
</sst>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39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4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1"/>
    </xf>
    <xf numFmtId="0" fontId="115" fillId="0" borderId="0" xfId="8556" applyAlignment="1">
      <alignment horizontal="left" indent="2"/>
    </xf>
    <xf numFmtId="0" fontId="115" fillId="112" borderId="0" xfId="8556" applyFill="1" applyAlignment="1">
      <alignment horizontal="left" indent="2"/>
    </xf>
    <xf numFmtId="4" fontId="115" fillId="112" borderId="0" xfId="8556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499EC818-42FE-4564-BBCD-223E379408CD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30">
    <dxf>
      <fill>
        <patternFill patternType="solid">
          <bgColor rgb="FF92D050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left" indent="2"/>
    </dxf>
    <dxf>
      <fill>
        <patternFill patternType="solid">
          <bgColor rgb="FF92D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92D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Sept'1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390.595812615742" createdVersion="6" refreshedVersion="6" minRefreshableVersion="3" recordCount="85" xr:uid="{9F51FAC0-E90B-4634-B2BB-1A992AF48156}">
  <cacheSource type="worksheet">
    <worksheetSource ref="D2:J87" sheet="Sheet5" r:id="rId2"/>
  </cacheSource>
  <cacheFields count="7">
    <cacheField name="Facility" numFmtId="0">
      <sharedItems containsBlank="1" containsMixedTypes="1" containsNumber="1" containsInteger="1" minValue="0" maxValue="0" count="78">
        <s v="ADIF1"/>
        <s v="AGBF1"/>
        <s v="AGBF2"/>
        <m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n v="0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GBG1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 containsBlank="1" containsMixedTypes="1" containsNumber="1" containsInteger="1" minValue="0" maxValue="0"/>
    </cacheField>
    <cacheField name="Mkt" numFmtId="0">
      <sharedItems containsBlank="1" containsMixedTypes="1" containsNumber="1" containsInteger="1" minValue="0" maxValue="0" count="5">
        <s v="Oil"/>
        <m/>
        <s v="Dom"/>
        <s v="Export"/>
        <n v="0"/>
      </sharedItems>
    </cacheField>
    <cacheField name="PU" numFmtId="0">
      <sharedItems containsBlank="1" containsMixedTypes="1" containsNumber="1" containsInteger="1" minValue="0" maxValue="0" count="15">
        <s v="Gbaran"/>
        <s v="Agbada/Obigbo"/>
        <m/>
        <s v="Rumuahia"/>
        <s v="Soku - Belema"/>
        <s v="Tunu"/>
        <s v="Bonny"/>
        <s v="Nun/Diebu"/>
        <s v="NOV"/>
        <s v="Otumara"/>
        <s v="North Bank "/>
        <n v="0"/>
        <s v="Imo River/Okoloma"/>
        <s v="Soku"/>
        <s v="EA"/>
      </sharedItems>
    </cacheField>
    <cacheField name="Asset" numFmtId="0">
      <sharedItems containsBlank="1" containsMixedTypes="1" containsNumber="1" containsInteger="1" minValue="0" maxValue="0" count="6">
        <s v="Central East"/>
        <s v="Land"/>
        <m/>
        <s v="West"/>
        <s v="NOV"/>
        <n v="0"/>
      </sharedItems>
    </cacheField>
    <cacheField name="Sept Actual" numFmtId="4">
      <sharedItems containsSemiMixedTypes="0" containsString="0" containsNumber="1" minValue="0" maxValue="35973369.487961188"/>
    </cacheField>
    <cacheField name="Sept Plan" numFmtId="4">
      <sharedItems containsSemiMixedTypes="0" containsString="0" containsNumber="1" minValue="0" maxValue="44022051.2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oil"/>
    <x v="0"/>
    <x v="0"/>
    <x v="0"/>
    <n v="63436.67671874784"/>
    <n v="131316.56999999998"/>
  </r>
  <r>
    <x v="1"/>
    <s v="oil"/>
    <x v="0"/>
    <x v="1"/>
    <x v="1"/>
    <n v="88436.579534162593"/>
    <n v="146134.91999999998"/>
  </r>
  <r>
    <x v="2"/>
    <s v="oil"/>
    <x v="0"/>
    <x v="1"/>
    <x v="1"/>
    <n v="351421.6941893851"/>
    <n v="460086.89999999997"/>
  </r>
  <r>
    <x v="3"/>
    <m/>
    <x v="1"/>
    <x v="2"/>
    <x v="2"/>
    <n v="0"/>
    <n v="0"/>
  </r>
  <r>
    <x v="4"/>
    <s v="oil"/>
    <x v="0"/>
    <x v="3"/>
    <x v="1"/>
    <n v="99722.499913049571"/>
    <n v="93758.1"/>
  </r>
  <r>
    <x v="5"/>
    <s v="oil"/>
    <x v="0"/>
    <x v="4"/>
    <x v="0"/>
    <n v="0"/>
    <n v="657369.50945999997"/>
  </r>
  <r>
    <x v="6"/>
    <s v="oil"/>
    <x v="0"/>
    <x v="5"/>
    <x v="3"/>
    <n v="0"/>
    <n v="338769.30000000005"/>
  </r>
  <r>
    <x v="7"/>
    <s v="oil"/>
    <x v="0"/>
    <x v="6"/>
    <x v="0"/>
    <n v="52404.876219126199"/>
    <n v="232594.65"/>
  </r>
  <r>
    <x v="8"/>
    <s v="oil"/>
    <x v="0"/>
    <x v="6"/>
    <x v="0"/>
    <n v="3336.5033276613522"/>
    <n v="2284.41"/>
  </r>
  <r>
    <x v="9"/>
    <s v="oil"/>
    <x v="0"/>
    <x v="7"/>
    <x v="0"/>
    <n v="29392.469687780798"/>
    <n v="199857.9"/>
  </r>
  <r>
    <x v="10"/>
    <s v="NOV"/>
    <x v="0"/>
    <x v="8"/>
    <x v="4"/>
    <n v="6780.7773631370756"/>
    <n v="0"/>
  </r>
  <r>
    <x v="10"/>
    <s v="NOV"/>
    <x v="0"/>
    <x v="8"/>
    <x v="4"/>
    <n v="0"/>
    <n v="0"/>
  </r>
  <r>
    <x v="11"/>
    <s v="oil"/>
    <x v="0"/>
    <x v="9"/>
    <x v="3"/>
    <n v="365605.69458517787"/>
    <n v="135750.21"/>
  </r>
  <r>
    <x v="12"/>
    <s v="oil"/>
    <x v="0"/>
    <x v="0"/>
    <x v="0"/>
    <n v="0"/>
    <n v="57307.5"/>
  </r>
  <r>
    <x v="13"/>
    <s v="oil"/>
    <x v="0"/>
    <x v="10"/>
    <x v="3"/>
    <n v="384106.04068877542"/>
    <n v="748533.9"/>
  </r>
  <r>
    <x v="14"/>
    <s v="oil"/>
    <x v="0"/>
    <x v="10"/>
    <x v="3"/>
    <n v="195135.72517086662"/>
    <n v="248323.50000000003"/>
  </r>
  <r>
    <x v="15"/>
    <s v="oil"/>
    <x v="0"/>
    <x v="10"/>
    <x v="3"/>
    <n v="227515.60734657769"/>
    <n v="233030.67"/>
  </r>
  <r>
    <x v="16"/>
    <n v="0"/>
    <x v="1"/>
    <x v="11"/>
    <x v="5"/>
    <n v="0"/>
    <n v="0"/>
  </r>
  <r>
    <x v="17"/>
    <s v="oil"/>
    <x v="0"/>
    <x v="0"/>
    <x v="0"/>
    <n v="1055164.0627937471"/>
    <n v="1638675.5279999999"/>
  </r>
  <r>
    <x v="18"/>
    <s v="oil"/>
    <x v="0"/>
    <x v="12"/>
    <x v="1"/>
    <n v="236366.6271600062"/>
    <n v="213615.11999999997"/>
  </r>
  <r>
    <x v="19"/>
    <s v="oil"/>
    <x v="0"/>
    <x v="12"/>
    <x v="1"/>
    <n v="0"/>
    <n v="53020.500000000007"/>
  </r>
  <r>
    <x v="20"/>
    <s v="oil"/>
    <x v="0"/>
    <x v="12"/>
    <x v="1"/>
    <n v="0"/>
    <n v="133677.36000000002"/>
  </r>
  <r>
    <x v="21"/>
    <s v="oil"/>
    <x v="0"/>
    <x v="12"/>
    <x v="1"/>
    <n v="10982.236085003289"/>
    <n v="32252.999999999996"/>
  </r>
  <r>
    <x v="22"/>
    <s v="oil"/>
    <x v="0"/>
    <x v="0"/>
    <x v="0"/>
    <n v="13688.5904198474"/>
    <n v="28604.100000000002"/>
  </r>
  <r>
    <x v="23"/>
    <s v="oil"/>
    <x v="0"/>
    <x v="12"/>
    <x v="1"/>
    <n v="24904.222271939529"/>
    <n v="38058.9"/>
  </r>
  <r>
    <x v="24"/>
    <s v="oil"/>
    <x v="0"/>
    <x v="7"/>
    <x v="0"/>
    <n v="100137.74107132871"/>
    <n v="113749.49999999999"/>
  </r>
  <r>
    <x v="25"/>
    <s v="oil"/>
    <x v="0"/>
    <x v="1"/>
    <x v="1"/>
    <n v="0"/>
    <n v="33605.100000000006"/>
  </r>
  <r>
    <x v="26"/>
    <s v="oil"/>
    <x v="0"/>
    <x v="1"/>
    <x v="1"/>
    <n v="43140.107494870281"/>
    <n v="112851.04200000002"/>
  </r>
  <r>
    <x v="3"/>
    <n v="0"/>
    <x v="0"/>
    <x v="11"/>
    <x v="5"/>
    <n v="0"/>
    <n v="0"/>
  </r>
  <r>
    <x v="27"/>
    <s v="oil"/>
    <x v="0"/>
    <x v="5"/>
    <x v="3"/>
    <n v="0"/>
    <n v="0"/>
  </r>
  <r>
    <x v="28"/>
    <s v="oil"/>
    <x v="0"/>
    <x v="3"/>
    <x v="1"/>
    <n v="5949.1753033682498"/>
    <n v="32333.318994000001"/>
  </r>
  <r>
    <x v="29"/>
    <s v="oil"/>
    <x v="0"/>
    <x v="12"/>
    <x v="1"/>
    <n v="172059.43152288502"/>
    <n v="252515.82"/>
  </r>
  <r>
    <x v="30"/>
    <s v="oil"/>
    <x v="0"/>
    <x v="5"/>
    <x v="3"/>
    <n v="0"/>
    <n v="135779.66999999998"/>
  </r>
  <r>
    <x v="31"/>
    <s v="oil"/>
    <x v="0"/>
    <x v="9"/>
    <x v="3"/>
    <n v="586204.47929302801"/>
    <n v="460506.56999999995"/>
  </r>
  <r>
    <x v="32"/>
    <s v="oil"/>
    <x v="0"/>
    <x v="3"/>
    <x v="1"/>
    <n v="8894.4033004904904"/>
    <n v="70851.3"/>
  </r>
  <r>
    <x v="16"/>
    <n v="0"/>
    <x v="0"/>
    <x v="11"/>
    <x v="5"/>
    <n v="0"/>
    <n v="0"/>
  </r>
  <r>
    <x v="33"/>
    <s v="oil"/>
    <x v="0"/>
    <x v="13"/>
    <x v="0"/>
    <n v="73942.930465528305"/>
    <n v="131682.03"/>
  </r>
  <r>
    <x v="34"/>
    <s v="oil"/>
    <x v="0"/>
    <x v="13"/>
    <x v="0"/>
    <n v="234977.04677995903"/>
    <n v="114740.70000000019"/>
  </r>
  <r>
    <x v="35"/>
    <s v="oil"/>
    <x v="0"/>
    <x v="5"/>
    <x v="3"/>
    <n v="0"/>
    <n v="208674.84000000003"/>
  </r>
  <r>
    <x v="36"/>
    <s v="oil"/>
    <x v="0"/>
    <x v="0"/>
    <x v="0"/>
    <n v="0"/>
    <n v="107152.2"/>
  </r>
  <r>
    <x v="37"/>
    <s v="oil"/>
    <x v="0"/>
    <x v="1"/>
    <x v="1"/>
    <n v="31083.615579590085"/>
    <n v="43714.5"/>
  </r>
  <r>
    <x v="38"/>
    <s v="oil"/>
    <x v="0"/>
    <x v="14"/>
    <x v="3"/>
    <n v="749558"/>
    <n v="706652.5502385"/>
  </r>
  <r>
    <x v="39"/>
    <s v="Gas"/>
    <x v="2"/>
    <x v="0"/>
    <x v="0"/>
    <n v="0"/>
    <n v="36373.74"/>
  </r>
  <r>
    <x v="40"/>
    <s v="Gas"/>
    <x v="2"/>
    <x v="1"/>
    <x v="1"/>
    <n v="39980.790991833812"/>
    <n v="101242.17000000001"/>
  </r>
  <r>
    <x v="41"/>
    <s v="Gas"/>
    <x v="2"/>
    <x v="1"/>
    <x v="1"/>
    <n v="241915.61847964517"/>
    <n v="292399.2900000001"/>
  </r>
  <r>
    <x v="42"/>
    <s v="Gas"/>
    <x v="2"/>
    <x v="1"/>
    <x v="1"/>
    <n v="104599.72928277899"/>
    <n v="0"/>
  </r>
  <r>
    <x v="43"/>
    <s v="Gas"/>
    <x v="2"/>
    <x v="3"/>
    <x v="1"/>
    <n v="0"/>
    <n v="136914.9"/>
  </r>
  <r>
    <x v="44"/>
    <s v="Gas"/>
    <x v="3"/>
    <x v="4"/>
    <x v="0"/>
    <n v="0"/>
    <n v="177195.78996299999"/>
  </r>
  <r>
    <x v="45"/>
    <s v="Gas"/>
    <x v="2"/>
    <x v="5"/>
    <x v="3"/>
    <n v="0"/>
    <n v="0"/>
  </r>
  <r>
    <x v="46"/>
    <s v="Gas"/>
    <x v="3"/>
    <x v="6"/>
    <x v="0"/>
    <n v="68679.983022054745"/>
    <n v="192518.28000000003"/>
  </r>
  <r>
    <x v="47"/>
    <s v="Gas"/>
    <x v="3"/>
    <x v="6"/>
    <x v="0"/>
    <n v="8755965.5335602462"/>
    <n v="5101770"/>
  </r>
  <r>
    <x v="48"/>
    <s v="Gas"/>
    <x v="2"/>
    <x v="7"/>
    <x v="0"/>
    <n v="0"/>
    <n v="66351.600000000006"/>
  </r>
  <r>
    <x v="10"/>
    <s v="NOV"/>
    <x v="2"/>
    <x v="8"/>
    <x v="4"/>
    <n v="0"/>
    <n v="0"/>
  </r>
  <r>
    <x v="10"/>
    <s v="NOV"/>
    <x v="2"/>
    <x v="8"/>
    <x v="4"/>
    <n v="0"/>
    <n v="0"/>
  </r>
  <r>
    <x v="49"/>
    <s v="Gas"/>
    <x v="2"/>
    <x v="9"/>
    <x v="3"/>
    <n v="0"/>
    <n v="54030.27"/>
  </r>
  <r>
    <x v="50"/>
    <s v="Gas"/>
    <x v="3"/>
    <x v="0"/>
    <x v="0"/>
    <n v="0"/>
    <n v="85284"/>
  </r>
  <r>
    <x v="51"/>
    <s v="Gas"/>
    <x v="2"/>
    <x v="10"/>
    <x v="3"/>
    <n v="0"/>
    <n v="198940.5"/>
  </r>
  <r>
    <x v="52"/>
    <s v="Gas"/>
    <x v="2"/>
    <x v="10"/>
    <x v="3"/>
    <n v="0"/>
    <n v="38068.71"/>
  </r>
  <r>
    <x v="53"/>
    <s v="Gas"/>
    <x v="2"/>
    <x v="10"/>
    <x v="3"/>
    <n v="0"/>
    <n v="37798.769999999997"/>
  </r>
  <r>
    <x v="16"/>
    <n v="0"/>
    <x v="1"/>
    <x v="11"/>
    <x v="5"/>
    <n v="0"/>
    <n v="0"/>
  </r>
  <r>
    <x v="54"/>
    <s v="Gas"/>
    <x v="3"/>
    <x v="0"/>
    <x v="0"/>
    <n v="35973369.487961188"/>
    <n v="44022051.299999997"/>
  </r>
  <r>
    <x v="55"/>
    <s v="Gas"/>
    <x v="2"/>
    <x v="12"/>
    <x v="1"/>
    <n v="21256.42374416595"/>
    <n v="73230.09"/>
  </r>
  <r>
    <x v="56"/>
    <s v="Gas"/>
    <x v="2"/>
    <x v="12"/>
    <x v="1"/>
    <n v="0"/>
    <n v="9394.77"/>
  </r>
  <r>
    <x v="57"/>
    <s v="Gas"/>
    <x v="2"/>
    <x v="12"/>
    <x v="1"/>
    <n v="0"/>
    <n v="45746.670000000013"/>
  </r>
  <r>
    <x v="58"/>
    <s v="Gas"/>
    <x v="2"/>
    <x v="12"/>
    <x v="1"/>
    <n v="0"/>
    <n v="27070.890000000003"/>
  </r>
  <r>
    <x v="59"/>
    <s v="Gas"/>
    <x v="3"/>
    <x v="0"/>
    <x v="0"/>
    <n v="0"/>
    <n v="27928.5"/>
  </r>
  <r>
    <x v="60"/>
    <s v="Gas"/>
    <x v="2"/>
    <x v="12"/>
    <x v="1"/>
    <n v="46343.665359932791"/>
    <n v="195043.5"/>
  </r>
  <r>
    <x v="61"/>
    <s v="Gas"/>
    <x v="2"/>
    <x v="7"/>
    <x v="0"/>
    <n v="0"/>
    <n v="19615.410000000003"/>
  </r>
  <r>
    <x v="62"/>
    <s v="Gas"/>
    <x v="2"/>
    <x v="1"/>
    <x v="1"/>
    <n v="0"/>
    <n v="19756.11"/>
  </r>
  <r>
    <x v="63"/>
    <s v="Gas"/>
    <x v="2"/>
    <x v="1"/>
    <x v="1"/>
    <n v="77410.970576544016"/>
    <n v="0"/>
  </r>
  <r>
    <x v="64"/>
    <s v="Gas"/>
    <x v="2"/>
    <x v="1"/>
    <x v="1"/>
    <n v="66418.982038560818"/>
    <n v="927.36"/>
  </r>
  <r>
    <x v="65"/>
    <s v="Gas"/>
    <x v="2"/>
    <x v="5"/>
    <x v="3"/>
    <n v="0"/>
    <n v="0"/>
  </r>
  <r>
    <x v="66"/>
    <s v="Gas"/>
    <x v="2"/>
    <x v="3"/>
    <x v="1"/>
    <n v="0"/>
    <n v="0"/>
  </r>
  <r>
    <x v="67"/>
    <s v="Gas"/>
    <x v="2"/>
    <x v="12"/>
    <x v="1"/>
    <n v="1698707"/>
    <n v="2370681"/>
  </r>
  <r>
    <x v="68"/>
    <s v="Gas"/>
    <x v="2"/>
    <x v="5"/>
    <x v="3"/>
    <n v="0"/>
    <n v="0"/>
  </r>
  <r>
    <x v="69"/>
    <s v="Gas"/>
    <x v="2"/>
    <x v="9"/>
    <x v="3"/>
    <n v="82034.274400000038"/>
    <n v="65859.350999999981"/>
  </r>
  <r>
    <x v="70"/>
    <s v="Gas"/>
    <x v="2"/>
    <x v="3"/>
    <x v="1"/>
    <n v="0"/>
    <n v="16480.98"/>
  </r>
  <r>
    <x v="16"/>
    <n v="0"/>
    <x v="4"/>
    <x v="11"/>
    <x v="5"/>
    <n v="0"/>
    <n v="0"/>
  </r>
  <r>
    <x v="71"/>
    <s v="Gas"/>
    <x v="3"/>
    <x v="13"/>
    <x v="0"/>
    <n v="0"/>
    <n v="118156.41000000002"/>
  </r>
  <r>
    <x v="72"/>
    <s v="Gas"/>
    <x v="3"/>
    <x v="13"/>
    <x v="0"/>
    <n v="8253491.5740305101"/>
    <n v="5203410"/>
  </r>
  <r>
    <x v="73"/>
    <s v="Gas"/>
    <x v="2"/>
    <x v="5"/>
    <x v="3"/>
    <n v="0"/>
    <n v="0"/>
  </r>
  <r>
    <x v="74"/>
    <s v="Gas"/>
    <x v="2"/>
    <x v="0"/>
    <x v="0"/>
    <n v="0"/>
    <n v="52817.760000000009"/>
  </r>
  <r>
    <x v="75"/>
    <s v="Gas"/>
    <x v="2"/>
    <x v="1"/>
    <x v="1"/>
    <n v="0"/>
    <n v="9756.0300000000007"/>
  </r>
  <r>
    <x v="76"/>
    <s v="Gas"/>
    <x v="2"/>
    <x v="0"/>
    <x v="0"/>
    <n v="0"/>
    <n v="570009"/>
  </r>
  <r>
    <x v="77"/>
    <s v="Gas"/>
    <x v="3"/>
    <x v="14"/>
    <x v="3"/>
    <n v="0"/>
    <n v="106315.3239596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4A60D6-8B3A-4E9F-8D6C-1BC9FF83E209}" name="PivotTable3" cacheId="19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6" firstHeaderRow="1" firstDataRow="3" firstDataCol="1"/>
  <pivotFields count="7">
    <pivotField axis="axisRow" showAll="0">
      <items count="79">
        <item h="1" x="16"/>
        <item h="1" x="10"/>
        <item x="0"/>
        <item x="17"/>
        <item x="22"/>
        <item x="12"/>
        <item x="36"/>
        <item x="74"/>
        <item x="39"/>
        <item x="40"/>
        <item x="41"/>
        <item x="42"/>
        <item x="62"/>
        <item x="75"/>
        <item x="63"/>
        <item x="64"/>
        <item x="1"/>
        <item x="2"/>
        <item x="43"/>
        <item x="66"/>
        <item x="70"/>
        <item x="4"/>
        <item x="5"/>
        <item x="44"/>
        <item x="45"/>
        <item x="65"/>
        <item x="68"/>
        <item x="73"/>
        <item x="6"/>
        <item x="7"/>
        <item x="8"/>
        <item x="46"/>
        <item x="47"/>
        <item x="48"/>
        <item x="61"/>
        <item x="9"/>
        <item x="38"/>
        <item x="77"/>
        <item x="49"/>
        <item x="69"/>
        <item x="11"/>
        <item x="51"/>
        <item x="52"/>
        <item x="53"/>
        <item x="13"/>
        <item x="76"/>
        <item x="50"/>
        <item x="54"/>
        <item x="55"/>
        <item x="56"/>
        <item x="57"/>
        <item x="67"/>
        <item x="58"/>
        <item x="60"/>
        <item x="18"/>
        <item x="19"/>
        <item x="20"/>
        <item x="21"/>
        <item x="59"/>
        <item x="14"/>
        <item x="23"/>
        <item x="24"/>
        <item x="26"/>
        <item x="25"/>
        <item x="27"/>
        <item x="28"/>
        <item x="29"/>
        <item x="30"/>
        <item x="31"/>
        <item x="32"/>
        <item x="33"/>
        <item x="34"/>
        <item x="71"/>
        <item x="72"/>
        <item x="35"/>
        <item x="37"/>
        <item x="15"/>
        <item h="1" x="3"/>
        <item t="default"/>
      </items>
    </pivotField>
    <pivotField showAll="0"/>
    <pivotField axis="axisCol" showAll="0">
      <items count="6">
        <item h="1" x="4"/>
        <item x="2"/>
        <item x="3"/>
        <item x="0"/>
        <item h="1" x="1"/>
        <item t="default"/>
      </items>
    </pivotField>
    <pivotField axis="axisRow" showAll="0">
      <items count="16">
        <item x="11"/>
        <item x="8"/>
        <item x="1"/>
        <item x="6"/>
        <item x="14"/>
        <item x="0"/>
        <item x="12"/>
        <item x="10"/>
        <item x="7"/>
        <item x="9"/>
        <item x="3"/>
        <item x="13"/>
        <item x="4"/>
        <item x="5"/>
        <item x="2"/>
        <item t="default"/>
      </items>
    </pivotField>
    <pivotField axis="axisRow" showAll="0">
      <items count="7">
        <item x="5"/>
        <item x="4"/>
        <item x="0"/>
        <item x="1"/>
        <item x="3"/>
        <item x="2"/>
        <item t="default"/>
      </items>
    </pivotField>
    <pivotField dataField="1" numFmtId="4" showAll="0"/>
    <pivotField dataField="1" numFmtId="4" showAll="0"/>
  </pivotFields>
  <rowFields count="3">
    <field x="4"/>
    <field x="3"/>
    <field x="0"/>
  </rowFields>
  <rowItems count="91">
    <i>
      <x v="2"/>
    </i>
    <i r="1">
      <x v="3"/>
    </i>
    <i r="2">
      <x v="29"/>
    </i>
    <i r="2">
      <x v="30"/>
    </i>
    <i r="2">
      <x v="31"/>
    </i>
    <i r="2">
      <x v="32"/>
    </i>
    <i r="1">
      <x v="5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45"/>
    </i>
    <i r="2">
      <x v="46"/>
    </i>
    <i r="2">
      <x v="47"/>
    </i>
    <i r="2">
      <x v="58"/>
    </i>
    <i r="1">
      <x v="8"/>
    </i>
    <i r="2">
      <x v="33"/>
    </i>
    <i r="2">
      <x v="34"/>
    </i>
    <i r="2">
      <x v="35"/>
    </i>
    <i r="2">
      <x v="61"/>
    </i>
    <i r="1">
      <x v="11"/>
    </i>
    <i r="2">
      <x v="70"/>
    </i>
    <i r="2">
      <x v="71"/>
    </i>
    <i r="2">
      <x v="72"/>
    </i>
    <i r="2">
      <x v="73"/>
    </i>
    <i r="1">
      <x v="12"/>
    </i>
    <i r="2">
      <x v="22"/>
    </i>
    <i r="2">
      <x v="23"/>
    </i>
    <i>
      <x v="3"/>
    </i>
    <i r="1">
      <x v="2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62"/>
    </i>
    <i r="2">
      <x v="63"/>
    </i>
    <i r="2">
      <x v="75"/>
    </i>
    <i r="1">
      <x v="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60"/>
    </i>
    <i r="2">
      <x v="66"/>
    </i>
    <i r="1">
      <x v="10"/>
    </i>
    <i r="2">
      <x v="18"/>
    </i>
    <i r="2">
      <x v="19"/>
    </i>
    <i r="2">
      <x v="20"/>
    </i>
    <i r="2">
      <x v="21"/>
    </i>
    <i r="2">
      <x v="65"/>
    </i>
    <i r="2">
      <x v="69"/>
    </i>
    <i>
      <x v="4"/>
    </i>
    <i r="1">
      <x v="4"/>
    </i>
    <i r="2">
      <x v="36"/>
    </i>
    <i r="2">
      <x v="37"/>
    </i>
    <i r="1">
      <x v="7"/>
    </i>
    <i r="2">
      <x v="41"/>
    </i>
    <i r="2">
      <x v="42"/>
    </i>
    <i r="2">
      <x v="43"/>
    </i>
    <i r="2">
      <x v="44"/>
    </i>
    <i r="2">
      <x v="59"/>
    </i>
    <i r="2">
      <x v="76"/>
    </i>
    <i r="1">
      <x v="9"/>
    </i>
    <i r="2">
      <x v="38"/>
    </i>
    <i r="2">
      <x v="39"/>
    </i>
    <i r="2">
      <x v="40"/>
    </i>
    <i r="2">
      <x v="68"/>
    </i>
    <i r="1">
      <x v="13"/>
    </i>
    <i r="2">
      <x v="24"/>
    </i>
    <i r="2">
      <x v="25"/>
    </i>
    <i r="2">
      <x v="26"/>
    </i>
    <i r="2">
      <x v="27"/>
    </i>
    <i r="2">
      <x v="28"/>
    </i>
    <i r="2">
      <x v="64"/>
    </i>
    <i r="2">
      <x v="67"/>
    </i>
    <i r="2">
      <x v="74"/>
    </i>
    <i t="grand">
      <x/>
    </i>
  </rowItems>
  <colFields count="2">
    <field x="2"/>
    <field x="-2"/>
  </colFields>
  <colItems count="6"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Sum of Sept Plan" fld="6" baseField="0" baseItem="0"/>
    <dataField name="Sum of Sept Actual" fld="5" baseField="0" baseItem="0"/>
  </dataFields>
  <formats count="27">
    <format dxfId="13">
      <pivotArea outline="0" collapsedLevelsAreSubtotals="1" fieldPosition="0"/>
    </format>
    <format dxfId="14">
      <pivotArea field="2" type="button" dataOnly="0" labelOnly="1" outline="0" axis="axisCol" fieldPosition="0"/>
    </format>
    <format dxfId="15">
      <pivotArea field="-2" type="button" dataOnly="0" labelOnly="1" outline="0" axis="axisCol" fieldPosition="1"/>
    </format>
    <format dxfId="16">
      <pivotArea type="topRight" dataOnly="0" labelOnly="1" outline="0" fieldPosition="0"/>
    </format>
    <format dxfId="17">
      <pivotArea dataOnly="0" labelOnly="1" fieldPosition="0">
        <references count="1">
          <reference field="2" count="0"/>
        </references>
      </pivotArea>
    </format>
    <format dxfId="1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2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3"/>
          </reference>
        </references>
      </pivotArea>
    </format>
    <format dxfId="21">
      <pivotArea dataOnly="0" fieldPosition="0">
        <references count="1">
          <reference field="0" count="1">
            <x v="39"/>
          </reference>
        </references>
      </pivotArea>
    </format>
    <format dxfId="22">
      <pivotArea collapsedLevelsAreSubtotals="1" fieldPosition="0">
        <references count="3">
          <reference field="0" count="1">
            <x v="36"/>
          </reference>
          <reference field="3" count="1" selected="0">
            <x v="4"/>
          </reference>
          <reference field="4" count="1" selected="0">
            <x v="4"/>
          </reference>
        </references>
      </pivotArea>
    </format>
    <format dxfId="23">
      <pivotArea dataOnly="0" fieldPosition="0">
        <references count="1">
          <reference field="0" count="1">
            <x v="21"/>
          </reference>
        </references>
      </pivotArea>
    </format>
    <format dxfId="24">
      <pivotArea dataOnly="0" fieldPosition="0">
        <references count="3">
          <reference field="0" count="1">
            <x v="54"/>
          </reference>
          <reference field="3" count="1" selected="0">
            <x v="6"/>
          </reference>
          <reference field="4" count="1" selected="0">
            <x v="3"/>
          </reference>
        </references>
      </pivotArea>
    </format>
    <format dxfId="25">
      <pivotArea dataOnly="0" fieldPosition="0">
        <references count="1">
          <reference field="0" count="1">
            <x v="14"/>
          </reference>
        </references>
      </pivotArea>
    </format>
    <format dxfId="26">
      <pivotArea dataOnly="0" fieldPosition="0">
        <references count="1">
          <reference field="0" count="1">
            <x v="11"/>
          </reference>
        </references>
      </pivotArea>
    </format>
    <format dxfId="27">
      <pivotArea dataOnly="0" fieldPosition="0">
        <references count="1">
          <reference field="0" count="1">
            <x v="15"/>
          </reference>
        </references>
      </pivotArea>
    </format>
    <format dxfId="28">
      <pivotArea dataOnly="0" fieldPosition="0">
        <references count="1">
          <reference field="0" count="1">
            <x v="73"/>
          </reference>
        </references>
      </pivotArea>
    </format>
    <format dxfId="29">
      <pivotArea dataOnly="0" fieldPosition="0">
        <references count="1">
          <reference field="0" count="1">
            <x v="32"/>
          </reference>
        </references>
      </pivotArea>
    </format>
    <format dxfId="12">
      <pivotArea collapsedLevelsAreSubtotals="1" fieldPosition="0">
        <references count="3">
          <reference field="0" count="1">
            <x v="32"/>
          </reference>
          <reference field="3" count="1" selected="0">
            <x v="3"/>
          </reference>
          <reference field="4" count="1" selected="0">
            <x v="2"/>
          </reference>
        </references>
      </pivotArea>
    </format>
    <format dxfId="11">
      <pivotArea dataOnly="0" labelOnly="1" fieldPosition="0">
        <references count="3">
          <reference field="0" count="1">
            <x v="32"/>
          </reference>
          <reference field="3" count="1" selected="0">
            <x v="3"/>
          </reference>
          <reference field="4" count="1" selected="0">
            <x v="2"/>
          </reference>
        </references>
      </pivotArea>
    </format>
    <format dxfId="10">
      <pivotArea collapsedLevelsAreSubtotals="1" fieldPosition="0">
        <references count="3">
          <reference field="0" count="1">
            <x v="73"/>
          </reference>
          <reference field="3" count="1" selected="0">
            <x v="11"/>
          </reference>
          <reference field="4" count="1" selected="0">
            <x v="2"/>
          </reference>
        </references>
      </pivotArea>
    </format>
    <format dxfId="9">
      <pivotArea dataOnly="0" labelOnly="1" fieldPosition="0">
        <references count="3">
          <reference field="0" count="1">
            <x v="73"/>
          </reference>
          <reference field="3" count="1" selected="0">
            <x v="11"/>
          </reference>
          <reference field="4" count="1" selected="0">
            <x v="2"/>
          </reference>
        </references>
      </pivotArea>
    </format>
    <format dxfId="8">
      <pivotArea collapsedLevelsAreSubtotals="1" fieldPosition="0">
        <references count="3">
          <reference field="0" count="5">
            <x v="11"/>
            <x v="12"/>
            <x v="13"/>
            <x v="14"/>
            <x v="15"/>
          </reference>
          <reference field="3" count="1" selected="0">
            <x v="2"/>
          </reference>
          <reference field="4" count="1" selected="0">
            <x v="3"/>
          </reference>
        </references>
      </pivotArea>
    </format>
    <format dxfId="7">
      <pivotArea dataOnly="0" labelOnly="1" fieldPosition="0">
        <references count="3">
          <reference field="0" count="5">
            <x v="11"/>
            <x v="12"/>
            <x v="13"/>
            <x v="14"/>
            <x v="15"/>
          </reference>
          <reference field="3" count="1" selected="0">
            <x v="2"/>
          </reference>
          <reference field="4" count="1" selected="0">
            <x v="3"/>
          </reference>
        </references>
      </pivotArea>
    </format>
    <format dxfId="6">
      <pivotArea dataOnly="0" labelOnly="1" fieldPosition="0">
        <references count="3">
          <reference field="0" count="1">
            <x v="54"/>
          </reference>
          <reference field="3" count="1" selected="0">
            <x v="6"/>
          </reference>
          <reference field="4" count="1" selected="0">
            <x v="3"/>
          </reference>
        </references>
      </pivotArea>
    </format>
    <format dxfId="5">
      <pivotArea dataOnly="0" labelOnly="1" fieldPosition="0">
        <references count="3">
          <reference field="0" count="1">
            <x v="36"/>
          </reference>
          <reference field="3" count="1" selected="0">
            <x v="4"/>
          </reference>
          <reference field="4" count="1" selected="0">
            <x v="4"/>
          </reference>
        </references>
      </pivotArea>
    </format>
    <format dxfId="3">
      <pivotArea dataOnly="0" labelOnly="1" fieldPosition="0">
        <references count="3">
          <reference field="0" count="3">
            <x v="39"/>
            <x v="40"/>
            <x v="68"/>
          </reference>
          <reference field="3" count="1" selected="0">
            <x v="9"/>
          </reference>
          <reference field="4" count="1" selected="0">
            <x v="4"/>
          </reference>
        </references>
      </pivotArea>
    </format>
    <format dxfId="1">
      <pivotArea collapsedLevelsAreSubtotals="1" fieldPosition="0">
        <references count="3">
          <reference field="0" count="3">
            <x v="39"/>
            <x v="40"/>
            <x v="68"/>
          </reference>
          <reference field="3" count="1" selected="0">
            <x v="9"/>
          </reference>
          <reference field="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zoomScale="85" zoomScaleNormal="85" workbookViewId="0">
      <selection activeCell="I6" sqref="I6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30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'Production by Facility'!H68/30/1000</f>
        <v>0.19881333043498547</v>
      </c>
      <c r="J6" t="s">
        <v>9</v>
      </c>
      <c r="K6" s="6" t="s">
        <v>8</v>
      </c>
      <c r="L6" s="12"/>
      <c r="M6" t="s">
        <v>9</v>
      </c>
      <c r="O6" s="6" t="s">
        <v>8</v>
      </c>
      <c r="P6" s="12" t="e">
        <f>#REF!/31/1000/5.8</f>
        <v>#REF!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5964.399913049564</v>
      </c>
      <c r="K7" s="6" t="s">
        <v>11</v>
      </c>
      <c r="L7" s="31">
        <f>L6*L5*1000</f>
        <v>0</v>
      </c>
      <c r="O7" s="6" t="s">
        <v>11</v>
      </c>
      <c r="P7" s="13" t="e">
        <f t="shared" ref="P7" si="1">P6*P5*1000</f>
        <v>#REF!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306749.08752813906</v>
      </c>
      <c r="K8" s="6" t="s">
        <v>12</v>
      </c>
      <c r="L8" s="15">
        <f>+L7*L4*5.8</f>
        <v>0</v>
      </c>
      <c r="O8" s="6" t="s">
        <v>12</v>
      </c>
      <c r="P8" s="15" t="e">
        <f>+P7*P4*5.8</f>
        <v>#REF!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-61349.817505627812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 t="e">
        <f>-P8*0.07</f>
        <v>#REF!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-25026.622035155971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 t="e">
        <f>-P6*P5*4196</f>
        <v>#REF!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220372.64798735527</v>
      </c>
      <c r="K13" s="6" t="s">
        <v>20</v>
      </c>
      <c r="L13" s="19">
        <f>+L8+L9+L10+L11+L12</f>
        <v>0</v>
      </c>
      <c r="O13" s="6" t="s">
        <v>20</v>
      </c>
      <c r="P13" s="19" t="e">
        <f>+P8+P9+P10+P11+P12</f>
        <v>#REF!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-187316.75078925196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 t="e">
        <f>-P13*0.3</f>
        <v>#REF!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33055.89719810331</v>
      </c>
      <c r="K16" s="24" t="s">
        <v>24</v>
      </c>
      <c r="L16" s="14">
        <f t="shared" ref="L16" si="7">+L13+L14</f>
        <v>0</v>
      </c>
      <c r="O16" s="24" t="s">
        <v>24</v>
      </c>
      <c r="P16" s="14" t="e">
        <f t="shared" ref="P16" si="8">+P13+P14</f>
        <v>#REF!</v>
      </c>
    </row>
    <row r="17" spans="1:17" ht="15" thickTop="1"/>
    <row r="18" spans="1:17" ht="15" thickBot="1">
      <c r="A18" t="s">
        <v>31</v>
      </c>
      <c r="I18" s="26">
        <f>I16-I12</f>
        <v>58082.519233259285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 t="e">
        <f>P16-P12</f>
        <v>#REF!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58082.519233259285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17424.755769977786</v>
      </c>
      <c r="K23" t="s">
        <v>34</v>
      </c>
      <c r="L23" s="29">
        <f>L18*0.3</f>
        <v>0</v>
      </c>
      <c r="O23" t="s">
        <v>33</v>
      </c>
      <c r="P23" s="29" t="e">
        <f>P18*0.3</f>
        <v>#REF!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 t="e">
        <f>I23+L23+P23</f>
        <v>#REF!</v>
      </c>
    </row>
    <row r="31" spans="1:17">
      <c r="I31" s="27"/>
      <c r="J31" s="27"/>
      <c r="L31" s="27"/>
    </row>
    <row r="32" spans="1:17">
      <c r="I32" s="27"/>
      <c r="P32" s="27" t="e">
        <f>P6*5.8</f>
        <v>#REF!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5D6BC-0895-42DF-933E-9787538D0353}">
  <dimension ref="A3:H156"/>
  <sheetViews>
    <sheetView tabSelected="1" topLeftCell="A68" workbookViewId="0">
      <selection activeCell="C78" sqref="C78"/>
    </sheetView>
  </sheetViews>
  <sheetFormatPr defaultRowHeight="12.5"/>
  <cols>
    <col min="1" max="1" width="21.08984375" style="32" bestFit="1" customWidth="1"/>
    <col min="2" max="2" width="15.90625" style="33" bestFit="1" customWidth="1"/>
    <col min="3" max="3" width="17.453125" style="33" bestFit="1" customWidth="1"/>
    <col min="4" max="4" width="15.7265625" style="33" bestFit="1" customWidth="1"/>
    <col min="5" max="5" width="17.453125" style="33" bestFit="1" customWidth="1"/>
    <col min="6" max="6" width="15.7265625" style="33" bestFit="1" customWidth="1"/>
    <col min="7" max="7" width="17.453125" style="33" bestFit="1" customWidth="1"/>
    <col min="8" max="8" width="20.7265625" style="32" bestFit="1" customWidth="1"/>
    <col min="9" max="9" width="22.453125" style="32" bestFit="1" customWidth="1"/>
    <col min="10" max="10" width="11.81640625" style="32" bestFit="1" customWidth="1"/>
    <col min="11" max="11" width="6.7265625" style="32" bestFit="1" customWidth="1"/>
    <col min="12" max="12" width="20.7265625" style="32" bestFit="1" customWidth="1"/>
    <col min="13" max="13" width="22.453125" style="32" bestFit="1" customWidth="1"/>
    <col min="14" max="16384" width="8.7265625" style="32"/>
  </cols>
  <sheetData>
    <row r="3" spans="1:7">
      <c r="B3" s="33" t="s">
        <v>35</v>
      </c>
    </row>
    <row r="4" spans="1:7">
      <c r="B4" s="33" t="s">
        <v>122</v>
      </c>
      <c r="D4" s="33" t="s">
        <v>123</v>
      </c>
      <c r="F4" s="33" t="s">
        <v>124</v>
      </c>
    </row>
    <row r="5" spans="1:7">
      <c r="A5" s="32" t="s">
        <v>36</v>
      </c>
      <c r="B5" s="33" t="s">
        <v>125</v>
      </c>
      <c r="C5" s="33" t="s">
        <v>126</v>
      </c>
      <c r="D5" s="33" t="s">
        <v>125</v>
      </c>
      <c r="E5" s="33" t="s">
        <v>126</v>
      </c>
      <c r="F5" s="33" t="s">
        <v>125</v>
      </c>
      <c r="G5" s="33" t="s">
        <v>126</v>
      </c>
    </row>
    <row r="6" spans="1:7">
      <c r="A6" s="34" t="s">
        <v>37</v>
      </c>
      <c r="B6" s="33">
        <v>745167.51</v>
      </c>
      <c r="C6" s="33">
        <v>0</v>
      </c>
      <c r="D6" s="33">
        <v>54928314.279962994</v>
      </c>
      <c r="E6" s="33">
        <v>53051506.578574002</v>
      </c>
      <c r="F6" s="33">
        <v>3415334.5974599998</v>
      </c>
      <c r="G6" s="33">
        <v>1626480.8974837265</v>
      </c>
    </row>
    <row r="7" spans="1:7">
      <c r="A7" s="35" t="s">
        <v>38</v>
      </c>
      <c r="D7" s="33">
        <v>5294288.28</v>
      </c>
      <c r="E7" s="33">
        <v>8824645.5165823009</v>
      </c>
      <c r="F7" s="33">
        <v>234879.06</v>
      </c>
      <c r="G7" s="33">
        <v>55741.379546787553</v>
      </c>
    </row>
    <row r="8" spans="1:7">
      <c r="A8" s="36" t="s">
        <v>39</v>
      </c>
      <c r="F8" s="33">
        <v>232594.65</v>
      </c>
      <c r="G8" s="33">
        <v>52404.876219126199</v>
      </c>
    </row>
    <row r="9" spans="1:7">
      <c r="A9" s="36" t="s">
        <v>41</v>
      </c>
      <c r="F9" s="33">
        <v>2284.41</v>
      </c>
      <c r="G9" s="33">
        <v>3336.5033276613522</v>
      </c>
    </row>
    <row r="10" spans="1:7">
      <c r="A10" s="36" t="s">
        <v>40</v>
      </c>
      <c r="D10" s="33">
        <v>192518.28000000003</v>
      </c>
      <c r="E10" s="33">
        <v>68679.983022054745</v>
      </c>
    </row>
    <row r="11" spans="1:7">
      <c r="A11" s="36" t="s">
        <v>42</v>
      </c>
      <c r="D11" s="33">
        <v>5101770</v>
      </c>
      <c r="E11" s="33">
        <v>8755965.5335602462</v>
      </c>
    </row>
    <row r="12" spans="1:7">
      <c r="A12" s="35" t="s">
        <v>43</v>
      </c>
      <c r="B12" s="33">
        <v>659200.5</v>
      </c>
      <c r="C12" s="33">
        <v>0</v>
      </c>
      <c r="D12" s="33">
        <v>44135263.799999997</v>
      </c>
      <c r="E12" s="33">
        <v>35973369.487961188</v>
      </c>
      <c r="F12" s="33">
        <v>1963055.898</v>
      </c>
      <c r="G12" s="33">
        <v>1132289.3299323423</v>
      </c>
    </row>
    <row r="13" spans="1:7">
      <c r="A13" s="36" t="s">
        <v>44</v>
      </c>
      <c r="F13" s="33">
        <v>131316.56999999998</v>
      </c>
      <c r="G13" s="33">
        <v>63436.67671874784</v>
      </c>
    </row>
    <row r="14" spans="1:7">
      <c r="A14" s="36" t="s">
        <v>49</v>
      </c>
      <c r="F14" s="33">
        <v>1638675.5279999999</v>
      </c>
      <c r="G14" s="33">
        <v>1055164.0627937471</v>
      </c>
    </row>
    <row r="15" spans="1:7">
      <c r="A15" s="36" t="s">
        <v>51</v>
      </c>
      <c r="F15" s="33">
        <v>28604.100000000002</v>
      </c>
      <c r="G15" s="33">
        <v>13688.5904198474</v>
      </c>
    </row>
    <row r="16" spans="1:7">
      <c r="A16" s="36" t="s">
        <v>46</v>
      </c>
      <c r="F16" s="33">
        <v>57307.5</v>
      </c>
      <c r="G16" s="33">
        <v>0</v>
      </c>
    </row>
    <row r="17" spans="1:7">
      <c r="A17" s="36" t="s">
        <v>53</v>
      </c>
      <c r="F17" s="33">
        <v>107152.2</v>
      </c>
      <c r="G17" s="33">
        <v>0</v>
      </c>
    </row>
    <row r="18" spans="1:7">
      <c r="A18" s="36" t="s">
        <v>54</v>
      </c>
      <c r="B18" s="33">
        <v>52817.760000000009</v>
      </c>
      <c r="C18" s="33">
        <v>0</v>
      </c>
    </row>
    <row r="19" spans="1:7">
      <c r="A19" s="36" t="s">
        <v>45</v>
      </c>
      <c r="B19" s="33">
        <v>36373.74</v>
      </c>
      <c r="C19" s="33">
        <v>0</v>
      </c>
    </row>
    <row r="20" spans="1:7">
      <c r="A20" s="36" t="s">
        <v>48</v>
      </c>
      <c r="B20" s="33">
        <v>570009</v>
      </c>
      <c r="C20" s="33">
        <v>0</v>
      </c>
    </row>
    <row r="21" spans="1:7">
      <c r="A21" s="36" t="s">
        <v>47</v>
      </c>
      <c r="D21" s="33">
        <v>85284</v>
      </c>
      <c r="E21" s="33">
        <v>0</v>
      </c>
    </row>
    <row r="22" spans="1:7">
      <c r="A22" s="36" t="s">
        <v>50</v>
      </c>
      <c r="D22" s="33">
        <v>44022051.299999997</v>
      </c>
      <c r="E22" s="33">
        <v>35973369.487961188</v>
      </c>
    </row>
    <row r="23" spans="1:7">
      <c r="A23" s="36" t="s">
        <v>52</v>
      </c>
      <c r="D23" s="33">
        <v>27928.5</v>
      </c>
      <c r="E23" s="33">
        <v>0</v>
      </c>
    </row>
    <row r="24" spans="1:7">
      <c r="A24" s="35" t="s">
        <v>55</v>
      </c>
      <c r="B24" s="33">
        <v>85967.010000000009</v>
      </c>
      <c r="C24" s="33">
        <v>0</v>
      </c>
      <c r="F24" s="33">
        <v>313607.39999999997</v>
      </c>
      <c r="G24" s="33">
        <v>129530.21075910951</v>
      </c>
    </row>
    <row r="25" spans="1:7">
      <c r="A25" s="36" t="s">
        <v>57</v>
      </c>
      <c r="B25" s="33">
        <v>66351.600000000006</v>
      </c>
      <c r="C25" s="33">
        <v>0</v>
      </c>
    </row>
    <row r="26" spans="1:7">
      <c r="A26" s="36" t="s">
        <v>59</v>
      </c>
      <c r="B26" s="33">
        <v>19615.410000000003</v>
      </c>
      <c r="C26" s="33">
        <v>0</v>
      </c>
    </row>
    <row r="27" spans="1:7">
      <c r="A27" s="36" t="s">
        <v>56</v>
      </c>
      <c r="F27" s="33">
        <v>199857.9</v>
      </c>
      <c r="G27" s="33">
        <v>29392.469687780798</v>
      </c>
    </row>
    <row r="28" spans="1:7">
      <c r="A28" s="36" t="s">
        <v>58</v>
      </c>
      <c r="F28" s="33">
        <v>113749.49999999999</v>
      </c>
      <c r="G28" s="33">
        <v>100137.74107132871</v>
      </c>
    </row>
    <row r="29" spans="1:7">
      <c r="A29" s="35" t="s">
        <v>60</v>
      </c>
      <c r="D29" s="33">
        <v>5321566.41</v>
      </c>
      <c r="E29" s="33">
        <v>8253491.5740305101</v>
      </c>
      <c r="F29" s="33">
        <v>246422.73000000019</v>
      </c>
      <c r="G29" s="33">
        <v>308919.97724548733</v>
      </c>
    </row>
    <row r="30" spans="1:7">
      <c r="A30" s="36" t="s">
        <v>61</v>
      </c>
      <c r="F30" s="33">
        <v>131682.03</v>
      </c>
      <c r="G30" s="33">
        <v>73942.930465528305</v>
      </c>
    </row>
    <row r="31" spans="1:7">
      <c r="A31" s="36" t="s">
        <v>63</v>
      </c>
      <c r="F31" s="33">
        <v>114740.70000000019</v>
      </c>
      <c r="G31" s="33">
        <v>234977.04677995903</v>
      </c>
    </row>
    <row r="32" spans="1:7">
      <c r="A32" s="36" t="s">
        <v>62</v>
      </c>
      <c r="D32" s="33">
        <v>118156.41000000002</v>
      </c>
      <c r="E32" s="33">
        <v>0</v>
      </c>
    </row>
    <row r="33" spans="1:8">
      <c r="A33" s="36" t="s">
        <v>64</v>
      </c>
      <c r="D33" s="33">
        <v>5203410</v>
      </c>
      <c r="E33" s="33">
        <v>8253491.5740305101</v>
      </c>
    </row>
    <row r="34" spans="1:8">
      <c r="A34" s="35" t="s">
        <v>65</v>
      </c>
      <c r="D34" s="33">
        <v>177195.78996299999</v>
      </c>
      <c r="E34" s="33">
        <v>0</v>
      </c>
      <c r="F34" s="33">
        <v>657369.50945999997</v>
      </c>
      <c r="G34" s="33">
        <v>0</v>
      </c>
    </row>
    <row r="35" spans="1:8">
      <c r="A35" s="36" t="s">
        <v>66</v>
      </c>
      <c r="F35" s="33">
        <v>657369.50945999997</v>
      </c>
      <c r="G35" s="33">
        <v>0</v>
      </c>
    </row>
    <row r="36" spans="1:8">
      <c r="A36" s="36" t="s">
        <v>67</v>
      </c>
      <c r="D36" s="33">
        <v>177195.78996299999</v>
      </c>
      <c r="E36" s="33">
        <v>0</v>
      </c>
    </row>
    <row r="37" spans="1:8">
      <c r="A37" s="34" t="s">
        <v>68</v>
      </c>
      <c r="B37" s="33">
        <v>3298643.7600000002</v>
      </c>
      <c r="C37" s="33">
        <v>2296633.1804734617</v>
      </c>
      <c r="F37" s="33">
        <v>1716475.8809940002</v>
      </c>
      <c r="G37" s="33">
        <v>1072960.5923547503</v>
      </c>
    </row>
    <row r="38" spans="1:8">
      <c r="A38" s="35" t="s">
        <v>69</v>
      </c>
      <c r="B38" s="33">
        <v>424080.96000000008</v>
      </c>
      <c r="C38" s="33">
        <v>530326.09136936278</v>
      </c>
      <c r="F38" s="33">
        <v>796392.46199999994</v>
      </c>
      <c r="G38" s="33">
        <v>514081.99679800804</v>
      </c>
    </row>
    <row r="39" spans="1:8">
      <c r="A39" s="36" t="s">
        <v>71</v>
      </c>
      <c r="B39" s="33">
        <v>101242.17000000001</v>
      </c>
      <c r="C39" s="33">
        <v>39980.790991833812</v>
      </c>
      <c r="H39" s="33"/>
    </row>
    <row r="40" spans="1:8">
      <c r="A40" s="36" t="s">
        <v>73</v>
      </c>
      <c r="B40" s="33">
        <v>292399.2900000001</v>
      </c>
      <c r="C40" s="33">
        <v>241915.61847964517</v>
      </c>
      <c r="H40" s="33"/>
    </row>
    <row r="41" spans="1:8">
      <c r="A41" s="36" t="s">
        <v>74</v>
      </c>
      <c r="B41" s="33">
        <v>0</v>
      </c>
      <c r="C41" s="33">
        <v>104599.72928277899</v>
      </c>
    </row>
    <row r="42" spans="1:8">
      <c r="A42" s="36" t="s">
        <v>79</v>
      </c>
      <c r="B42" s="33">
        <v>19756.11</v>
      </c>
      <c r="C42" s="33">
        <v>0</v>
      </c>
    </row>
    <row r="43" spans="1:8">
      <c r="A43" s="36" t="s">
        <v>82</v>
      </c>
      <c r="B43" s="33">
        <v>9756.0300000000007</v>
      </c>
      <c r="C43" s="33">
        <v>0</v>
      </c>
    </row>
    <row r="44" spans="1:8">
      <c r="A44" s="36" t="s">
        <v>76</v>
      </c>
      <c r="B44" s="33">
        <v>0</v>
      </c>
      <c r="C44" s="33">
        <v>77410.970576544016</v>
      </c>
    </row>
    <row r="45" spans="1:8">
      <c r="A45" s="36" t="s">
        <v>77</v>
      </c>
      <c r="B45" s="33">
        <v>927.36</v>
      </c>
      <c r="C45" s="33">
        <v>66418.982038560818</v>
      </c>
    </row>
    <row r="46" spans="1:8">
      <c r="A46" s="36" t="s">
        <v>70</v>
      </c>
      <c r="F46" s="33">
        <v>146134.91999999998</v>
      </c>
      <c r="G46" s="33">
        <v>88436.579534162593</v>
      </c>
      <c r="H46" s="33"/>
    </row>
    <row r="47" spans="1:8">
      <c r="A47" s="36" t="s">
        <v>72</v>
      </c>
      <c r="F47" s="33">
        <v>460086.89999999997</v>
      </c>
      <c r="G47" s="33">
        <v>351421.6941893851</v>
      </c>
    </row>
    <row r="48" spans="1:8">
      <c r="A48" s="36" t="s">
        <v>75</v>
      </c>
      <c r="F48" s="33">
        <v>112851.04200000002</v>
      </c>
      <c r="G48" s="33">
        <v>43140.107494870281</v>
      </c>
    </row>
    <row r="49" spans="1:8">
      <c r="A49" s="36" t="s">
        <v>78</v>
      </c>
      <c r="F49" s="33">
        <v>33605.100000000006</v>
      </c>
      <c r="G49" s="33">
        <v>0</v>
      </c>
    </row>
    <row r="50" spans="1:8">
      <c r="A50" s="36" t="s">
        <v>81</v>
      </c>
      <c r="F50" s="33">
        <v>43714.5</v>
      </c>
      <c r="G50" s="33">
        <v>31083.615579590085</v>
      </c>
    </row>
    <row r="51" spans="1:8">
      <c r="A51" s="35" t="s">
        <v>83</v>
      </c>
      <c r="B51" s="33">
        <v>2721166.92</v>
      </c>
      <c r="C51" s="33">
        <v>1766307.0891040987</v>
      </c>
      <c r="F51" s="33">
        <v>723140.7</v>
      </c>
      <c r="G51" s="33">
        <v>444312.51703983406</v>
      </c>
    </row>
    <row r="52" spans="1:8">
      <c r="A52" s="36" t="s">
        <v>85</v>
      </c>
      <c r="B52" s="33">
        <v>73230.09</v>
      </c>
      <c r="C52" s="33">
        <v>21256.42374416595</v>
      </c>
    </row>
    <row r="53" spans="1:8">
      <c r="A53" s="36" t="s">
        <v>87</v>
      </c>
      <c r="B53" s="33">
        <v>9394.77</v>
      </c>
      <c r="C53" s="33">
        <v>0</v>
      </c>
    </row>
    <row r="54" spans="1:8">
      <c r="A54" s="36" t="s">
        <v>89</v>
      </c>
      <c r="B54" s="33">
        <v>45746.670000000013</v>
      </c>
      <c r="C54" s="33">
        <v>0</v>
      </c>
    </row>
    <row r="55" spans="1:8">
      <c r="A55" s="36" t="s">
        <v>95</v>
      </c>
      <c r="B55" s="33">
        <v>2370681</v>
      </c>
      <c r="C55" s="33">
        <v>1698707</v>
      </c>
    </row>
    <row r="56" spans="1:8">
      <c r="A56" s="36" t="s">
        <v>91</v>
      </c>
      <c r="B56" s="33">
        <v>27070.890000000003</v>
      </c>
      <c r="C56" s="33">
        <v>0</v>
      </c>
    </row>
    <row r="57" spans="1:8">
      <c r="A57" s="36" t="s">
        <v>93</v>
      </c>
      <c r="B57" s="33">
        <v>195043.5</v>
      </c>
      <c r="C57" s="33">
        <v>46343.665359932791</v>
      </c>
    </row>
    <row r="58" spans="1:8">
      <c r="A58" s="36" t="s">
        <v>84</v>
      </c>
      <c r="F58" s="33">
        <v>213615.11999999997</v>
      </c>
      <c r="G58" s="33">
        <v>236366.6271600062</v>
      </c>
      <c r="H58" s="33">
        <f>G58-F58</f>
        <v>22751.507160006237</v>
      </c>
    </row>
    <row r="59" spans="1:8">
      <c r="A59" s="36" t="s">
        <v>86</v>
      </c>
      <c r="F59" s="33">
        <v>53020.500000000007</v>
      </c>
      <c r="G59" s="33">
        <v>0</v>
      </c>
    </row>
    <row r="60" spans="1:8">
      <c r="A60" s="36" t="s">
        <v>88</v>
      </c>
      <c r="F60" s="33">
        <v>133677.36000000002</v>
      </c>
      <c r="G60" s="33">
        <v>0</v>
      </c>
    </row>
    <row r="61" spans="1:8">
      <c r="A61" s="36" t="s">
        <v>90</v>
      </c>
      <c r="F61" s="33">
        <v>32252.999999999996</v>
      </c>
      <c r="G61" s="33">
        <v>10982.236085003289</v>
      </c>
    </row>
    <row r="62" spans="1:8">
      <c r="A62" s="36" t="s">
        <v>92</v>
      </c>
      <c r="F62" s="33">
        <v>38058.9</v>
      </c>
      <c r="G62" s="33">
        <v>24904.222271939529</v>
      </c>
    </row>
    <row r="63" spans="1:8">
      <c r="A63" s="36" t="s">
        <v>94</v>
      </c>
      <c r="F63" s="33">
        <v>252515.82</v>
      </c>
      <c r="G63" s="33">
        <v>172059.43152288502</v>
      </c>
    </row>
    <row r="64" spans="1:8">
      <c r="A64" s="35" t="s">
        <v>96</v>
      </c>
      <c r="B64" s="33">
        <v>153395.88</v>
      </c>
      <c r="C64" s="33">
        <v>0</v>
      </c>
      <c r="F64" s="33">
        <v>196942.718994</v>
      </c>
      <c r="G64" s="33">
        <v>114566.07851690831</v>
      </c>
    </row>
    <row r="65" spans="1:8">
      <c r="A65" s="36" t="s">
        <v>98</v>
      </c>
      <c r="B65" s="33">
        <v>136914.9</v>
      </c>
      <c r="C65" s="33">
        <v>0</v>
      </c>
    </row>
    <row r="66" spans="1:8">
      <c r="A66" s="36" t="s">
        <v>127</v>
      </c>
      <c r="B66" s="33">
        <v>0</v>
      </c>
      <c r="C66" s="33">
        <v>0</v>
      </c>
    </row>
    <row r="67" spans="1:8">
      <c r="A67" s="36" t="s">
        <v>100</v>
      </c>
      <c r="B67" s="33">
        <v>16480.98</v>
      </c>
      <c r="C67" s="33">
        <v>0</v>
      </c>
    </row>
    <row r="68" spans="1:8">
      <c r="A68" s="37" t="s">
        <v>97</v>
      </c>
      <c r="B68" s="38"/>
      <c r="C68" s="38"/>
      <c r="D68" s="38"/>
      <c r="E68" s="38"/>
      <c r="F68" s="38">
        <v>93758.1</v>
      </c>
      <c r="G68" s="38">
        <v>99722.499913049571</v>
      </c>
      <c r="H68" s="33">
        <f>G68-F68</f>
        <v>5964.3999130495649</v>
      </c>
    </row>
    <row r="69" spans="1:8">
      <c r="A69" s="36" t="s">
        <v>80</v>
      </c>
      <c r="F69" s="33">
        <v>32333.318994000001</v>
      </c>
      <c r="G69" s="33">
        <v>5949.1753033682498</v>
      </c>
    </row>
    <row r="70" spans="1:8">
      <c r="A70" s="36" t="s">
        <v>99</v>
      </c>
      <c r="F70" s="33">
        <v>70851.3</v>
      </c>
      <c r="G70" s="33">
        <v>8894.4033004904904</v>
      </c>
    </row>
    <row r="71" spans="1:8">
      <c r="A71" s="34" t="s">
        <v>101</v>
      </c>
      <c r="B71" s="33">
        <v>394697.60099999997</v>
      </c>
      <c r="C71" s="33">
        <v>82034.274400000038</v>
      </c>
      <c r="D71" s="33">
        <v>106315.32395969999</v>
      </c>
      <c r="E71" s="33">
        <v>0</v>
      </c>
      <c r="F71" s="33">
        <v>3216021.2102384996</v>
      </c>
      <c r="G71" s="33">
        <v>2508125.5470844256</v>
      </c>
    </row>
    <row r="72" spans="1:8">
      <c r="A72" s="35" t="s">
        <v>102</v>
      </c>
      <c r="D72" s="33">
        <v>106315.32395969999</v>
      </c>
      <c r="E72" s="33">
        <v>0</v>
      </c>
      <c r="F72" s="33">
        <v>706652.5502385</v>
      </c>
      <c r="G72" s="33">
        <v>749558</v>
      </c>
    </row>
    <row r="73" spans="1:8">
      <c r="A73" s="36" t="s">
        <v>102</v>
      </c>
      <c r="F73" s="33">
        <v>706652.5502385</v>
      </c>
      <c r="G73" s="33">
        <v>749558</v>
      </c>
    </row>
    <row r="74" spans="1:8">
      <c r="A74" s="36" t="s">
        <v>103</v>
      </c>
      <c r="D74" s="33">
        <v>106315.32395969999</v>
      </c>
      <c r="E74" s="33">
        <v>0</v>
      </c>
    </row>
    <row r="75" spans="1:8">
      <c r="A75" s="35" t="s">
        <v>104</v>
      </c>
      <c r="B75" s="33">
        <v>274807.98</v>
      </c>
      <c r="C75" s="33">
        <v>0</v>
      </c>
      <c r="F75" s="33">
        <v>1229888.07</v>
      </c>
      <c r="G75" s="33">
        <v>806757.37320621975</v>
      </c>
    </row>
    <row r="76" spans="1:8">
      <c r="A76" s="36" t="s">
        <v>106</v>
      </c>
      <c r="B76" s="33">
        <v>198940.5</v>
      </c>
      <c r="C76" s="33">
        <v>0</v>
      </c>
    </row>
    <row r="77" spans="1:8">
      <c r="A77" s="36" t="s">
        <v>108</v>
      </c>
      <c r="B77" s="33">
        <v>38068.71</v>
      </c>
      <c r="C77" s="33">
        <v>0</v>
      </c>
    </row>
    <row r="78" spans="1:8">
      <c r="A78" s="36" t="s">
        <v>110</v>
      </c>
      <c r="B78" s="33">
        <v>37798.769999999997</v>
      </c>
      <c r="C78" s="33">
        <v>0</v>
      </c>
    </row>
    <row r="79" spans="1:8">
      <c r="A79" s="36" t="s">
        <v>105</v>
      </c>
      <c r="F79" s="33">
        <v>748533.9</v>
      </c>
      <c r="G79" s="33">
        <v>384106.04068877542</v>
      </c>
    </row>
    <row r="80" spans="1:8">
      <c r="A80" s="36" t="s">
        <v>107</v>
      </c>
      <c r="F80" s="33">
        <v>248323.50000000003</v>
      </c>
      <c r="G80" s="33">
        <v>195135.72517086662</v>
      </c>
    </row>
    <row r="81" spans="1:7">
      <c r="A81" s="36" t="s">
        <v>109</v>
      </c>
      <c r="F81" s="33">
        <v>233030.67</v>
      </c>
      <c r="G81" s="33">
        <v>227515.60734657769</v>
      </c>
    </row>
    <row r="82" spans="1:7">
      <c r="A82" s="35" t="s">
        <v>111</v>
      </c>
      <c r="B82" s="33">
        <v>119889.62099999998</v>
      </c>
      <c r="C82" s="33">
        <v>82034.274400000038</v>
      </c>
      <c r="F82" s="33">
        <v>596256.77999999991</v>
      </c>
      <c r="G82" s="33">
        <v>951810.17387820594</v>
      </c>
    </row>
    <row r="83" spans="1:7">
      <c r="A83" s="36" t="s">
        <v>113</v>
      </c>
      <c r="B83" s="33">
        <v>54030.27</v>
      </c>
      <c r="C83" s="33">
        <v>0</v>
      </c>
    </row>
    <row r="84" spans="1:7">
      <c r="A84" s="36" t="s">
        <v>115</v>
      </c>
      <c r="B84" s="33">
        <v>65859.350999999981</v>
      </c>
      <c r="C84" s="33">
        <v>82034.274400000038</v>
      </c>
    </row>
    <row r="85" spans="1:7">
      <c r="A85" s="36" t="s">
        <v>112</v>
      </c>
      <c r="F85" s="33">
        <v>135750.21</v>
      </c>
      <c r="G85" s="33">
        <v>365605.69458517787</v>
      </c>
    </row>
    <row r="86" spans="1:7">
      <c r="A86" s="36" t="s">
        <v>114</v>
      </c>
      <c r="F86" s="33">
        <v>460506.56999999995</v>
      </c>
      <c r="G86" s="33">
        <v>586204.47929302801</v>
      </c>
    </row>
    <row r="87" spans="1:7">
      <c r="A87" s="35" t="s">
        <v>116</v>
      </c>
      <c r="B87" s="33">
        <v>0</v>
      </c>
      <c r="C87" s="33">
        <v>0</v>
      </c>
      <c r="F87" s="33">
        <v>683223.81</v>
      </c>
      <c r="G87" s="33">
        <v>0</v>
      </c>
    </row>
    <row r="88" spans="1:7">
      <c r="A88" s="36" t="s">
        <v>118</v>
      </c>
      <c r="B88" s="33">
        <v>0</v>
      </c>
      <c r="C88" s="33">
        <v>0</v>
      </c>
    </row>
    <row r="89" spans="1:7">
      <c r="A89" s="36" t="s">
        <v>128</v>
      </c>
      <c r="B89" s="33">
        <v>0</v>
      </c>
      <c r="C89" s="33">
        <v>0</v>
      </c>
    </row>
    <row r="90" spans="1:7">
      <c r="A90" s="36" t="s">
        <v>129</v>
      </c>
      <c r="B90" s="33">
        <v>0</v>
      </c>
      <c r="C90" s="33">
        <v>0</v>
      </c>
    </row>
    <row r="91" spans="1:7">
      <c r="A91" s="36" t="s">
        <v>130</v>
      </c>
      <c r="B91" s="33">
        <v>0</v>
      </c>
      <c r="C91" s="33">
        <v>0</v>
      </c>
    </row>
    <row r="92" spans="1:7">
      <c r="A92" s="36" t="s">
        <v>117</v>
      </c>
      <c r="F92" s="33">
        <v>338769.30000000005</v>
      </c>
      <c r="G92" s="33">
        <v>0</v>
      </c>
    </row>
    <row r="93" spans="1:7">
      <c r="A93" s="36" t="s">
        <v>131</v>
      </c>
      <c r="F93" s="33">
        <v>0</v>
      </c>
      <c r="G93" s="33">
        <v>0</v>
      </c>
    </row>
    <row r="94" spans="1:7">
      <c r="A94" s="36" t="s">
        <v>119</v>
      </c>
      <c r="F94" s="33">
        <v>135779.66999999998</v>
      </c>
      <c r="G94" s="33">
        <v>0</v>
      </c>
    </row>
    <row r="95" spans="1:7">
      <c r="A95" s="36" t="s">
        <v>120</v>
      </c>
      <c r="F95" s="33">
        <v>208674.84000000003</v>
      </c>
      <c r="G95" s="33">
        <v>0</v>
      </c>
    </row>
    <row r="96" spans="1:7">
      <c r="A96" s="34" t="s">
        <v>121</v>
      </c>
      <c r="B96" s="33">
        <v>4438508.8709999993</v>
      </c>
      <c r="C96" s="33">
        <v>2378667.4548734617</v>
      </c>
      <c r="D96" s="33">
        <v>55034629.603922695</v>
      </c>
      <c r="E96" s="33">
        <v>53051506.578574002</v>
      </c>
      <c r="F96" s="33">
        <v>8347831.6886924999</v>
      </c>
      <c r="G96" s="33">
        <v>5207567.0369229028</v>
      </c>
    </row>
    <row r="97" spans="2:7">
      <c r="B97" s="32"/>
      <c r="C97" s="32"/>
      <c r="D97" s="32"/>
      <c r="E97" s="32"/>
      <c r="F97" s="32"/>
      <c r="G97" s="32"/>
    </row>
    <row r="98" spans="2:7">
      <c r="B98" s="32"/>
      <c r="C98" s="32"/>
      <c r="D98" s="32"/>
      <c r="E98" s="32"/>
      <c r="F98" s="32"/>
      <c r="G98" s="32"/>
    </row>
    <row r="99" spans="2:7">
      <c r="B99" s="32"/>
      <c r="C99" s="32"/>
      <c r="D99" s="32"/>
      <c r="E99" s="32"/>
      <c r="F99" s="32"/>
      <c r="G99" s="32"/>
    </row>
    <row r="100" spans="2:7">
      <c r="B100" s="32"/>
      <c r="C100" s="32"/>
      <c r="D100" s="32"/>
      <c r="E100" s="32"/>
      <c r="F100" s="32"/>
      <c r="G100" s="32"/>
    </row>
    <row r="101" spans="2:7">
      <c r="B101" s="32"/>
      <c r="C101" s="32"/>
      <c r="D101" s="32"/>
      <c r="E101" s="32"/>
      <c r="F101" s="32"/>
      <c r="G101" s="32"/>
    </row>
    <row r="102" spans="2:7">
      <c r="B102" s="32"/>
      <c r="C102" s="32"/>
      <c r="D102" s="32"/>
      <c r="E102" s="32"/>
      <c r="F102" s="32"/>
      <c r="G102" s="32"/>
    </row>
    <row r="103" spans="2:7">
      <c r="B103" s="32"/>
      <c r="C103" s="32"/>
      <c r="D103" s="32"/>
      <c r="E103" s="32"/>
      <c r="F103" s="32"/>
      <c r="G103" s="32"/>
    </row>
    <row r="104" spans="2:7">
      <c r="B104" s="32"/>
      <c r="C104" s="32"/>
      <c r="D104" s="32"/>
      <c r="E104" s="32"/>
      <c r="F104" s="32"/>
      <c r="G104" s="32"/>
    </row>
    <row r="105" spans="2:7">
      <c r="B105" s="32"/>
      <c r="C105" s="32"/>
      <c r="D105" s="32"/>
      <c r="E105" s="32"/>
      <c r="F105" s="32"/>
      <c r="G105" s="32"/>
    </row>
    <row r="106" spans="2:7">
      <c r="B106" s="32"/>
      <c r="C106" s="32"/>
      <c r="D106" s="32"/>
      <c r="E106" s="32"/>
      <c r="F106" s="32"/>
      <c r="G106" s="32"/>
    </row>
    <row r="107" spans="2:7">
      <c r="B107" s="32"/>
      <c r="C107" s="32"/>
      <c r="D107" s="32"/>
      <c r="E107" s="32"/>
      <c r="F107" s="32"/>
      <c r="G107" s="32"/>
    </row>
    <row r="108" spans="2:7">
      <c r="B108" s="32"/>
      <c r="C108" s="32"/>
      <c r="D108" s="32"/>
      <c r="E108" s="32"/>
      <c r="F108" s="32"/>
      <c r="G108" s="32"/>
    </row>
    <row r="109" spans="2:7">
      <c r="B109" s="32"/>
      <c r="C109" s="32"/>
      <c r="D109" s="32"/>
      <c r="E109" s="32"/>
      <c r="F109" s="32"/>
      <c r="G109" s="32"/>
    </row>
    <row r="110" spans="2:7">
      <c r="B110" s="32"/>
      <c r="C110" s="32"/>
      <c r="D110" s="32"/>
      <c r="E110" s="32"/>
      <c r="F110" s="32"/>
      <c r="G110" s="32"/>
    </row>
    <row r="111" spans="2:7">
      <c r="B111" s="32"/>
      <c r="C111" s="32"/>
      <c r="D111" s="32"/>
      <c r="E111" s="32"/>
      <c r="F111" s="32"/>
      <c r="G111" s="32"/>
    </row>
    <row r="112" spans="2:7">
      <c r="B112" s="32"/>
      <c r="C112" s="32"/>
      <c r="D112" s="32"/>
      <c r="E112" s="32"/>
      <c r="F112" s="32"/>
      <c r="G112" s="32"/>
    </row>
    <row r="113" spans="2:7">
      <c r="B113" s="32"/>
      <c r="C113" s="32"/>
      <c r="D113" s="32"/>
      <c r="E113" s="32"/>
      <c r="F113" s="32"/>
      <c r="G113" s="32"/>
    </row>
    <row r="114" spans="2:7">
      <c r="B114" s="32"/>
      <c r="C114" s="32"/>
      <c r="D114" s="32"/>
      <c r="E114" s="32"/>
      <c r="F114" s="32"/>
      <c r="G114" s="32"/>
    </row>
    <row r="115" spans="2:7">
      <c r="B115" s="32"/>
      <c r="C115" s="32"/>
      <c r="D115" s="32"/>
      <c r="E115" s="32"/>
      <c r="F115" s="32"/>
      <c r="G115" s="32"/>
    </row>
    <row r="116" spans="2:7">
      <c r="B116" s="32"/>
      <c r="C116" s="32"/>
      <c r="D116" s="32"/>
      <c r="E116" s="32"/>
      <c r="F116" s="32"/>
      <c r="G116" s="32"/>
    </row>
    <row r="117" spans="2:7">
      <c r="B117" s="32"/>
      <c r="C117" s="32"/>
      <c r="D117" s="32"/>
      <c r="E117" s="32"/>
      <c r="F117" s="32"/>
      <c r="G117" s="32"/>
    </row>
    <row r="118" spans="2:7">
      <c r="B118" s="32"/>
      <c r="C118" s="32"/>
      <c r="D118" s="32"/>
      <c r="E118" s="32"/>
      <c r="F118" s="32"/>
      <c r="G118" s="32"/>
    </row>
    <row r="119" spans="2:7">
      <c r="B119" s="32"/>
      <c r="C119" s="32"/>
      <c r="D119" s="32"/>
      <c r="E119" s="32"/>
      <c r="F119" s="32"/>
      <c r="G119" s="32"/>
    </row>
    <row r="120" spans="2:7">
      <c r="B120" s="32"/>
      <c r="C120" s="32"/>
      <c r="D120" s="32"/>
      <c r="E120" s="32"/>
      <c r="F120" s="32"/>
      <c r="G120" s="32"/>
    </row>
    <row r="121" spans="2:7">
      <c r="B121" s="32"/>
      <c r="C121" s="32"/>
      <c r="D121" s="32"/>
      <c r="E121" s="32"/>
      <c r="F121" s="32"/>
      <c r="G121" s="32"/>
    </row>
    <row r="122" spans="2:7">
      <c r="B122" s="32"/>
      <c r="C122" s="32"/>
      <c r="D122" s="32"/>
      <c r="E122" s="32"/>
      <c r="F122" s="32"/>
      <c r="G122" s="32"/>
    </row>
    <row r="123" spans="2:7">
      <c r="B123" s="32"/>
      <c r="C123" s="32"/>
      <c r="D123" s="32"/>
      <c r="E123" s="32"/>
      <c r="F123" s="32"/>
      <c r="G123" s="32"/>
    </row>
    <row r="124" spans="2:7">
      <c r="B124" s="32"/>
      <c r="C124" s="32"/>
      <c r="D124" s="32"/>
      <c r="E124" s="32"/>
      <c r="F124" s="32"/>
      <c r="G124" s="32"/>
    </row>
    <row r="125" spans="2:7">
      <c r="B125" s="32"/>
      <c r="C125" s="32"/>
      <c r="D125" s="32"/>
      <c r="E125" s="32"/>
      <c r="F125" s="32"/>
      <c r="G125" s="32"/>
    </row>
    <row r="126" spans="2:7">
      <c r="B126" s="32"/>
      <c r="C126" s="32"/>
      <c r="D126" s="32"/>
      <c r="E126" s="32"/>
      <c r="F126" s="32"/>
      <c r="G126" s="32"/>
    </row>
    <row r="127" spans="2:7">
      <c r="B127" s="32"/>
      <c r="C127" s="32"/>
      <c r="D127" s="32"/>
      <c r="E127" s="32"/>
      <c r="F127" s="32"/>
      <c r="G127" s="32"/>
    </row>
    <row r="128" spans="2:7">
      <c r="B128" s="32"/>
      <c r="C128" s="32"/>
      <c r="D128" s="32"/>
      <c r="E128" s="32"/>
      <c r="F128" s="32"/>
      <c r="G128" s="32"/>
    </row>
    <row r="129" spans="2:7">
      <c r="B129" s="32"/>
      <c r="C129" s="32"/>
      <c r="D129" s="32"/>
      <c r="E129" s="32"/>
      <c r="F129" s="32"/>
      <c r="G129" s="32"/>
    </row>
    <row r="130" spans="2:7">
      <c r="B130" s="32"/>
      <c r="C130" s="32"/>
      <c r="D130" s="32"/>
      <c r="E130" s="32"/>
      <c r="F130" s="32"/>
      <c r="G130" s="32"/>
    </row>
    <row r="131" spans="2:7">
      <c r="B131" s="32"/>
      <c r="C131" s="32"/>
      <c r="D131" s="32"/>
      <c r="E131" s="32"/>
      <c r="F131" s="32"/>
      <c r="G131" s="32"/>
    </row>
    <row r="132" spans="2:7">
      <c r="B132" s="32"/>
      <c r="C132" s="32"/>
      <c r="D132" s="32"/>
      <c r="E132" s="32"/>
      <c r="F132" s="32"/>
      <c r="G132" s="32"/>
    </row>
    <row r="133" spans="2:7">
      <c r="B133" s="32"/>
      <c r="C133" s="32"/>
      <c r="D133" s="32"/>
      <c r="E133" s="32"/>
      <c r="F133" s="32"/>
      <c r="G133" s="32"/>
    </row>
    <row r="134" spans="2:7">
      <c r="B134" s="32"/>
      <c r="C134" s="32"/>
      <c r="D134" s="32"/>
      <c r="E134" s="32"/>
      <c r="F134" s="32"/>
      <c r="G134" s="32"/>
    </row>
    <row r="135" spans="2:7">
      <c r="B135" s="32"/>
      <c r="C135" s="32"/>
      <c r="D135" s="32"/>
      <c r="E135" s="32"/>
      <c r="F135" s="32"/>
      <c r="G135" s="32"/>
    </row>
    <row r="136" spans="2:7">
      <c r="B136" s="32"/>
      <c r="C136" s="32"/>
      <c r="D136" s="32"/>
      <c r="E136" s="32"/>
      <c r="F136" s="32"/>
      <c r="G136" s="32"/>
    </row>
    <row r="137" spans="2:7">
      <c r="B137" s="32"/>
      <c r="C137" s="32"/>
      <c r="D137" s="32"/>
      <c r="E137" s="32"/>
      <c r="F137" s="32"/>
      <c r="G137" s="32"/>
    </row>
    <row r="138" spans="2:7">
      <c r="B138" s="32"/>
      <c r="C138" s="32"/>
      <c r="D138" s="32"/>
      <c r="E138" s="32"/>
      <c r="F138" s="32"/>
      <c r="G138" s="32"/>
    </row>
    <row r="139" spans="2:7">
      <c r="B139" s="32"/>
      <c r="C139" s="32"/>
      <c r="D139" s="32"/>
      <c r="E139" s="32"/>
      <c r="F139" s="32"/>
      <c r="G139" s="32"/>
    </row>
    <row r="140" spans="2:7">
      <c r="B140" s="32"/>
      <c r="C140" s="32"/>
      <c r="D140" s="32"/>
      <c r="E140" s="32"/>
      <c r="F140" s="32"/>
      <c r="G140" s="32"/>
    </row>
    <row r="141" spans="2:7">
      <c r="B141" s="32"/>
      <c r="C141" s="32"/>
      <c r="D141" s="32"/>
      <c r="E141" s="32"/>
      <c r="F141" s="32"/>
      <c r="G141" s="32"/>
    </row>
    <row r="142" spans="2:7">
      <c r="B142" s="32"/>
      <c r="C142" s="32"/>
      <c r="D142" s="32"/>
      <c r="E142" s="32"/>
      <c r="F142" s="32"/>
      <c r="G142" s="32"/>
    </row>
    <row r="143" spans="2:7">
      <c r="B143" s="32"/>
      <c r="C143" s="32"/>
      <c r="D143" s="32"/>
      <c r="E143" s="32"/>
      <c r="F143" s="32"/>
      <c r="G143" s="32"/>
    </row>
    <row r="144" spans="2:7">
      <c r="B144" s="32"/>
      <c r="C144" s="32"/>
      <c r="D144" s="32"/>
      <c r="E144" s="32"/>
      <c r="F144" s="32"/>
      <c r="G144" s="32"/>
    </row>
    <row r="145" spans="2:7">
      <c r="B145" s="32"/>
      <c r="C145" s="32"/>
      <c r="D145" s="32"/>
      <c r="E145" s="32"/>
      <c r="F145" s="32"/>
      <c r="G145" s="32"/>
    </row>
    <row r="146" spans="2:7">
      <c r="B146" s="32"/>
      <c r="C146" s="32"/>
      <c r="D146" s="32"/>
      <c r="E146" s="32"/>
      <c r="F146" s="32"/>
      <c r="G146" s="32"/>
    </row>
    <row r="147" spans="2:7">
      <c r="B147" s="32"/>
      <c r="C147" s="32"/>
      <c r="D147" s="32"/>
      <c r="E147" s="32"/>
      <c r="F147" s="32"/>
      <c r="G147" s="32"/>
    </row>
    <row r="148" spans="2:7">
      <c r="B148" s="32"/>
      <c r="C148" s="32"/>
      <c r="D148" s="32"/>
      <c r="E148" s="32"/>
      <c r="F148" s="32"/>
      <c r="G148" s="32"/>
    </row>
    <row r="149" spans="2:7">
      <c r="B149" s="32"/>
      <c r="C149" s="32"/>
      <c r="D149" s="32"/>
      <c r="E149" s="32"/>
      <c r="F149" s="32"/>
      <c r="G149" s="32"/>
    </row>
    <row r="150" spans="2:7">
      <c r="B150" s="32"/>
      <c r="C150" s="32"/>
      <c r="D150" s="32"/>
      <c r="E150" s="32"/>
      <c r="F150" s="32"/>
      <c r="G150" s="32"/>
    </row>
    <row r="151" spans="2:7">
      <c r="B151" s="32"/>
      <c r="C151" s="32"/>
      <c r="D151" s="32"/>
      <c r="E151" s="32"/>
      <c r="F151" s="32"/>
      <c r="G151" s="32"/>
    </row>
    <row r="152" spans="2:7">
      <c r="B152" s="32"/>
      <c r="C152" s="32"/>
      <c r="D152" s="32"/>
      <c r="E152" s="32"/>
      <c r="F152" s="32"/>
      <c r="G152" s="32"/>
    </row>
    <row r="153" spans="2:7">
      <c r="B153" s="32"/>
      <c r="C153" s="32"/>
      <c r="D153" s="32"/>
      <c r="E153" s="32"/>
      <c r="F153" s="32"/>
      <c r="G153" s="32"/>
    </row>
    <row r="154" spans="2:7">
      <c r="B154" s="32"/>
      <c r="C154" s="32"/>
      <c r="D154" s="32"/>
      <c r="E154" s="32"/>
      <c r="F154" s="32"/>
      <c r="G154" s="32"/>
    </row>
    <row r="155" spans="2:7">
      <c r="B155" s="32"/>
      <c r="C155" s="32"/>
      <c r="D155" s="32"/>
      <c r="E155" s="32"/>
      <c r="F155" s="32"/>
      <c r="G155" s="32"/>
    </row>
    <row r="156" spans="2:7">
      <c r="B156" s="32"/>
      <c r="C156" s="32"/>
      <c r="D156" s="32"/>
      <c r="E156" s="32"/>
      <c r="F156" s="32"/>
      <c r="G156" s="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2018-10-17T21:36:57Z</dcterms:modified>
</cp:coreProperties>
</file>