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.Obot\Desktop\New Wave\"/>
    </mc:Choice>
  </mc:AlternateContent>
  <xr:revisionPtr revIDLastSave="0" documentId="13_ncr:1_{B46C9E09-6B95-4489-ADB6-F4584316C425}" xr6:coauthVersionLast="36" xr6:coauthVersionMax="36" xr10:uidLastSave="{00000000-0000-0000-0000-000000000000}"/>
  <bookViews>
    <workbookView xWindow="0" yWindow="0" windowWidth="18870" windowHeight="7650" activeTab="1" xr2:uid="{FC79CC7D-1127-4EDF-A836-2BEF3BD6EF84}"/>
  </bookViews>
  <sheets>
    <sheet name="Security Vessels - BOGT" sheetId="2" r:id="rId1"/>
    <sheet name="Summary - FCF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4" l="1"/>
  <c r="D3" i="4" l="1"/>
  <c r="AB12" i="2" l="1"/>
  <c r="AO12" i="2" s="1"/>
  <c r="AA12" i="2"/>
  <c r="AN12" i="2" s="1"/>
  <c r="Z12" i="2"/>
  <c r="AM12" i="2" s="1"/>
  <c r="Y12" i="2"/>
  <c r="AL12" i="2" s="1"/>
  <c r="X12" i="2"/>
  <c r="AK12" i="2" s="1"/>
  <c r="W12" i="2"/>
  <c r="AJ12" i="2" s="1"/>
  <c r="V12" i="2"/>
  <c r="AI12" i="2" s="1"/>
  <c r="U12" i="2"/>
  <c r="AH12" i="2" s="1"/>
  <c r="T12" i="2"/>
  <c r="AG12" i="2" s="1"/>
  <c r="S12" i="2"/>
  <c r="AF12" i="2" s="1"/>
  <c r="R12" i="2"/>
  <c r="AE12" i="2" s="1"/>
  <c r="Q12" i="2"/>
  <c r="AD12" i="2" s="1"/>
  <c r="AB10" i="2"/>
  <c r="AO10" i="2" s="1"/>
  <c r="AA10" i="2"/>
  <c r="AN10" i="2" s="1"/>
  <c r="Z10" i="2"/>
  <c r="AM10" i="2" s="1"/>
  <c r="Y10" i="2"/>
  <c r="AL10" i="2" s="1"/>
  <c r="X10" i="2"/>
  <c r="AK10" i="2" s="1"/>
  <c r="W10" i="2"/>
  <c r="AJ10" i="2" s="1"/>
  <c r="V10" i="2"/>
  <c r="AI10" i="2" s="1"/>
  <c r="U10" i="2"/>
  <c r="AH10" i="2" s="1"/>
  <c r="T10" i="2"/>
  <c r="AG10" i="2" s="1"/>
  <c r="S10" i="2"/>
  <c r="AF10" i="2" s="1"/>
  <c r="R10" i="2"/>
  <c r="AE10" i="2" s="1"/>
  <c r="Q10" i="2"/>
  <c r="AD10" i="2" s="1"/>
  <c r="AB9" i="2"/>
  <c r="AO9" i="2" s="1"/>
  <c r="AA9" i="2"/>
  <c r="AN9" i="2" s="1"/>
  <c r="Z9" i="2"/>
  <c r="AM9" i="2" s="1"/>
  <c r="Y9" i="2"/>
  <c r="AL9" i="2" s="1"/>
  <c r="X9" i="2"/>
  <c r="AK9" i="2" s="1"/>
  <c r="W9" i="2"/>
  <c r="AJ9" i="2" s="1"/>
  <c r="V9" i="2"/>
  <c r="AI9" i="2" s="1"/>
  <c r="U9" i="2"/>
  <c r="AH9" i="2" s="1"/>
  <c r="T9" i="2"/>
  <c r="AG9" i="2" s="1"/>
  <c r="S9" i="2"/>
  <c r="AF9" i="2" s="1"/>
  <c r="R9" i="2"/>
  <c r="AE9" i="2" s="1"/>
  <c r="Q9" i="2"/>
  <c r="AD9" i="2" s="1"/>
  <c r="AO11" i="2" l="1"/>
  <c r="AP9" i="2"/>
  <c r="AF11" i="2"/>
  <c r="AP10" i="2"/>
  <c r="AN11" i="2"/>
  <c r="AG11" i="2"/>
  <c r="AK11" i="2"/>
  <c r="AJ11" i="2"/>
  <c r="AD11" i="2"/>
  <c r="AH11" i="2"/>
  <c r="AL11" i="2"/>
  <c r="AE11" i="2"/>
  <c r="AI11" i="2"/>
  <c r="AM11" i="2"/>
  <c r="AP12" i="2"/>
  <c r="AP11" i="2" l="1"/>
  <c r="AP14" i="2" s="1"/>
  <c r="C2" i="4" s="1"/>
  <c r="E2" i="4" s="1"/>
  <c r="E3" i="4" l="1"/>
  <c r="J2" i="4"/>
  <c r="I2" i="4"/>
  <c r="I3" i="4"/>
  <c r="C3" i="4"/>
  <c r="H3" i="4" l="1"/>
  <c r="J3" i="4"/>
</calcChain>
</file>

<file path=xl/sharedStrings.xml><?xml version="1.0" encoding="utf-8"?>
<sst xmlns="http://schemas.openxmlformats.org/spreadsheetml/2006/main" count="60" uniqueCount="35">
  <si>
    <t>QUANTITY (Number of Days)</t>
  </si>
  <si>
    <t>RATE (F$ per day)</t>
  </si>
  <si>
    <t>TOTAL COST (F$)</t>
  </si>
  <si>
    <t>Sub-total vessel costs</t>
  </si>
  <si>
    <t>AGO/month</t>
  </si>
  <si>
    <t>Grand Total</t>
  </si>
  <si>
    <t>BOGT</t>
  </si>
  <si>
    <t>Vessel1</t>
  </si>
  <si>
    <t>Vessel2</t>
  </si>
  <si>
    <t>Jan 2020</t>
  </si>
  <si>
    <t>Feb 2020</t>
  </si>
  <si>
    <t>March 2020</t>
  </si>
  <si>
    <t>April 2020</t>
  </si>
  <si>
    <t>May 2020</t>
  </si>
  <si>
    <t>June 2020</t>
  </si>
  <si>
    <t>July 2020</t>
  </si>
  <si>
    <t>Aug 2020</t>
  </si>
  <si>
    <t>Sept 2020</t>
  </si>
  <si>
    <t>Oct 2020</t>
  </si>
  <si>
    <t>Nov 2020</t>
  </si>
  <si>
    <t>Dec 2020</t>
  </si>
  <si>
    <t>Total 2020</t>
  </si>
  <si>
    <t>Vessels</t>
  </si>
  <si>
    <t>ENTITY</t>
  </si>
  <si>
    <t>LOCATION</t>
  </si>
  <si>
    <t>Vessel Withdrawal Plan (Nos/Costs)</t>
  </si>
  <si>
    <t>FCF - YEAR 2020
 (USD)</t>
  </si>
  <si>
    <t>OPEX CSD 
(%)</t>
  </si>
  <si>
    <t>Monthly FCF
 (USD)</t>
  </si>
  <si>
    <t>Monthly OPEX (100%) - 
(USD)</t>
  </si>
  <si>
    <t>SHELL SHARE 
(%)</t>
  </si>
  <si>
    <t>NET OPEX SAVINGS - 
(USD)</t>
  </si>
  <si>
    <t>OPEX SAVINGS - YR 2020  (100%) -
(USD)</t>
  </si>
  <si>
    <t>INVESTMENT - 
YR 2020
(USD)</t>
  </si>
  <si>
    <t xml:space="preserve">Sub-total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</si>
</sst>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u/>
      <sz val="10"/>
      <color theme="10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3">
    <xf numFmtId="0" fontId="0" fillId="0" borderId="0"/>
    <xf numFmtId="43" fontId="1" fillId="0" borderId="0" applyFont="0" applyFill="0" applyBorder="0" applyAlignment="0" applyProtection="0"/>
    <xf numFmtId="0" fontId="1" fillId="0" borderId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164" fontId="8" fillId="0" borderId="0" applyFon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1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3" fontId="11" fillId="6" borderId="14"/>
    <xf numFmtId="9" fontId="1" fillId="0" borderId="0" applyFont="0" applyFill="0" applyBorder="0" applyAlignment="0" applyProtection="0"/>
    <xf numFmtId="0" fontId="8" fillId="0" borderId="0"/>
    <xf numFmtId="0" fontId="13" fillId="0" borderId="0"/>
    <xf numFmtId="43" fontId="8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5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5" fillId="0" borderId="0"/>
    <xf numFmtId="164" fontId="1" fillId="0" borderId="0" applyFont="0" applyFill="0" applyBorder="0" applyAlignment="0" applyProtection="0"/>
    <xf numFmtId="0" fontId="15" fillId="0" borderId="0"/>
    <xf numFmtId="44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4" fillId="0" borderId="1" xfId="0" applyFont="1" applyBorder="1"/>
    <xf numFmtId="0" fontId="0" fillId="0" borderId="0" xfId="0" applyAlignment="1">
      <alignment wrapText="1"/>
    </xf>
    <xf numFmtId="39" fontId="3" fillId="0" borderId="0" xfId="0" applyNumberFormat="1" applyFont="1"/>
    <xf numFmtId="0" fontId="3" fillId="0" borderId="0" xfId="0" applyFont="1"/>
    <xf numFmtId="0" fontId="3" fillId="0" borderId="1" xfId="0" applyFont="1" applyBorder="1"/>
    <xf numFmtId="43" fontId="3" fillId="0" borderId="0" xfId="0" applyNumberFormat="1" applyFont="1"/>
    <xf numFmtId="0" fontId="0" fillId="0" borderId="0" xfId="0" applyBorder="1"/>
    <xf numFmtId="43" fontId="0" fillId="0" borderId="0" xfId="0" applyNumberFormat="1"/>
    <xf numFmtId="0" fontId="0" fillId="0" borderId="2" xfId="0" applyBorder="1"/>
    <xf numFmtId="0" fontId="0" fillId="2" borderId="0" xfId="0" applyFill="1"/>
    <xf numFmtId="0" fontId="3" fillId="2" borderId="0" xfId="0" applyFont="1" applyFill="1" applyBorder="1"/>
    <xf numFmtId="0" fontId="3" fillId="0" borderId="1" xfId="0" quotePrefix="1" applyFont="1" applyBorder="1"/>
    <xf numFmtId="0" fontId="3" fillId="2" borderId="0" xfId="0" applyFont="1" applyFill="1"/>
    <xf numFmtId="0" fontId="5" fillId="0" borderId="1" xfId="0" quotePrefix="1" applyFont="1" applyBorder="1"/>
    <xf numFmtId="0" fontId="3" fillId="0" borderId="0" xfId="0" applyFont="1" applyAlignment="1">
      <alignment wrapText="1"/>
    </xf>
    <xf numFmtId="0" fontId="0" fillId="0" borderId="1" xfId="0" applyBorder="1"/>
    <xf numFmtId="0" fontId="0" fillId="2" borderId="0" xfId="0" applyFill="1" applyBorder="1"/>
    <xf numFmtId="37" fontId="0" fillId="3" borderId="1" xfId="0" applyNumberFormat="1" applyFill="1" applyBorder="1"/>
    <xf numFmtId="39" fontId="2" fillId="3" borderId="1" xfId="0" applyNumberFormat="1" applyFont="1" applyFill="1" applyBorder="1"/>
    <xf numFmtId="39" fontId="0" fillId="4" borderId="1" xfId="0" applyNumberFormat="1" applyFill="1" applyBorder="1"/>
    <xf numFmtId="39" fontId="0" fillId="0" borderId="0" xfId="0" applyNumberFormat="1"/>
    <xf numFmtId="0" fontId="0" fillId="0" borderId="3" xfId="0" applyFont="1" applyFill="1" applyBorder="1"/>
    <xf numFmtId="0" fontId="0" fillId="0" borderId="0" xfId="0" applyFont="1"/>
    <xf numFmtId="39" fontId="3" fillId="4" borderId="4" xfId="0" applyNumberFormat="1" applyFont="1" applyFill="1" applyBorder="1"/>
    <xf numFmtId="39" fontId="5" fillId="4" borderId="4" xfId="0" applyNumberFormat="1" applyFont="1" applyFill="1" applyBorder="1"/>
    <xf numFmtId="43" fontId="0" fillId="0" borderId="0" xfId="0" applyNumberFormat="1" applyFont="1"/>
    <xf numFmtId="0" fontId="0" fillId="0" borderId="0" xfId="0" applyFont="1" applyAlignment="1">
      <alignment wrapText="1"/>
    </xf>
    <xf numFmtId="39" fontId="0" fillId="3" borderId="1" xfId="0" applyNumberFormat="1" applyFill="1" applyBorder="1"/>
    <xf numFmtId="39" fontId="0" fillId="4" borderId="5" xfId="0" applyNumberFormat="1" applyFill="1" applyBorder="1"/>
    <xf numFmtId="39" fontId="6" fillId="4" borderId="5" xfId="0" applyNumberFormat="1" applyFont="1" applyFill="1" applyBorder="1"/>
    <xf numFmtId="39" fontId="3" fillId="0" borderId="4" xfId="0" applyNumberFormat="1" applyFont="1" applyFill="1" applyBorder="1"/>
    <xf numFmtId="39" fontId="5" fillId="0" borderId="4" xfId="0" applyNumberFormat="1" applyFont="1" applyFill="1" applyBorder="1"/>
    <xf numFmtId="0" fontId="0" fillId="2" borderId="1" xfId="0" applyFill="1" applyBorder="1"/>
    <xf numFmtId="39" fontId="7" fillId="4" borderId="1" xfId="0" applyNumberFormat="1" applyFont="1" applyFill="1" applyBorder="1"/>
    <xf numFmtId="43" fontId="3" fillId="0" borderId="0" xfId="1" applyFont="1"/>
    <xf numFmtId="43" fontId="0" fillId="0" borderId="0" xfId="1" applyFont="1"/>
    <xf numFmtId="43" fontId="0" fillId="0" borderId="1" xfId="1" applyFont="1" applyBorder="1"/>
    <xf numFmtId="43" fontId="0" fillId="0" borderId="5" xfId="1" applyFont="1" applyBorder="1"/>
    <xf numFmtId="43" fontId="0" fillId="0" borderId="7" xfId="0" applyNumberFormat="1" applyBorder="1"/>
    <xf numFmtId="0" fontId="3" fillId="0" borderId="9" xfId="0" applyFont="1" applyBorder="1"/>
    <xf numFmtId="43" fontId="3" fillId="0" borderId="9" xfId="1" applyFont="1" applyBorder="1"/>
    <xf numFmtId="43" fontId="3" fillId="0" borderId="10" xfId="1" applyFont="1" applyBorder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8" xfId="0" applyFont="1" applyBorder="1" applyAlignment="1">
      <alignment horizontal="left"/>
    </xf>
    <xf numFmtId="43" fontId="0" fillId="0" borderId="2" xfId="1" applyFont="1" applyBorder="1"/>
    <xf numFmtId="43" fontId="3" fillId="0" borderId="12" xfId="1" applyFont="1" applyBorder="1"/>
    <xf numFmtId="43" fontId="0" fillId="0" borderId="1" xfId="0" applyNumberFormat="1" applyBorder="1"/>
    <xf numFmtId="43" fontId="3" fillId="0" borderId="11" xfId="1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4" fontId="0" fillId="0" borderId="0" xfId="0" applyNumberFormat="1"/>
    <xf numFmtId="9" fontId="0" fillId="0" borderId="5" xfId="1" applyNumberFormat="1" applyFont="1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9" fontId="3" fillId="0" borderId="9" xfId="1" applyNumberFormat="1" applyFont="1" applyBorder="1" applyAlignment="1">
      <alignment horizontal="center"/>
    </xf>
    <xf numFmtId="9" fontId="3" fillId="0" borderId="13" xfId="1" applyNumberFormat="1" applyFont="1" applyBorder="1" applyAlignment="1">
      <alignment horizontal="center"/>
    </xf>
    <xf numFmtId="0" fontId="0" fillId="0" borderId="6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53">
    <cellStyle name="20% - Accent6 126" xfId="40" xr:uid="{ECB854A2-D9F8-4128-88DA-CBD66127C87C}"/>
    <cellStyle name="Comma" xfId="1" builtinId="3"/>
    <cellStyle name="Comma 10" xfId="3" xr:uid="{A6B91349-5C06-48B8-997C-149F47836C98}"/>
    <cellStyle name="Comma 10 2" xfId="6" xr:uid="{00000000-0005-0000-0000-000001000000}"/>
    <cellStyle name="Comma 19" xfId="42" xr:uid="{3D8B8451-CB3B-411A-ADD4-DC7382C6C03B}"/>
    <cellStyle name="Comma 2" xfId="4" xr:uid="{00000000-0005-0000-0000-000034000000}"/>
    <cellStyle name="Comma 2 2" xfId="18" xr:uid="{00000000-0005-0000-0000-000003000000}"/>
    <cellStyle name="Comma 2 2 3" xfId="14" xr:uid="{00000000-0005-0000-0000-000004000000}"/>
    <cellStyle name="Comma 2 3" xfId="15" xr:uid="{00000000-0005-0000-0000-000002000000}"/>
    <cellStyle name="Comma 2 3 2" xfId="30" xr:uid="{00000000-0005-0000-0000-000001000000}"/>
    <cellStyle name="Comma 2 4" xfId="44" xr:uid="{00000000-0005-0000-0000-000001000000}"/>
    <cellStyle name="Comma 21" xfId="34" xr:uid="{6D880094-8AE4-497E-AF48-7F3D8995215A}"/>
    <cellStyle name="Comma 3" xfId="8" xr:uid="{00000000-0005-0000-0000-000002000000}"/>
    <cellStyle name="Comma 3 16" xfId="41" xr:uid="{69E308B2-CC15-4B55-909E-6B5AB58C4184}"/>
    <cellStyle name="Comma 60" xfId="38" xr:uid="{305314F7-7E51-4A19-B61D-EF5398C75FBC}"/>
    <cellStyle name="Comma 9" xfId="26" xr:uid="{00000000-0005-0000-0000-000003000000}"/>
    <cellStyle name="Currency 2" xfId="21" xr:uid="{00000000-0005-0000-0000-000006000000}"/>
    <cellStyle name="Currency 2 2" xfId="48" xr:uid="{00000000-0005-0000-0000-000002000000}"/>
    <cellStyle name="Currency 3" xfId="39" xr:uid="{7D8FCB21-7CE5-47CB-A511-4516BE7D8AF3}"/>
    <cellStyle name="Currency 4" xfId="50" xr:uid="{00000000-0005-0000-0000-000004000000}"/>
    <cellStyle name="Currency 5" xfId="46" xr:uid="{00000000-0005-0000-0000-00005F000000}"/>
    <cellStyle name="Hyperlink 2" xfId="19" xr:uid="{00000000-0005-0000-0000-000008000000}"/>
    <cellStyle name="Hyperlink 2 2" xfId="28" xr:uid="{00000000-0005-0000-0000-000004000000}"/>
    <cellStyle name="Input data" xfId="22" xr:uid="{00000000-0005-0000-0000-000009000000}"/>
    <cellStyle name="Normal" xfId="0" builtinId="0"/>
    <cellStyle name="Normal 10 10" xfId="24" xr:uid="{00000000-0005-0000-0000-00000B000000}"/>
    <cellStyle name="Normal 10 2" xfId="12" xr:uid="{00000000-0005-0000-0000-00000C000000}"/>
    <cellStyle name="Normal 2" xfId="9" xr:uid="{00000000-0005-0000-0000-000004000000}"/>
    <cellStyle name="Normal 2 2" xfId="16" xr:uid="{00000000-0005-0000-0000-00000D000000}"/>
    <cellStyle name="Normal 2 2 2" xfId="29" xr:uid="{00000000-0005-0000-0000-000007000000}"/>
    <cellStyle name="Normal 2 3" xfId="2" xr:uid="{44AC0709-E84C-49B0-B241-42E6BD5DD991}"/>
    <cellStyle name="Normal 223" xfId="36" xr:uid="{F8501DC5-090C-4BF9-BAEB-02B20D678402}"/>
    <cellStyle name="Normal 3" xfId="11" xr:uid="{00000000-0005-0000-0000-000005000000}"/>
    <cellStyle name="Normal 3 2" xfId="10" xr:uid="{00000000-0005-0000-0000-000006000000}"/>
    <cellStyle name="Normal 3 2 2" xfId="17" xr:uid="{00000000-0005-0000-0000-00000E000000}"/>
    <cellStyle name="Normal 3 3" xfId="25" xr:uid="{00000000-0005-0000-0000-000008000000}"/>
    <cellStyle name="Normal 30" xfId="27" xr:uid="{00000000-0005-0000-0000-00000A000000}"/>
    <cellStyle name="Normal 4" xfId="5" xr:uid="{B1008F04-C1C0-44AC-B09B-D131E1614CEA}"/>
    <cellStyle name="Normal 4 2" xfId="7" xr:uid="{00000000-0005-0000-0000-000007000000}"/>
    <cellStyle name="Normal 5" xfId="31" xr:uid="{6DE06F33-FCD8-4E3D-A902-CAD584DCE2AF}"/>
    <cellStyle name="Normal 5 2" xfId="49" xr:uid="{00000000-0005-0000-0000-000009000000}"/>
    <cellStyle name="Normal 6" xfId="43" xr:uid="{00000000-0005-0000-0000-00005C000000}"/>
    <cellStyle name="Normal 6 2" xfId="51" xr:uid="{00000000-0005-0000-0000-00000A000000}"/>
    <cellStyle name="Normal 73" xfId="33" xr:uid="{F0B525F6-2DCA-4311-8ABC-C584BC407F97}"/>
    <cellStyle name="Normal 73 2" xfId="35" xr:uid="{927FAF15-2666-43DD-BE55-F6CFCC476E72}"/>
    <cellStyle name="Normal 9" xfId="13" xr:uid="{00000000-0005-0000-0000-000008000000}"/>
    <cellStyle name="Normale 2" xfId="45" xr:uid="{00000000-0005-0000-0000-000004000000}"/>
    <cellStyle name="Percent 12" xfId="23" xr:uid="{00000000-0005-0000-0000-000012000000}"/>
    <cellStyle name="Percent 2" xfId="20" xr:uid="{00000000-0005-0000-0000-000013000000}"/>
    <cellStyle name="Percent 29" xfId="37" xr:uid="{41E622EA-AD04-410B-9354-F3AECFBF0CA8}"/>
    <cellStyle name="Percent 3" xfId="32" xr:uid="{A3F1227A-2EC3-47CA-918D-77FBEB567613}"/>
    <cellStyle name="Percent 3 2" xfId="47" xr:uid="{00000000-0005-0000-0000-00000C000000}"/>
    <cellStyle name="Percent 4" xfId="52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7B7E-9E94-4348-8C00-ED4E915F59EC}">
  <dimension ref="B2:AS15"/>
  <sheetViews>
    <sheetView zoomScale="90" zoomScaleNormal="90" workbookViewId="0">
      <pane xSplit="3" ySplit="1" topLeftCell="D2" activePane="bottomRight" state="frozen"/>
      <selection pane="topRight" activeCell="D1" sqref="D1"/>
      <selection pane="bottomLeft" activeCell="A9" sqref="A9"/>
      <selection pane="bottomRight" activeCell="E23" sqref="E23"/>
    </sheetView>
  </sheetViews>
  <sheetFormatPr defaultRowHeight="15" x14ac:dyDescent="0.25"/>
  <cols>
    <col min="1" max="1" width="3.7109375" customWidth="1"/>
    <col min="2" max="2" width="24.5703125" bestFit="1" customWidth="1"/>
    <col min="3" max="3" width="2" customWidth="1"/>
    <col min="4" max="4" width="14.42578125" bestFit="1" customWidth="1"/>
    <col min="5" max="5" width="15.42578125" bestFit="1" customWidth="1"/>
    <col min="6" max="6" width="14.42578125" bestFit="1" customWidth="1"/>
    <col min="7" max="7" width="13.42578125" bestFit="1" customWidth="1"/>
    <col min="8" max="10" width="13.85546875" bestFit="1" customWidth="1"/>
    <col min="11" max="11" width="12.140625" customWidth="1"/>
    <col min="12" max="12" width="12.7109375" bestFit="1" customWidth="1"/>
    <col min="13" max="13" width="13" customWidth="1"/>
    <col min="14" max="14" width="13.85546875" bestFit="1" customWidth="1"/>
    <col min="15" max="15" width="11.42578125" customWidth="1"/>
    <col min="16" max="16" width="2" customWidth="1"/>
    <col min="17" max="17" width="13.140625" customWidth="1"/>
    <col min="18" max="22" width="13.140625" bestFit="1" customWidth="1"/>
    <col min="23" max="23" width="13.140625" customWidth="1"/>
    <col min="24" max="28" width="13.140625" bestFit="1" customWidth="1"/>
    <col min="29" max="29" width="2.140625" customWidth="1"/>
    <col min="30" max="35" width="14.28515625" bestFit="1" customWidth="1"/>
    <col min="36" max="41" width="13.140625" bestFit="1" customWidth="1"/>
    <col min="42" max="42" width="23" customWidth="1"/>
    <col min="43" max="43" width="13.85546875" bestFit="1" customWidth="1"/>
    <col min="44" max="44" width="18.28515625" bestFit="1" customWidth="1"/>
    <col min="45" max="45" width="36.140625" style="2" customWidth="1"/>
  </cols>
  <sheetData>
    <row r="2" spans="2:45" x14ac:dyDescent="0.25">
      <c r="F2" s="36"/>
    </row>
    <row r="3" spans="2:45" ht="26.25" x14ac:dyDescent="0.4">
      <c r="B3" s="1" t="s">
        <v>6</v>
      </c>
    </row>
    <row r="4" spans="2:45" x14ac:dyDescent="0.25">
      <c r="AQ4" s="3"/>
      <c r="AR4" s="4"/>
    </row>
    <row r="5" spans="2:45" x14ac:dyDescent="0.25">
      <c r="B5" s="5" t="s">
        <v>25</v>
      </c>
      <c r="AQ5" s="6"/>
      <c r="AR5" s="6"/>
    </row>
    <row r="6" spans="2:45" x14ac:dyDescent="0.25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8"/>
      <c r="AR6" s="8"/>
    </row>
    <row r="7" spans="2:45" x14ac:dyDescent="0.25">
      <c r="B7" s="7"/>
      <c r="C7" s="9"/>
      <c r="D7" s="61" t="s">
        <v>0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10"/>
      <c r="Q7" s="61" t="s">
        <v>1</v>
      </c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10"/>
      <c r="AD7" s="61" t="s">
        <v>2</v>
      </c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R7" s="8"/>
    </row>
    <row r="8" spans="2:45" s="4" customFormat="1" ht="19.5" x14ac:dyDescent="0.3">
      <c r="B8" s="5" t="s">
        <v>22</v>
      </c>
      <c r="C8" s="11"/>
      <c r="D8" s="12" t="s">
        <v>9</v>
      </c>
      <c r="E8" s="12" t="s">
        <v>10</v>
      </c>
      <c r="F8" s="12" t="s">
        <v>11</v>
      </c>
      <c r="G8" s="12" t="s">
        <v>12</v>
      </c>
      <c r="H8" s="12" t="s">
        <v>13</v>
      </c>
      <c r="I8" s="12" t="s">
        <v>14</v>
      </c>
      <c r="J8" s="12" t="s">
        <v>15</v>
      </c>
      <c r="K8" s="12" t="s">
        <v>16</v>
      </c>
      <c r="L8" s="12" t="s">
        <v>17</v>
      </c>
      <c r="M8" s="12" t="s">
        <v>18</v>
      </c>
      <c r="N8" s="12" t="s">
        <v>19</v>
      </c>
      <c r="O8" s="12" t="s">
        <v>20</v>
      </c>
      <c r="P8" s="13"/>
      <c r="Q8" s="12" t="s">
        <v>9</v>
      </c>
      <c r="R8" s="12" t="s">
        <v>10</v>
      </c>
      <c r="S8" s="12" t="s">
        <v>11</v>
      </c>
      <c r="T8" s="12" t="s">
        <v>12</v>
      </c>
      <c r="U8" s="12" t="s">
        <v>13</v>
      </c>
      <c r="V8" s="12" t="s">
        <v>14</v>
      </c>
      <c r="W8" s="12" t="s">
        <v>15</v>
      </c>
      <c r="X8" s="12" t="s">
        <v>16</v>
      </c>
      <c r="Y8" s="12" t="s">
        <v>17</v>
      </c>
      <c r="Z8" s="12" t="s">
        <v>18</v>
      </c>
      <c r="AA8" s="12" t="s">
        <v>19</v>
      </c>
      <c r="AB8" s="12" t="s">
        <v>20</v>
      </c>
      <c r="AC8" s="13"/>
      <c r="AD8" s="12" t="s">
        <v>9</v>
      </c>
      <c r="AE8" s="12" t="s">
        <v>10</v>
      </c>
      <c r="AF8" s="12" t="s">
        <v>11</v>
      </c>
      <c r="AG8" s="12" t="s">
        <v>12</v>
      </c>
      <c r="AH8" s="12" t="s">
        <v>13</v>
      </c>
      <c r="AI8" s="12" t="s">
        <v>14</v>
      </c>
      <c r="AJ8" s="12" t="s">
        <v>15</v>
      </c>
      <c r="AK8" s="12" t="s">
        <v>16</v>
      </c>
      <c r="AL8" s="12" t="s">
        <v>17</v>
      </c>
      <c r="AM8" s="12" t="s">
        <v>18</v>
      </c>
      <c r="AN8" s="12" t="s">
        <v>19</v>
      </c>
      <c r="AO8" s="12" t="s">
        <v>20</v>
      </c>
      <c r="AP8" s="14" t="s">
        <v>21</v>
      </c>
      <c r="AS8" s="15"/>
    </row>
    <row r="9" spans="2:45" x14ac:dyDescent="0.25">
      <c r="B9" s="16" t="s">
        <v>7</v>
      </c>
      <c r="C9" s="17"/>
      <c r="D9" s="18">
        <v>31</v>
      </c>
      <c r="E9" s="18">
        <v>29</v>
      </c>
      <c r="F9" s="18">
        <v>31</v>
      </c>
      <c r="G9" s="18">
        <v>30</v>
      </c>
      <c r="H9" s="18">
        <v>31</v>
      </c>
      <c r="I9" s="18">
        <v>30</v>
      </c>
      <c r="J9" s="18">
        <v>31</v>
      </c>
      <c r="K9" s="18">
        <v>31</v>
      </c>
      <c r="L9" s="18">
        <v>30</v>
      </c>
      <c r="M9" s="18">
        <v>31</v>
      </c>
      <c r="N9" s="18">
        <v>30</v>
      </c>
      <c r="O9" s="18">
        <v>31</v>
      </c>
      <c r="P9" s="10"/>
      <c r="Q9" s="19">
        <f t="shared" ref="Q9:AB10" si="0">5250+(733125/305)</f>
        <v>7653.688524590164</v>
      </c>
      <c r="R9" s="19">
        <f t="shared" si="0"/>
        <v>7653.688524590164</v>
      </c>
      <c r="S9" s="19">
        <f t="shared" si="0"/>
        <v>7653.688524590164</v>
      </c>
      <c r="T9" s="19">
        <f t="shared" si="0"/>
        <v>7653.688524590164</v>
      </c>
      <c r="U9" s="19">
        <f t="shared" si="0"/>
        <v>7653.688524590164</v>
      </c>
      <c r="V9" s="19">
        <f t="shared" si="0"/>
        <v>7653.688524590164</v>
      </c>
      <c r="W9" s="19">
        <f t="shared" si="0"/>
        <v>7653.688524590164</v>
      </c>
      <c r="X9" s="19">
        <f t="shared" si="0"/>
        <v>7653.688524590164</v>
      </c>
      <c r="Y9" s="19">
        <f t="shared" si="0"/>
        <v>7653.688524590164</v>
      </c>
      <c r="Z9" s="19">
        <f t="shared" si="0"/>
        <v>7653.688524590164</v>
      </c>
      <c r="AA9" s="19">
        <f t="shared" si="0"/>
        <v>7653.688524590164</v>
      </c>
      <c r="AB9" s="19">
        <f t="shared" si="0"/>
        <v>7653.688524590164</v>
      </c>
      <c r="AC9" s="10"/>
      <c r="AD9" s="20">
        <f>D9*Q9</f>
        <v>237264.34426229508</v>
      </c>
      <c r="AE9" s="20">
        <f t="shared" ref="AE9:AO10" si="1">E9*R9</f>
        <v>221956.96721311475</v>
      </c>
      <c r="AF9" s="20">
        <f t="shared" si="1"/>
        <v>237264.34426229508</v>
      </c>
      <c r="AG9" s="20">
        <f t="shared" si="1"/>
        <v>229610.65573770492</v>
      </c>
      <c r="AH9" s="20">
        <f t="shared" si="1"/>
        <v>237264.34426229508</v>
      </c>
      <c r="AI9" s="20">
        <f t="shared" si="1"/>
        <v>229610.65573770492</v>
      </c>
      <c r="AJ9" s="20">
        <f t="shared" si="1"/>
        <v>237264.34426229508</v>
      </c>
      <c r="AK9" s="20">
        <f t="shared" si="1"/>
        <v>237264.34426229508</v>
      </c>
      <c r="AL9" s="20">
        <f t="shared" si="1"/>
        <v>229610.65573770492</v>
      </c>
      <c r="AM9" s="20">
        <f t="shared" si="1"/>
        <v>237264.34426229508</v>
      </c>
      <c r="AN9" s="20">
        <f t="shared" si="1"/>
        <v>229610.65573770492</v>
      </c>
      <c r="AO9" s="20">
        <f t="shared" si="1"/>
        <v>237264.34426229508</v>
      </c>
      <c r="AP9" s="20">
        <f>SUM(AD9:AO9)</f>
        <v>2801250</v>
      </c>
    </row>
    <row r="10" spans="2:45" x14ac:dyDescent="0.25">
      <c r="B10" s="16" t="s">
        <v>8</v>
      </c>
      <c r="C10" s="17"/>
      <c r="D10" s="18">
        <v>31</v>
      </c>
      <c r="E10" s="18">
        <v>29</v>
      </c>
      <c r="F10" s="18">
        <v>31</v>
      </c>
      <c r="G10" s="18">
        <v>30</v>
      </c>
      <c r="H10" s="18">
        <v>31</v>
      </c>
      <c r="I10" s="18">
        <v>30</v>
      </c>
      <c r="J10" s="18">
        <v>31</v>
      </c>
      <c r="K10" s="18">
        <v>31</v>
      </c>
      <c r="L10" s="18">
        <v>30</v>
      </c>
      <c r="M10" s="18">
        <v>31</v>
      </c>
      <c r="N10" s="18">
        <v>30</v>
      </c>
      <c r="O10" s="18">
        <v>31</v>
      </c>
      <c r="P10" s="10"/>
      <c r="Q10" s="19">
        <f t="shared" si="0"/>
        <v>7653.688524590164</v>
      </c>
      <c r="R10" s="19">
        <f t="shared" si="0"/>
        <v>7653.688524590164</v>
      </c>
      <c r="S10" s="19">
        <f t="shared" si="0"/>
        <v>7653.688524590164</v>
      </c>
      <c r="T10" s="19">
        <f t="shared" si="0"/>
        <v>7653.688524590164</v>
      </c>
      <c r="U10" s="19">
        <f t="shared" si="0"/>
        <v>7653.688524590164</v>
      </c>
      <c r="V10" s="19">
        <f t="shared" si="0"/>
        <v>7653.688524590164</v>
      </c>
      <c r="W10" s="19">
        <f t="shared" si="0"/>
        <v>7653.688524590164</v>
      </c>
      <c r="X10" s="19">
        <f t="shared" si="0"/>
        <v>7653.688524590164</v>
      </c>
      <c r="Y10" s="19">
        <f t="shared" si="0"/>
        <v>7653.688524590164</v>
      </c>
      <c r="Z10" s="19">
        <f t="shared" si="0"/>
        <v>7653.688524590164</v>
      </c>
      <c r="AA10" s="19">
        <f t="shared" si="0"/>
        <v>7653.688524590164</v>
      </c>
      <c r="AB10" s="19">
        <f t="shared" si="0"/>
        <v>7653.688524590164</v>
      </c>
      <c r="AC10" s="10"/>
      <c r="AD10" s="20">
        <f t="shared" ref="AD10" si="2">D10*Q10</f>
        <v>237264.34426229508</v>
      </c>
      <c r="AE10" s="20">
        <f t="shared" si="1"/>
        <v>221956.96721311475</v>
      </c>
      <c r="AF10" s="20">
        <f t="shared" si="1"/>
        <v>237264.34426229508</v>
      </c>
      <c r="AG10" s="20">
        <f t="shared" si="1"/>
        <v>229610.65573770492</v>
      </c>
      <c r="AH10" s="20">
        <f t="shared" si="1"/>
        <v>237264.34426229508</v>
      </c>
      <c r="AI10" s="20">
        <f t="shared" si="1"/>
        <v>229610.65573770492</v>
      </c>
      <c r="AJ10" s="20">
        <f t="shared" si="1"/>
        <v>237264.34426229508</v>
      </c>
      <c r="AK10" s="20">
        <f t="shared" si="1"/>
        <v>237264.34426229508</v>
      </c>
      <c r="AL10" s="20">
        <f t="shared" si="1"/>
        <v>229610.65573770492</v>
      </c>
      <c r="AM10" s="20">
        <f t="shared" si="1"/>
        <v>237264.34426229508</v>
      </c>
      <c r="AN10" s="20">
        <f t="shared" si="1"/>
        <v>229610.65573770492</v>
      </c>
      <c r="AO10" s="20">
        <f t="shared" si="1"/>
        <v>237264.34426229508</v>
      </c>
      <c r="AP10" s="20">
        <f t="shared" ref="AP10" si="3">SUM(AD10:AO10)</f>
        <v>2801250</v>
      </c>
    </row>
    <row r="11" spans="2:45" s="23" customFormat="1" ht="20.25" thickBot="1" x14ac:dyDescent="0.35">
      <c r="B11" s="22" t="s">
        <v>3</v>
      </c>
      <c r="AD11" s="24">
        <f t="shared" ref="AD11:AP11" si="4">SUM(AD9:AD10)</f>
        <v>474528.68852459016</v>
      </c>
      <c r="AE11" s="24">
        <f t="shared" si="4"/>
        <v>443913.93442622951</v>
      </c>
      <c r="AF11" s="24">
        <f t="shared" si="4"/>
        <v>474528.68852459016</v>
      </c>
      <c r="AG11" s="24">
        <f t="shared" si="4"/>
        <v>459221.31147540984</v>
      </c>
      <c r="AH11" s="24">
        <f t="shared" si="4"/>
        <v>474528.68852459016</v>
      </c>
      <c r="AI11" s="24">
        <f t="shared" si="4"/>
        <v>459221.31147540984</v>
      </c>
      <c r="AJ11" s="24">
        <f t="shared" si="4"/>
        <v>474528.68852459016</v>
      </c>
      <c r="AK11" s="24">
        <f t="shared" si="4"/>
        <v>474528.68852459016</v>
      </c>
      <c r="AL11" s="24">
        <f t="shared" si="4"/>
        <v>459221.31147540984</v>
      </c>
      <c r="AM11" s="24">
        <f t="shared" si="4"/>
        <v>474528.68852459016</v>
      </c>
      <c r="AN11" s="24">
        <f t="shared" si="4"/>
        <v>459221.31147540984</v>
      </c>
      <c r="AO11" s="24">
        <f t="shared" si="4"/>
        <v>474528.68852459016</v>
      </c>
      <c r="AP11" s="25">
        <f t="shared" si="4"/>
        <v>5602500</v>
      </c>
      <c r="AQ11" s="26"/>
      <c r="AS11" s="27"/>
    </row>
    <row r="12" spans="2:45" ht="19.5" thickTop="1" x14ac:dyDescent="0.3">
      <c r="B12" s="5" t="s">
        <v>4</v>
      </c>
      <c r="C12" s="17"/>
      <c r="D12" s="18">
        <v>2</v>
      </c>
      <c r="E12" s="18">
        <v>2</v>
      </c>
      <c r="F12" s="18">
        <v>2</v>
      </c>
      <c r="G12" s="18">
        <v>2</v>
      </c>
      <c r="H12" s="18">
        <v>2</v>
      </c>
      <c r="I12" s="18">
        <v>2</v>
      </c>
      <c r="J12" s="18">
        <v>2</v>
      </c>
      <c r="K12" s="18">
        <v>2</v>
      </c>
      <c r="L12" s="18">
        <v>2</v>
      </c>
      <c r="M12" s="18">
        <v>2</v>
      </c>
      <c r="N12" s="18">
        <v>2</v>
      </c>
      <c r="O12" s="18">
        <v>2</v>
      </c>
      <c r="P12" s="10"/>
      <c r="Q12" s="28">
        <f>(241*40000)/305</f>
        <v>31606.557377049179</v>
      </c>
      <c r="R12" s="28">
        <f t="shared" ref="R12:AB12" si="5">(241*40000)/305</f>
        <v>31606.557377049179</v>
      </c>
      <c r="S12" s="28">
        <f t="shared" si="5"/>
        <v>31606.557377049179</v>
      </c>
      <c r="T12" s="28">
        <f t="shared" si="5"/>
        <v>31606.557377049179</v>
      </c>
      <c r="U12" s="28">
        <f t="shared" si="5"/>
        <v>31606.557377049179</v>
      </c>
      <c r="V12" s="28">
        <f t="shared" si="5"/>
        <v>31606.557377049179</v>
      </c>
      <c r="W12" s="28">
        <f t="shared" si="5"/>
        <v>31606.557377049179</v>
      </c>
      <c r="X12" s="28">
        <f t="shared" si="5"/>
        <v>31606.557377049179</v>
      </c>
      <c r="Y12" s="28">
        <f t="shared" si="5"/>
        <v>31606.557377049179</v>
      </c>
      <c r="Z12" s="28">
        <f t="shared" si="5"/>
        <v>31606.557377049179</v>
      </c>
      <c r="AA12" s="28">
        <f t="shared" si="5"/>
        <v>31606.557377049179</v>
      </c>
      <c r="AB12" s="28">
        <f t="shared" si="5"/>
        <v>31606.557377049179</v>
      </c>
      <c r="AC12" s="10"/>
      <c r="AD12" s="29">
        <f t="shared" ref="AD12:AO12" si="6">D12*Q12</f>
        <v>63213.114754098358</v>
      </c>
      <c r="AE12" s="29">
        <f t="shared" si="6"/>
        <v>63213.114754098358</v>
      </c>
      <c r="AF12" s="29">
        <f t="shared" si="6"/>
        <v>63213.114754098358</v>
      </c>
      <c r="AG12" s="29">
        <f t="shared" si="6"/>
        <v>63213.114754098358</v>
      </c>
      <c r="AH12" s="29">
        <f t="shared" si="6"/>
        <v>63213.114754098358</v>
      </c>
      <c r="AI12" s="29">
        <f t="shared" si="6"/>
        <v>63213.114754098358</v>
      </c>
      <c r="AJ12" s="29">
        <f t="shared" si="6"/>
        <v>63213.114754098358</v>
      </c>
      <c r="AK12" s="29">
        <f t="shared" si="6"/>
        <v>63213.114754098358</v>
      </c>
      <c r="AL12" s="29">
        <f t="shared" si="6"/>
        <v>63213.114754098358</v>
      </c>
      <c r="AM12" s="29">
        <f t="shared" si="6"/>
        <v>63213.114754098358</v>
      </c>
      <c r="AN12" s="29">
        <f t="shared" si="6"/>
        <v>63213.114754098358</v>
      </c>
      <c r="AO12" s="29">
        <f t="shared" si="6"/>
        <v>63213.114754098358</v>
      </c>
      <c r="AP12" s="30">
        <f>SUM(AD12:AO12)</f>
        <v>758557.37704918033</v>
      </c>
      <c r="AQ12" s="8"/>
    </row>
    <row r="13" spans="2:45" s="4" customFormat="1" ht="14.1" customHeight="1" thickBot="1" x14ac:dyDescent="0.35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2"/>
      <c r="AQ13" s="3"/>
    </row>
    <row r="14" spans="2:45" ht="21.75" thickTop="1" x14ac:dyDescent="0.35">
      <c r="B14" s="5" t="s">
        <v>5</v>
      </c>
      <c r="C14" s="33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33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33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34">
        <f>AP11+AP12</f>
        <v>6361057.3770491807</v>
      </c>
    </row>
    <row r="15" spans="2:45" x14ac:dyDescent="0.25">
      <c r="AP15" s="21"/>
      <c r="AQ15" s="35"/>
      <c r="AR15" s="4"/>
    </row>
  </sheetData>
  <mergeCells count="3">
    <mergeCell ref="D7:O7"/>
    <mergeCell ref="Q7:AB7"/>
    <mergeCell ref="AD7:AP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BB92-6AC4-4801-9740-ABC1C52813A4}">
  <dimension ref="A1:N11"/>
  <sheetViews>
    <sheetView tabSelected="1" zoomScaleNormal="100" workbookViewId="0">
      <selection activeCell="I11" sqref="I11"/>
    </sheetView>
  </sheetViews>
  <sheetFormatPr defaultRowHeight="15" x14ac:dyDescent="0.25"/>
  <cols>
    <col min="1" max="1" width="18.42578125" bestFit="1" customWidth="1"/>
    <col min="2" max="2" width="9.42578125" bestFit="1" customWidth="1"/>
    <col min="3" max="3" width="15.85546875" customWidth="1"/>
    <col min="4" max="5" width="15" customWidth="1"/>
    <col min="6" max="6" width="13.7109375" customWidth="1"/>
    <col min="7" max="7" width="11" customWidth="1"/>
    <col min="8" max="8" width="15.42578125" customWidth="1"/>
    <col min="9" max="9" width="13.28515625" bestFit="1" customWidth="1"/>
    <col min="10" max="10" width="12.28515625" customWidth="1"/>
    <col min="11" max="11" width="13.140625" customWidth="1"/>
    <col min="13" max="13" width="19.28515625" customWidth="1"/>
    <col min="14" max="14" width="21.28515625" customWidth="1"/>
  </cols>
  <sheetData>
    <row r="1" spans="1:14" s="4" customFormat="1" ht="49.5" customHeight="1" thickBot="1" x14ac:dyDescent="0.3">
      <c r="A1" s="50" t="s">
        <v>23</v>
      </c>
      <c r="B1" s="51" t="s">
        <v>24</v>
      </c>
      <c r="C1" s="52" t="s">
        <v>32</v>
      </c>
      <c r="D1" s="52" t="s">
        <v>33</v>
      </c>
      <c r="E1" s="52" t="s">
        <v>31</v>
      </c>
      <c r="F1" s="52" t="s">
        <v>30</v>
      </c>
      <c r="G1" s="52" t="s">
        <v>27</v>
      </c>
      <c r="H1" s="52" t="s">
        <v>26</v>
      </c>
      <c r="I1" s="53" t="s">
        <v>29</v>
      </c>
      <c r="J1" s="54" t="s">
        <v>28</v>
      </c>
    </row>
    <row r="2" spans="1:14" ht="15.75" thickBot="1" x14ac:dyDescent="0.3">
      <c r="A2" s="60"/>
      <c r="B2" s="16" t="s">
        <v>6</v>
      </c>
      <c r="C2" s="37">
        <f>'Security Vessels - BOGT'!AP14</f>
        <v>6361057.3770491807</v>
      </c>
      <c r="D2" s="55">
        <v>2556601.02</v>
      </c>
      <c r="E2" s="38">
        <f t="shared" ref="E2" si="0">C2-D2</f>
        <v>3804456.3570491807</v>
      </c>
      <c r="F2" s="57">
        <v>0.3</v>
      </c>
      <c r="G2" s="56">
        <v>0.87</v>
      </c>
      <c r="H2" s="48">
        <f>E2*F2*G2</f>
        <v>992963.10918983619</v>
      </c>
      <c r="I2" s="46">
        <f t="shared" ref="I2" si="1">C2/12</f>
        <v>530088.11475409835</v>
      </c>
      <c r="J2" s="39">
        <f t="shared" ref="J2" si="2">H2/12</f>
        <v>82746.925765819688</v>
      </c>
      <c r="K2" s="8"/>
    </row>
    <row r="3" spans="1:14" s="4" customFormat="1" ht="15.75" thickBot="1" x14ac:dyDescent="0.3">
      <c r="A3" s="45" t="s">
        <v>34</v>
      </c>
      <c r="B3" s="40"/>
      <c r="C3" s="41">
        <f>SUM(C2:C2)</f>
        <v>6361057.3770491807</v>
      </c>
      <c r="D3" s="41">
        <f>SUM(D2:D2)</f>
        <v>2556601.02</v>
      </c>
      <c r="E3" s="41">
        <f>SUM(E2:E2)</f>
        <v>3804456.3570491807</v>
      </c>
      <c r="F3" s="58"/>
      <c r="G3" s="59"/>
      <c r="H3" s="49">
        <f>SUM(H2:H2)</f>
        <v>992963.10918983619</v>
      </c>
      <c r="I3" s="47">
        <f>SUM(I2:I2)</f>
        <v>530088.11475409835</v>
      </c>
      <c r="J3" s="42">
        <f>SUM(J2:J2)</f>
        <v>82746.925765819688</v>
      </c>
      <c r="K3" s="6"/>
    </row>
    <row r="5" spans="1:14" x14ac:dyDescent="0.25">
      <c r="C5" s="8"/>
      <c r="D5" s="8"/>
      <c r="E5" s="8"/>
    </row>
    <row r="8" spans="1:14" x14ac:dyDescent="0.25">
      <c r="K8" s="4"/>
      <c r="M8" s="43"/>
      <c r="N8" s="43"/>
    </row>
    <row r="9" spans="1:14" x14ac:dyDescent="0.25">
      <c r="K9" s="44"/>
      <c r="M9" s="62"/>
      <c r="N9" s="62"/>
    </row>
    <row r="10" spans="1:14" x14ac:dyDescent="0.25">
      <c r="C10" s="8"/>
      <c r="D10" s="8"/>
      <c r="E10" s="8"/>
      <c r="H10" s="8"/>
      <c r="J10" s="8"/>
      <c r="K10" s="8"/>
    </row>
    <row r="11" spans="1:14" x14ac:dyDescent="0.25">
      <c r="C11" s="8"/>
      <c r="D11" s="8"/>
      <c r="E11" s="8"/>
      <c r="H11" s="8"/>
      <c r="J11" s="8"/>
      <c r="K11" s="8"/>
    </row>
  </sheetData>
  <mergeCells count="1">
    <mergeCell ref="M9:N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Security Vessels - BOGT</vt:lpstr>
      <vt:lpstr>Summary - FCF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Akinyemi, Olabisi A SPDC-FUP/OG</dc:creator>
  <cp:lastModifiedBy>Obot, David T SPDC-UPO/G/NYY</cp:lastModifiedBy>
  <dcterms:created xsi:type="dcterms:W3CDTF">2018-12-06T13:15:53Z</dcterms:created>
  <dcterms:modified xsi:type="dcterms:W3CDTF">2019-03-18T13:05:12Z</dcterms:modified>
</cp:coreProperties>
</file>