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.Onuoha-Isiodu\Desktop\2021 and 2023\Fit4\HotDesk Fit4\FIT4 UPLOAD\"/>
    </mc:Choice>
  </mc:AlternateContent>
  <xr:revisionPtr revIDLastSave="0" documentId="13_ncr:1_{95D3A2B7-E58E-4560-BDB7-614DAE77B4B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Weekly Asset Location Cost Sav" sheetId="15" r:id="rId1"/>
    <sheet name="MONTHLY FCF SAVINGS" sheetId="1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6" l="1"/>
  <c r="D32" i="16"/>
  <c r="E32" i="16" s="1"/>
  <c r="E31" i="16"/>
  <c r="D31" i="16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D22" i="16"/>
  <c r="E22" i="16" s="1"/>
  <c r="D21" i="16"/>
  <c r="C18" i="16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E9" i="16"/>
  <c r="D9" i="16"/>
  <c r="D8" i="16"/>
  <c r="D7" i="16"/>
  <c r="E7" i="16" s="1"/>
  <c r="D6" i="16"/>
  <c r="E6" i="16" s="1"/>
  <c r="AX21" i="15"/>
  <c r="AV21" i="15"/>
  <c r="AU21" i="15"/>
  <c r="AQ21" i="15"/>
  <c r="AH21" i="15"/>
  <c r="AF21" i="15"/>
  <c r="AE21" i="15"/>
  <c r="AA21" i="15"/>
  <c r="R21" i="15"/>
  <c r="P21" i="15"/>
  <c r="O21" i="15"/>
  <c r="K21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D19" i="15"/>
  <c r="BD18" i="15"/>
  <c r="BD17" i="15"/>
  <c r="BD16" i="15"/>
  <c r="BD15" i="15"/>
  <c r="BD14" i="15"/>
  <c r="BD13" i="15"/>
  <c r="BD12" i="15"/>
  <c r="BD11" i="15"/>
  <c r="BD10" i="15"/>
  <c r="BD9" i="15"/>
  <c r="BC8" i="15"/>
  <c r="BC21" i="15" s="1"/>
  <c r="BB8" i="15"/>
  <c r="BB21" i="15" s="1"/>
  <c r="BA8" i="15"/>
  <c r="BA21" i="15" s="1"/>
  <c r="AZ8" i="15"/>
  <c r="AZ21" i="15" s="1"/>
  <c r="AY8" i="15"/>
  <c r="AY21" i="15" s="1"/>
  <c r="AX8" i="15"/>
  <c r="AW8" i="15"/>
  <c r="AW21" i="15" s="1"/>
  <c r="AV8" i="15"/>
  <c r="AU8" i="15"/>
  <c r="AT8" i="15"/>
  <c r="AT21" i="15" s="1"/>
  <c r="AS8" i="15"/>
  <c r="AS21" i="15" s="1"/>
  <c r="AR8" i="15"/>
  <c r="AR21" i="15" s="1"/>
  <c r="AQ8" i="15"/>
  <c r="AP8" i="15"/>
  <c r="AP21" i="15" s="1"/>
  <c r="AO8" i="15"/>
  <c r="AO21" i="15" s="1"/>
  <c r="AN8" i="15"/>
  <c r="AN21" i="15" s="1"/>
  <c r="AM8" i="15"/>
  <c r="AM21" i="15" s="1"/>
  <c r="AL8" i="15"/>
  <c r="AL21" i="15" s="1"/>
  <c r="AK8" i="15"/>
  <c r="AK21" i="15" s="1"/>
  <c r="AJ8" i="15"/>
  <c r="AJ21" i="15" s="1"/>
  <c r="AI8" i="15"/>
  <c r="AI21" i="15" s="1"/>
  <c r="AH8" i="15"/>
  <c r="AG8" i="15"/>
  <c r="AG21" i="15" s="1"/>
  <c r="AF8" i="15"/>
  <c r="AE8" i="15"/>
  <c r="AD8" i="15"/>
  <c r="AD21" i="15" s="1"/>
  <c r="AC8" i="15"/>
  <c r="AC21" i="15" s="1"/>
  <c r="AB8" i="15"/>
  <c r="AB21" i="15" s="1"/>
  <c r="AA8" i="15"/>
  <c r="Z8" i="15"/>
  <c r="Z21" i="15" s="1"/>
  <c r="Y8" i="15"/>
  <c r="Y21" i="15" s="1"/>
  <c r="X8" i="15"/>
  <c r="X21" i="15" s="1"/>
  <c r="W8" i="15"/>
  <c r="W21" i="15" s="1"/>
  <c r="V8" i="15"/>
  <c r="V21" i="15" s="1"/>
  <c r="U8" i="15"/>
  <c r="U21" i="15" s="1"/>
  <c r="T8" i="15"/>
  <c r="T21" i="15" s="1"/>
  <c r="S8" i="15"/>
  <c r="S21" i="15" s="1"/>
  <c r="R8" i="15"/>
  <c r="Q8" i="15"/>
  <c r="Q21" i="15" s="1"/>
  <c r="P8" i="15"/>
  <c r="O8" i="15"/>
  <c r="N8" i="15"/>
  <c r="N21" i="15" s="1"/>
  <c r="M8" i="15"/>
  <c r="M21" i="15" s="1"/>
  <c r="L8" i="15"/>
  <c r="L21" i="15" s="1"/>
  <c r="K8" i="15"/>
  <c r="J8" i="15"/>
  <c r="J21" i="15" s="1"/>
  <c r="I8" i="15"/>
  <c r="I21" i="15" s="1"/>
  <c r="H8" i="15"/>
  <c r="H21" i="15" s="1"/>
  <c r="G8" i="15"/>
  <c r="G21" i="15" s="1"/>
  <c r="F8" i="15"/>
  <c r="F21" i="15" s="1"/>
  <c r="E8" i="15"/>
  <c r="E21" i="15" s="1"/>
  <c r="D8" i="15"/>
  <c r="D21" i="15" s="1"/>
  <c r="C8" i="15"/>
  <c r="C21" i="15" s="1"/>
  <c r="BD5" i="15"/>
  <c r="BD4" i="15"/>
  <c r="BD3" i="15"/>
  <c r="BD2" i="15"/>
  <c r="BD21" i="15" l="1"/>
  <c r="D33" i="16"/>
  <c r="E21" i="16"/>
  <c r="E33" i="16" s="1"/>
  <c r="D18" i="16"/>
  <c r="E18" i="16"/>
  <c r="BD8" i="15"/>
  <c r="BD20" i="15"/>
</calcChain>
</file>

<file path=xl/sharedStrings.xml><?xml version="1.0" encoding="utf-8"?>
<sst xmlns="http://schemas.openxmlformats.org/spreadsheetml/2006/main" count="108" uniqueCount="96">
  <si>
    <t>Security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</si>
  <si>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</si>
  <si>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</si>
  <si>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</si>
  <si>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</si>
  <si>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</si>
  <si>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</si>
  <si>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</si>
  <si>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</si>
  <si>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</si>
  <si>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</si>
  <si>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</si>
  <si>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</si>
  <si>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</si>
  <si>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</si>
  <si>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</si>
  <si>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</si>
  <si>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</si>
  <si>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</si>
  <si>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</si>
  <si>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</si>
  <si>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</si>
  <si>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</si>
  <si>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</si>
  <si>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</si>
  <si>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</si>
  <si>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</si>
  <si>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</si>
  <si>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Wk28</t>
  </si>
  <si>
    <t>Wk29</t>
  </si>
  <si>
    <t>Wk30</t>
  </si>
  <si>
    <t>Wk31</t>
  </si>
  <si>
    <t>Wk32</t>
  </si>
  <si>
    <t>Wk33</t>
  </si>
  <si>
    <t>Wk34</t>
  </si>
  <si>
    <t>Wk35</t>
  </si>
  <si>
    <t>Wk36</t>
  </si>
  <si>
    <t>Wk37</t>
  </si>
  <si>
    <t>Wk38</t>
  </si>
  <si>
    <t>Wk39</t>
  </si>
  <si>
    <t>Wk40</t>
  </si>
  <si>
    <t>Teams</t>
  </si>
  <si>
    <t>OPEX</t>
  </si>
  <si>
    <t>Swamp West Asset Hub</t>
  </si>
  <si>
    <t>Land East Asset Hub</t>
  </si>
  <si>
    <t>CAPEX</t>
  </si>
  <si>
    <t>Engineering</t>
  </si>
  <si>
    <t>NLNG</t>
  </si>
  <si>
    <t>Wells</t>
  </si>
  <si>
    <t>Pipeline East</t>
  </si>
  <si>
    <t>Projects</t>
  </si>
  <si>
    <t>PS- Land Transport/Logistics</t>
  </si>
  <si>
    <t>SNG</t>
  </si>
  <si>
    <t>Central East Asset Hub (Swamp East n Central)</t>
  </si>
  <si>
    <t>total CAPEX</t>
  </si>
  <si>
    <t>Sum of Shell Share % (30%)</t>
  </si>
  <si>
    <t>TOTAL</t>
  </si>
  <si>
    <t>YTD SAVINGS</t>
  </si>
  <si>
    <t>JAN</t>
  </si>
  <si>
    <t>FEB</t>
  </si>
  <si>
    <t>MAR</t>
  </si>
  <si>
    <t>APR</t>
  </si>
  <si>
    <t>MAY</t>
  </si>
  <si>
    <t>total OPEX</t>
  </si>
  <si>
    <t>YTD</t>
  </si>
  <si>
    <t>SPDC total</t>
  </si>
  <si>
    <t>Wk41</t>
  </si>
  <si>
    <t>JUNE</t>
  </si>
  <si>
    <t>JULY</t>
  </si>
  <si>
    <t>AUGUST</t>
  </si>
  <si>
    <t>SEPT</t>
  </si>
  <si>
    <t>SEPT.</t>
  </si>
  <si>
    <t>Wk42</t>
  </si>
  <si>
    <t>Wk43</t>
  </si>
  <si>
    <t>Wk44</t>
  </si>
  <si>
    <t>Wk45</t>
  </si>
  <si>
    <t>Wk46</t>
  </si>
  <si>
    <t>Wk47</t>
  </si>
  <si>
    <t>Wk48</t>
  </si>
  <si>
    <t>Wk49</t>
  </si>
  <si>
    <t>Wk50</t>
  </si>
  <si>
    <t>Wk51</t>
  </si>
  <si>
    <t>Wk52</t>
  </si>
  <si>
    <t>OCT</t>
  </si>
  <si>
    <t>NOV.</t>
  </si>
  <si>
    <t>DEC.</t>
  </si>
  <si>
    <t>NOV</t>
  </si>
  <si>
    <t>DEC</t>
  </si>
  <si>
    <t>Production Chemistry</t>
  </si>
  <si>
    <t>Wk0</t>
  </si>
  <si>
    <t>PS - Infrastructure Services East (NGRE Nig Real Estate)</t>
  </si>
  <si>
    <r>
      <rPr>
        <b/>
        <sz val="16"/>
        <color rgb="FFFF0000"/>
        <rFont val="Calibri"/>
        <family val="2"/>
        <scheme val="minor"/>
      </rPr>
      <t>SPDC</t>
    </r>
    <r>
      <rPr>
        <b/>
        <sz val="11"/>
        <color theme="1"/>
        <rFont val="Calibri"/>
        <family val="2"/>
        <scheme val="minor"/>
      </rPr>
      <t xml:space="preserve">
Months</t>
    </r>
  </si>
  <si>
    <t>FCF Calculation in Shell Share
Opex($0.4) Capex($0.85)</t>
  </si>
  <si>
    <t>PS - Maintenance (PHIAR Workshop)</t>
  </si>
  <si>
    <t>PS - Maintenance (AGG &amp; Warri Workshop)</t>
  </si>
  <si>
    <t>Ampellius Tradinging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</si>
</sst>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809]dd\ mmmm\ yyyy;@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2"/>
      <name val="中ゴシック体"/>
      <family val="3"/>
      <charset val="128"/>
    </font>
    <font>
      <b/>
      <sz val="2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4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 tint="0.79998168889431442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5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6" applyNumberFormat="0" applyAlignment="0" applyProtection="0"/>
    <xf numFmtId="0" fontId="14" fillId="6" borderId="17" applyNumberFormat="0" applyAlignment="0" applyProtection="0"/>
    <xf numFmtId="0" fontId="15" fillId="6" borderId="16" applyNumberFormat="0" applyAlignment="0" applyProtection="0"/>
    <xf numFmtId="0" fontId="16" fillId="0" borderId="18" applyNumberFormat="0" applyFill="0" applyAlignment="0" applyProtection="0"/>
    <xf numFmtId="0" fontId="17" fillId="7" borderId="19" applyNumberFormat="0" applyAlignment="0" applyProtection="0"/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21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1" fillId="0" borderId="0"/>
    <xf numFmtId="165" fontId="22" fillId="0" borderId="0">
      <alignment vertical="center"/>
    </xf>
    <xf numFmtId="165" fontId="21" fillId="0" borderId="0"/>
    <xf numFmtId="0" fontId="21" fillId="0" borderId="0"/>
    <xf numFmtId="0" fontId="5" fillId="0" borderId="0"/>
    <xf numFmtId="0" fontId="5" fillId="8" borderId="20" applyNumberFormat="0" applyFont="0" applyAlignment="0" applyProtection="0"/>
    <xf numFmtId="0" fontId="21" fillId="33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20" applyNumberFormat="0" applyFont="0" applyAlignment="0" applyProtection="0"/>
    <xf numFmtId="0" fontId="21" fillId="33" borderId="0"/>
    <xf numFmtId="0" fontId="23" fillId="0" borderId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2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2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2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8" borderId="20" applyNumberFormat="0" applyFont="0" applyAlignment="0" applyProtection="0"/>
    <xf numFmtId="0" fontId="5" fillId="0" borderId="0"/>
    <xf numFmtId="0" fontId="5" fillId="8" borderId="2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1" fillId="0" borderId="0"/>
    <xf numFmtId="0" fontId="21" fillId="0" borderId="0"/>
    <xf numFmtId="0" fontId="22" fillId="0" borderId="0">
      <alignment vertical="center"/>
    </xf>
    <xf numFmtId="44" fontId="2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8" borderId="20" applyNumberFormat="0" applyFont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</cellStyleXfs>
  <cellXfs count="135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4" fontId="0" fillId="0" borderId="10" xfId="0" applyNumberFormat="1" applyBorder="1"/>
    <xf numFmtId="0" fontId="0" fillId="0" borderId="23" xfId="0" applyBorder="1"/>
    <xf numFmtId="0" fontId="0" fillId="37" borderId="23" xfId="0" applyFill="1" applyBorder="1"/>
    <xf numFmtId="0" fontId="0" fillId="37" borderId="10" xfId="0" applyFill="1" applyBorder="1"/>
    <xf numFmtId="4" fontId="0" fillId="0" borderId="23" xfId="0" applyNumberFormat="1" applyBorder="1"/>
    <xf numFmtId="0" fontId="1" fillId="35" borderId="26" xfId="0" applyFont="1" applyFill="1" applyBorder="1" applyAlignment="1">
      <alignment horizontal="left" wrapText="1"/>
    </xf>
    <xf numFmtId="0" fontId="1" fillId="35" borderId="1" xfId="0" applyFont="1" applyFill="1" applyBorder="1"/>
    <xf numFmtId="0" fontId="1" fillId="39" borderId="11" xfId="0" applyFont="1" applyFill="1" applyBorder="1" applyAlignment="1">
      <alignment wrapText="1"/>
    </xf>
    <xf numFmtId="0" fontId="0" fillId="34" borderId="4" xfId="0" applyFill="1" applyBorder="1"/>
    <xf numFmtId="4" fontId="0" fillId="34" borderId="4" xfId="0" applyNumberFormat="1" applyFill="1" applyBorder="1"/>
    <xf numFmtId="4" fontId="0" fillId="34" borderId="3" xfId="0" applyNumberFormat="1" applyFill="1" applyBorder="1"/>
    <xf numFmtId="4" fontId="1" fillId="41" borderId="2" xfId="0" applyNumberFormat="1" applyFont="1" applyFill="1" applyBorder="1" applyAlignment="1">
      <alignment horizontal="right"/>
    </xf>
    <xf numFmtId="4" fontId="0" fillId="37" borderId="10" xfId="0" applyNumberFormat="1" applyFill="1" applyBorder="1"/>
    <xf numFmtId="4" fontId="0" fillId="37" borderId="23" xfId="0" applyNumberFormat="1" applyFill="1" applyBorder="1"/>
    <xf numFmtId="0" fontId="0" fillId="37" borderId="27" xfId="0" applyFill="1" applyBorder="1"/>
    <xf numFmtId="0" fontId="0" fillId="37" borderId="28" xfId="0" applyFill="1" applyBorder="1"/>
    <xf numFmtId="0" fontId="1" fillId="39" borderId="6" xfId="0" applyFont="1" applyFill="1" applyBorder="1" applyAlignment="1">
      <alignment horizontal="center" vertical="center" wrapText="1"/>
    </xf>
    <xf numFmtId="4" fontId="0" fillId="0" borderId="29" xfId="0" applyNumberFormat="1" applyBorder="1"/>
    <xf numFmtId="4" fontId="1" fillId="0" borderId="0" xfId="0" applyNumberFormat="1" applyFont="1"/>
    <xf numFmtId="43" fontId="0" fillId="37" borderId="28" xfId="142" applyFont="1" applyFill="1" applyBorder="1"/>
    <xf numFmtId="43" fontId="0" fillId="37" borderId="27" xfId="142" applyFont="1" applyFill="1" applyBorder="1"/>
    <xf numFmtId="43" fontId="0" fillId="0" borderId="0" xfId="142" applyFont="1"/>
    <xf numFmtId="43" fontId="0" fillId="0" borderId="10" xfId="142" applyFont="1" applyBorder="1"/>
    <xf numFmtId="4" fontId="0" fillId="0" borderId="7" xfId="0" applyNumberFormat="1" applyBorder="1"/>
    <xf numFmtId="4" fontId="0" fillId="37" borderId="3" xfId="0" applyNumberFormat="1" applyFill="1" applyBorder="1"/>
    <xf numFmtId="4" fontId="0" fillId="37" borderId="4" xfId="0" applyNumberFormat="1" applyFill="1" applyBorder="1"/>
    <xf numFmtId="43" fontId="0" fillId="37" borderId="4" xfId="142" applyFont="1" applyFill="1" applyBorder="1"/>
    <xf numFmtId="0" fontId="0" fillId="34" borderId="7" xfId="0" applyFill="1" applyBorder="1"/>
    <xf numFmtId="43" fontId="0" fillId="0" borderId="23" xfId="142" applyFont="1" applyBorder="1"/>
    <xf numFmtId="43" fontId="0" fillId="37" borderId="10" xfId="142" applyFont="1" applyFill="1" applyBorder="1"/>
    <xf numFmtId="43" fontId="0" fillId="0" borderId="29" xfId="142" applyFont="1" applyBorder="1"/>
    <xf numFmtId="43" fontId="3" fillId="37" borderId="27" xfId="142" applyFont="1" applyFill="1" applyBorder="1"/>
    <xf numFmtId="43" fontId="0" fillId="42" borderId="11" xfId="142" applyFont="1" applyFill="1" applyBorder="1"/>
    <xf numFmtId="43" fontId="0" fillId="37" borderId="23" xfId="142" applyFont="1" applyFill="1" applyBorder="1"/>
    <xf numFmtId="4" fontId="0" fillId="34" borderId="32" xfId="0" applyNumberFormat="1" applyFill="1" applyBorder="1"/>
    <xf numFmtId="43" fontId="0" fillId="0" borderId="28" xfId="142" applyFont="1" applyBorder="1"/>
    <xf numFmtId="43" fontId="0" fillId="0" borderId="30" xfId="142" applyFont="1" applyBorder="1"/>
    <xf numFmtId="43" fontId="0" fillId="0" borderId="7" xfId="142" applyFont="1" applyBorder="1"/>
    <xf numFmtId="43" fontId="0" fillId="0" borderId="27" xfId="142" applyFont="1" applyBorder="1"/>
    <xf numFmtId="43" fontId="0" fillId="37" borderId="3" xfId="142" applyFont="1" applyFill="1" applyBorder="1"/>
    <xf numFmtId="43" fontId="0" fillId="0" borderId="31" xfId="142" applyFont="1" applyBorder="1"/>
    <xf numFmtId="4" fontId="0" fillId="0" borderId="3" xfId="0" applyNumberFormat="1" applyBorder="1"/>
    <xf numFmtId="4" fontId="0" fillId="0" borderId="29" xfId="0" applyNumberFormat="1" applyBorder="1" applyAlignment="1">
      <alignment horizontal="left"/>
    </xf>
    <xf numFmtId="43" fontId="0" fillId="37" borderId="34" xfId="142" applyFont="1" applyFill="1" applyBorder="1"/>
    <xf numFmtId="0" fontId="0" fillId="0" borderId="3" xfId="0" applyBorder="1"/>
    <xf numFmtId="43" fontId="0" fillId="0" borderId="34" xfId="142" applyFont="1" applyBorder="1"/>
    <xf numFmtId="43" fontId="0" fillId="0" borderId="25" xfId="142" applyFont="1" applyBorder="1"/>
    <xf numFmtId="43" fontId="0" fillId="0" borderId="35" xfId="142" applyFont="1" applyBorder="1"/>
    <xf numFmtId="4" fontId="1" fillId="41" borderId="12" xfId="0" applyNumberFormat="1" applyFont="1" applyFill="1" applyBorder="1" applyAlignment="1">
      <alignment horizontal="right"/>
    </xf>
    <xf numFmtId="4" fontId="0" fillId="0" borderId="4" xfId="0" applyNumberFormat="1" applyBorder="1"/>
    <xf numFmtId="0" fontId="0" fillId="0" borderId="6" xfId="0" applyBorder="1"/>
    <xf numFmtId="4" fontId="1" fillId="41" borderId="1" xfId="0" applyNumberFormat="1" applyFont="1" applyFill="1" applyBorder="1" applyAlignment="1">
      <alignment horizontal="right"/>
    </xf>
    <xf numFmtId="0" fontId="4" fillId="38" borderId="3" xfId="0" applyFont="1" applyFill="1" applyBorder="1" applyAlignment="1">
      <alignment horizontal="left"/>
    </xf>
    <xf numFmtId="0" fontId="1" fillId="36" borderId="9" xfId="0" applyFont="1" applyFill="1" applyBorder="1" applyAlignment="1">
      <alignment vertical="center"/>
    </xf>
    <xf numFmtId="0" fontId="1" fillId="36" borderId="38" xfId="0" applyFont="1" applyFill="1" applyBorder="1" applyAlignment="1">
      <alignment vertical="center"/>
    </xf>
    <xf numFmtId="0" fontId="1" fillId="36" borderId="39" xfId="0" applyFont="1" applyFill="1" applyBorder="1" applyAlignment="1">
      <alignment vertical="center"/>
    </xf>
    <xf numFmtId="43" fontId="1" fillId="36" borderId="39" xfId="142" applyFont="1" applyFill="1" applyBorder="1" applyAlignment="1">
      <alignment vertical="center"/>
    </xf>
    <xf numFmtId="43" fontId="1" fillId="43" borderId="9" xfId="142" applyFont="1" applyFill="1" applyBorder="1" applyAlignment="1">
      <alignment vertical="center"/>
    </xf>
    <xf numFmtId="0" fontId="0" fillId="0" borderId="4" xfId="0" applyBorder="1" applyAlignment="1">
      <alignment horizontal="left"/>
    </xf>
    <xf numFmtId="0" fontId="0" fillId="37" borderId="31" xfId="0" applyFill="1" applyBorder="1"/>
    <xf numFmtId="0" fontId="0" fillId="37" borderId="3" xfId="0" applyFill="1" applyBorder="1"/>
    <xf numFmtId="4" fontId="0" fillId="0" borderId="25" xfId="0" applyNumberFormat="1" applyBorder="1"/>
    <xf numFmtId="0" fontId="0" fillId="0" borderId="34" xfId="0" applyBorder="1"/>
    <xf numFmtId="0" fontId="0" fillId="37" borderId="30" xfId="0" applyFill="1" applyBorder="1"/>
    <xf numFmtId="0" fontId="0" fillId="37" borderId="4" xfId="0" applyFill="1" applyBorder="1"/>
    <xf numFmtId="43" fontId="0" fillId="37" borderId="25" xfId="142" applyFont="1" applyFill="1" applyBorder="1"/>
    <xf numFmtId="43" fontId="0" fillId="0" borderId="4" xfId="142" applyFont="1" applyBorder="1" applyAlignment="1">
      <alignment horizontal="left"/>
    </xf>
    <xf numFmtId="43" fontId="0" fillId="37" borderId="30" xfId="142" applyFont="1" applyFill="1" applyBorder="1"/>
    <xf numFmtId="43" fontId="0" fillId="0" borderId="4" xfId="142" applyFont="1" applyBorder="1"/>
    <xf numFmtId="43" fontId="5" fillId="0" borderId="40" xfId="142" applyFont="1" applyBorder="1" applyAlignment="1">
      <alignment horizontal="left"/>
    </xf>
    <xf numFmtId="43" fontId="0" fillId="37" borderId="41" xfId="142" applyFont="1" applyFill="1" applyBorder="1"/>
    <xf numFmtId="43" fontId="0" fillId="0" borderId="24" xfId="142" applyFont="1" applyBorder="1"/>
    <xf numFmtId="43" fontId="0" fillId="37" borderId="24" xfId="142" applyFont="1" applyFill="1" applyBorder="1"/>
    <xf numFmtId="43" fontId="0" fillId="0" borderId="42" xfId="142" applyFont="1" applyBorder="1"/>
    <xf numFmtId="43" fontId="0" fillId="37" borderId="0" xfId="142" applyFont="1" applyFill="1" applyBorder="1"/>
    <xf numFmtId="43" fontId="0" fillId="0" borderId="41" xfId="142" applyFont="1" applyBorder="1"/>
    <xf numFmtId="43" fontId="0" fillId="37" borderId="42" xfId="142" applyFont="1" applyFill="1" applyBorder="1"/>
    <xf numFmtId="43" fontId="0" fillId="37" borderId="6" xfId="142" applyFont="1" applyFill="1" applyBorder="1"/>
    <xf numFmtId="43" fontId="0" fillId="0" borderId="0" xfId="142" applyFont="1" applyBorder="1"/>
    <xf numFmtId="43" fontId="0" fillId="0" borderId="6" xfId="142" applyFont="1" applyBorder="1"/>
    <xf numFmtId="0" fontId="0" fillId="0" borderId="6" xfId="0" applyBorder="1" applyAlignment="1">
      <alignment horizontal="center" vertical="center"/>
    </xf>
    <xf numFmtId="43" fontId="5" fillId="0" borderId="6" xfId="142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38" borderId="1" xfId="0" applyFont="1" applyFill="1" applyBorder="1" applyAlignment="1">
      <alignment horizontal="left"/>
    </xf>
    <xf numFmtId="4" fontId="25" fillId="38" borderId="43" xfId="0" applyNumberFormat="1" applyFont="1" applyFill="1" applyBorder="1"/>
    <xf numFmtId="4" fontId="25" fillId="38" borderId="44" xfId="0" applyNumberFormat="1" applyFont="1" applyFill="1" applyBorder="1"/>
    <xf numFmtId="4" fontId="25" fillId="38" borderId="45" xfId="0" applyNumberFormat="1" applyFont="1" applyFill="1" applyBorder="1"/>
    <xf numFmtId="4" fontId="25" fillId="38" borderId="1" xfId="0" applyNumberFormat="1" applyFont="1" applyFill="1" applyBorder="1"/>
    <xf numFmtId="4" fontId="25" fillId="38" borderId="12" xfId="0" applyNumberFormat="1" applyFont="1" applyFill="1" applyBorder="1"/>
    <xf numFmtId="43" fontId="0" fillId="0" borderId="3" xfId="142" applyFont="1" applyBorder="1" applyAlignment="1">
      <alignment horizontal="left"/>
    </xf>
    <xf numFmtId="43" fontId="0" fillId="37" borderId="31" xfId="142" applyFont="1" applyFill="1" applyBorder="1"/>
    <xf numFmtId="43" fontId="0" fillId="0" borderId="3" xfId="142" applyFont="1" applyBorder="1"/>
    <xf numFmtId="43" fontId="0" fillId="42" borderId="6" xfId="142" applyFont="1" applyFill="1" applyBorder="1"/>
    <xf numFmtId="4" fontId="0" fillId="0" borderId="7" xfId="0" applyNumberFormat="1" applyBorder="1" applyAlignment="1">
      <alignment horizontal="left"/>
    </xf>
    <xf numFmtId="43" fontId="1" fillId="0" borderId="4" xfId="142" applyFont="1" applyBorder="1" applyAlignment="1">
      <alignment horizontal="left"/>
    </xf>
    <xf numFmtId="43" fontId="0" fillId="0" borderId="40" xfId="142" applyFont="1" applyBorder="1" applyAlignment="1">
      <alignment horizontal="left"/>
    </xf>
    <xf numFmtId="43" fontId="0" fillId="0" borderId="22" xfId="142" applyFont="1" applyBorder="1"/>
    <xf numFmtId="43" fontId="0" fillId="0" borderId="46" xfId="142" applyFont="1" applyBorder="1"/>
    <xf numFmtId="43" fontId="0" fillId="0" borderId="40" xfId="142" applyFont="1" applyBorder="1"/>
    <xf numFmtId="43" fontId="25" fillId="38" borderId="44" xfId="142" applyFont="1" applyFill="1" applyBorder="1"/>
    <xf numFmtId="43" fontId="25" fillId="38" borderId="45" xfId="142" applyFont="1" applyFill="1" applyBorder="1"/>
    <xf numFmtId="0" fontId="2" fillId="42" borderId="1" xfId="0" applyFont="1" applyFill="1" applyBorder="1" applyAlignment="1">
      <alignment horizontal="left"/>
    </xf>
    <xf numFmtId="4" fontId="26" fillId="42" borderId="43" xfId="0" applyNumberFormat="1" applyFont="1" applyFill="1" applyBorder="1"/>
    <xf numFmtId="4" fontId="26" fillId="42" borderId="44" xfId="0" applyNumberFormat="1" applyFont="1" applyFill="1" applyBorder="1"/>
    <xf numFmtId="43" fontId="26" fillId="42" borderId="44" xfId="142" applyFont="1" applyFill="1" applyBorder="1"/>
    <xf numFmtId="4" fontId="26" fillId="42" borderId="45" xfId="0" applyNumberFormat="1" applyFont="1" applyFill="1" applyBorder="1"/>
    <xf numFmtId="4" fontId="26" fillId="42" borderId="1" xfId="0" applyNumberFormat="1" applyFont="1" applyFill="1" applyBorder="1"/>
    <xf numFmtId="43" fontId="26" fillId="42" borderId="45" xfId="142" applyFont="1" applyFill="1" applyBorder="1"/>
    <xf numFmtId="4" fontId="26" fillId="42" borderId="12" xfId="0" applyNumberFormat="1" applyFont="1" applyFill="1" applyBorder="1"/>
    <xf numFmtId="43" fontId="1" fillId="42" borderId="1" xfId="142" applyFont="1" applyFill="1" applyBorder="1"/>
    <xf numFmtId="43" fontId="4" fillId="42" borderId="1" xfId="142" applyFont="1" applyFill="1" applyBorder="1"/>
    <xf numFmtId="0" fontId="1" fillId="41" borderId="2" xfId="0" applyFont="1" applyFill="1" applyBorder="1"/>
    <xf numFmtId="0" fontId="0" fillId="0" borderId="36" xfId="0" applyBorder="1"/>
    <xf numFmtId="4" fontId="0" fillId="0" borderId="37" xfId="0" applyNumberFormat="1" applyBorder="1"/>
    <xf numFmtId="4" fontId="0" fillId="0" borderId="33" xfId="0" applyNumberFormat="1" applyBorder="1"/>
    <xf numFmtId="0" fontId="0" fillId="0" borderId="8" xfId="0" applyBorder="1"/>
    <xf numFmtId="4" fontId="1" fillId="41" borderId="1" xfId="0" applyNumberFormat="1" applyFont="1" applyFill="1" applyBorder="1"/>
    <xf numFmtId="0" fontId="1" fillId="0" borderId="4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3" fontId="1" fillId="0" borderId="6" xfId="14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0" borderId="2" xfId="0" applyFont="1" applyFill="1" applyBorder="1" applyAlignment="1">
      <alignment horizontal="center"/>
    </xf>
    <xf numFmtId="0" fontId="2" fillId="40" borderId="12" xfId="0" applyFont="1" applyFill="1" applyBorder="1" applyAlignment="1">
      <alignment horizontal="center"/>
    </xf>
    <xf numFmtId="0" fontId="2" fillId="40" borderId="5" xfId="0" applyFont="1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5" xfId="0" applyFont="1" applyBorder="1" applyAlignment="1">
      <alignment horizontal="center"/>
    </xf>
  </cellXfs>
  <cellStyles count="152">
    <cellStyle name="20% - Accent1" xfId="18" builtinId="30" customBuiltin="1"/>
    <cellStyle name="20% - Accent1 2" xfId="49" xr:uid="{00000000-0005-0000-0000-000001000000}"/>
    <cellStyle name="20% - Accent1 3" xfId="65" xr:uid="{00000000-0005-0000-0000-000002000000}"/>
    <cellStyle name="20% - Accent1 4" xfId="79" xr:uid="{00000000-0005-0000-0000-000003000000}"/>
    <cellStyle name="20% - Accent1 5" xfId="93" xr:uid="{00000000-0005-0000-0000-000004000000}"/>
    <cellStyle name="20% - Accent1 6" xfId="107" xr:uid="{00000000-0005-0000-0000-000005000000}"/>
    <cellStyle name="20% - Accent1 7" xfId="123" xr:uid="{00000000-0005-0000-0000-000006000000}"/>
    <cellStyle name="20% - Accent2" xfId="22" builtinId="34" customBuiltin="1"/>
    <cellStyle name="20% - Accent2 2" xfId="51" xr:uid="{00000000-0005-0000-0000-000008000000}"/>
    <cellStyle name="20% - Accent2 3" xfId="67" xr:uid="{00000000-0005-0000-0000-000009000000}"/>
    <cellStyle name="20% - Accent2 4" xfId="81" xr:uid="{00000000-0005-0000-0000-00000A000000}"/>
    <cellStyle name="20% - Accent2 5" xfId="95" xr:uid="{00000000-0005-0000-0000-00000B000000}"/>
    <cellStyle name="20% - Accent2 6" xfId="109" xr:uid="{00000000-0005-0000-0000-00000C000000}"/>
    <cellStyle name="20% - Accent2 7" xfId="125" xr:uid="{00000000-0005-0000-0000-00000D000000}"/>
    <cellStyle name="20% - Accent3" xfId="26" builtinId="38" customBuiltin="1"/>
    <cellStyle name="20% - Accent3 2" xfId="53" xr:uid="{00000000-0005-0000-0000-00000F000000}"/>
    <cellStyle name="20% - Accent3 3" xfId="69" xr:uid="{00000000-0005-0000-0000-000010000000}"/>
    <cellStyle name="20% - Accent3 4" xfId="83" xr:uid="{00000000-0005-0000-0000-000011000000}"/>
    <cellStyle name="20% - Accent3 5" xfId="97" xr:uid="{00000000-0005-0000-0000-000012000000}"/>
    <cellStyle name="20% - Accent3 6" xfId="111" xr:uid="{00000000-0005-0000-0000-000013000000}"/>
    <cellStyle name="20% - Accent3 7" xfId="127" xr:uid="{00000000-0005-0000-0000-000014000000}"/>
    <cellStyle name="20% - Accent4" xfId="30" builtinId="42" customBuiltin="1"/>
    <cellStyle name="20% - Accent4 2" xfId="55" xr:uid="{00000000-0005-0000-0000-000016000000}"/>
    <cellStyle name="20% - Accent4 3" xfId="71" xr:uid="{00000000-0005-0000-0000-000017000000}"/>
    <cellStyle name="20% - Accent4 4" xfId="85" xr:uid="{00000000-0005-0000-0000-000018000000}"/>
    <cellStyle name="20% - Accent4 5" xfId="99" xr:uid="{00000000-0005-0000-0000-000019000000}"/>
    <cellStyle name="20% - Accent4 6" xfId="113" xr:uid="{00000000-0005-0000-0000-00001A000000}"/>
    <cellStyle name="20% - Accent4 7" xfId="129" xr:uid="{00000000-0005-0000-0000-00001B000000}"/>
    <cellStyle name="20% - Accent5" xfId="34" builtinId="46" customBuiltin="1"/>
    <cellStyle name="20% - Accent5 2" xfId="57" xr:uid="{00000000-0005-0000-0000-00001D000000}"/>
    <cellStyle name="20% - Accent5 3" xfId="73" xr:uid="{00000000-0005-0000-0000-00001E000000}"/>
    <cellStyle name="20% - Accent5 4" xfId="87" xr:uid="{00000000-0005-0000-0000-00001F000000}"/>
    <cellStyle name="20% - Accent5 5" xfId="101" xr:uid="{00000000-0005-0000-0000-000020000000}"/>
    <cellStyle name="20% - Accent5 6" xfId="115" xr:uid="{00000000-0005-0000-0000-000021000000}"/>
    <cellStyle name="20% - Accent5 7" xfId="131" xr:uid="{00000000-0005-0000-0000-000022000000}"/>
    <cellStyle name="20% - Accent6" xfId="38" builtinId="50" customBuiltin="1"/>
    <cellStyle name="20% - Accent6 2" xfId="59" xr:uid="{00000000-0005-0000-0000-000024000000}"/>
    <cellStyle name="20% - Accent6 3" xfId="75" xr:uid="{00000000-0005-0000-0000-000025000000}"/>
    <cellStyle name="20% - Accent6 4" xfId="89" xr:uid="{00000000-0005-0000-0000-000026000000}"/>
    <cellStyle name="20% - Accent6 5" xfId="103" xr:uid="{00000000-0005-0000-0000-000027000000}"/>
    <cellStyle name="20% - Accent6 6" xfId="117" xr:uid="{00000000-0005-0000-0000-000028000000}"/>
    <cellStyle name="20% - Accent6 7" xfId="133" xr:uid="{00000000-0005-0000-0000-000029000000}"/>
    <cellStyle name="40% - Accent1" xfId="19" builtinId="31" customBuiltin="1"/>
    <cellStyle name="40% - Accent1 2" xfId="50" xr:uid="{00000000-0005-0000-0000-00002B000000}"/>
    <cellStyle name="40% - Accent1 3" xfId="66" xr:uid="{00000000-0005-0000-0000-00002C000000}"/>
    <cellStyle name="40% - Accent1 4" xfId="80" xr:uid="{00000000-0005-0000-0000-00002D000000}"/>
    <cellStyle name="40% - Accent1 5" xfId="94" xr:uid="{00000000-0005-0000-0000-00002E000000}"/>
    <cellStyle name="40% - Accent1 6" xfId="108" xr:uid="{00000000-0005-0000-0000-00002F000000}"/>
    <cellStyle name="40% - Accent1 7" xfId="124" xr:uid="{00000000-0005-0000-0000-000030000000}"/>
    <cellStyle name="40% - Accent2" xfId="23" builtinId="35" customBuiltin="1"/>
    <cellStyle name="40% - Accent2 2" xfId="52" xr:uid="{00000000-0005-0000-0000-000032000000}"/>
    <cellStyle name="40% - Accent2 3" xfId="68" xr:uid="{00000000-0005-0000-0000-000033000000}"/>
    <cellStyle name="40% - Accent2 4" xfId="82" xr:uid="{00000000-0005-0000-0000-000034000000}"/>
    <cellStyle name="40% - Accent2 5" xfId="96" xr:uid="{00000000-0005-0000-0000-000035000000}"/>
    <cellStyle name="40% - Accent2 6" xfId="110" xr:uid="{00000000-0005-0000-0000-000036000000}"/>
    <cellStyle name="40% - Accent2 7" xfId="126" xr:uid="{00000000-0005-0000-0000-000037000000}"/>
    <cellStyle name="40% - Accent3" xfId="27" builtinId="39" customBuiltin="1"/>
    <cellStyle name="40% - Accent3 2" xfId="54" xr:uid="{00000000-0005-0000-0000-000039000000}"/>
    <cellStyle name="40% - Accent3 3" xfId="70" xr:uid="{00000000-0005-0000-0000-00003A000000}"/>
    <cellStyle name="40% - Accent3 4" xfId="84" xr:uid="{00000000-0005-0000-0000-00003B000000}"/>
    <cellStyle name="40% - Accent3 5" xfId="98" xr:uid="{00000000-0005-0000-0000-00003C000000}"/>
    <cellStyle name="40% - Accent3 6" xfId="112" xr:uid="{00000000-0005-0000-0000-00003D000000}"/>
    <cellStyle name="40% - Accent3 7" xfId="128" xr:uid="{00000000-0005-0000-0000-00003E000000}"/>
    <cellStyle name="40% - Accent4" xfId="31" builtinId="43" customBuiltin="1"/>
    <cellStyle name="40% - Accent4 2" xfId="56" xr:uid="{00000000-0005-0000-0000-000040000000}"/>
    <cellStyle name="40% - Accent4 3" xfId="72" xr:uid="{00000000-0005-0000-0000-000041000000}"/>
    <cellStyle name="40% - Accent4 4" xfId="86" xr:uid="{00000000-0005-0000-0000-000042000000}"/>
    <cellStyle name="40% - Accent4 5" xfId="100" xr:uid="{00000000-0005-0000-0000-000043000000}"/>
    <cellStyle name="40% - Accent4 6" xfId="114" xr:uid="{00000000-0005-0000-0000-000044000000}"/>
    <cellStyle name="40% - Accent4 7" xfId="130" xr:uid="{00000000-0005-0000-0000-000045000000}"/>
    <cellStyle name="40% - Accent5" xfId="35" builtinId="47" customBuiltin="1"/>
    <cellStyle name="40% - Accent5 2" xfId="58" xr:uid="{00000000-0005-0000-0000-000047000000}"/>
    <cellStyle name="40% - Accent5 3" xfId="74" xr:uid="{00000000-0005-0000-0000-000048000000}"/>
    <cellStyle name="40% - Accent5 4" xfId="88" xr:uid="{00000000-0005-0000-0000-000049000000}"/>
    <cellStyle name="40% - Accent5 5" xfId="102" xr:uid="{00000000-0005-0000-0000-00004A000000}"/>
    <cellStyle name="40% - Accent5 6" xfId="116" xr:uid="{00000000-0005-0000-0000-00004B000000}"/>
    <cellStyle name="40% - Accent5 7" xfId="132" xr:uid="{00000000-0005-0000-0000-00004C000000}"/>
    <cellStyle name="40% - Accent6" xfId="39" builtinId="51" customBuiltin="1"/>
    <cellStyle name="40% - Accent6 2" xfId="60" xr:uid="{00000000-0005-0000-0000-00004E000000}"/>
    <cellStyle name="40% - Accent6 3" xfId="76" xr:uid="{00000000-0005-0000-0000-00004F000000}"/>
    <cellStyle name="40% - Accent6 4" xfId="90" xr:uid="{00000000-0005-0000-0000-000050000000}"/>
    <cellStyle name="40% - Accent6 5" xfId="104" xr:uid="{00000000-0005-0000-0000-000051000000}"/>
    <cellStyle name="40% - Accent6 6" xfId="118" xr:uid="{00000000-0005-0000-0000-000052000000}"/>
    <cellStyle name="40% - Accent6 7" xfId="134" xr:uid="{00000000-0005-0000-0000-000053000000}"/>
    <cellStyle name="60% - Accent1" xfId="20" builtinId="32" customBuiltin="1"/>
    <cellStyle name="60% - Accent1 2" xfId="146" xr:uid="{1082A677-DC0C-4216-B804-787068D7880D}"/>
    <cellStyle name="60% - Accent2" xfId="24" builtinId="36" customBuiltin="1"/>
    <cellStyle name="60% - Accent2 2" xfId="147" xr:uid="{F65595BA-D527-420F-A235-19ED60D20848}"/>
    <cellStyle name="60% - Accent3" xfId="28" builtinId="40" customBuiltin="1"/>
    <cellStyle name="60% - Accent3 2" xfId="148" xr:uid="{E4521E06-655C-4B60-ACA4-89CE24574611}"/>
    <cellStyle name="60% - Accent4" xfId="32" builtinId="44" customBuiltin="1"/>
    <cellStyle name="60% - Accent4 2" xfId="149" xr:uid="{898AD50B-B527-4D06-BDDB-EAC8B92931D7}"/>
    <cellStyle name="60% - Accent5" xfId="36" builtinId="48" customBuiltin="1"/>
    <cellStyle name="60% - Accent5 2" xfId="150" xr:uid="{5B1F02DE-AD3F-4127-932D-2913CDD1964E}"/>
    <cellStyle name="60% - Accent6" xfId="40" builtinId="52" customBuiltin="1"/>
    <cellStyle name="60% - Accent6 2" xfId="151" xr:uid="{B3FBF174-47F4-40D7-ADBF-FF0EE7751FEE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42" builtinId="3"/>
    <cellStyle name="Comma 2" xfId="139" xr:uid="{00000000-0005-0000-0000-000063000000}"/>
    <cellStyle name="Comma 2 2" xfId="140" xr:uid="{00000000-0005-0000-0000-000064000000}"/>
    <cellStyle name="Currency 2" xfId="138" xr:uid="{00000000-0005-0000-0000-000065000000}"/>
    <cellStyle name="Excel Built-in Normal" xfId="41" xr:uid="{00000000-0005-0000-0000-000066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145" xr:uid="{AC027F66-DBF7-45CA-968F-BAC2C2410C8D}"/>
    <cellStyle name="Normal" xfId="0" builtinId="0"/>
    <cellStyle name="Normal 2" xfId="46" xr:uid="{00000000-0005-0000-0000-000071000000}"/>
    <cellStyle name="Normal 2 2" xfId="61" xr:uid="{00000000-0005-0000-0000-000072000000}"/>
    <cellStyle name="Normal 2 3" xfId="77" xr:uid="{00000000-0005-0000-0000-000073000000}"/>
    <cellStyle name="Normal 2 4" xfId="91" xr:uid="{00000000-0005-0000-0000-000074000000}"/>
    <cellStyle name="Normal 2 5" xfId="105" xr:uid="{00000000-0005-0000-0000-000075000000}"/>
    <cellStyle name="Normal 2 6" xfId="119" xr:uid="{00000000-0005-0000-0000-000076000000}"/>
    <cellStyle name="Normal 2 7" xfId="135" xr:uid="{00000000-0005-0000-0000-000077000000}"/>
    <cellStyle name="Normal 3" xfId="42" xr:uid="{00000000-0005-0000-0000-000078000000}"/>
    <cellStyle name="Normal 3 4" xfId="141" xr:uid="{00000000-0005-0000-0000-000079000000}"/>
    <cellStyle name="Normal 4" xfId="121" xr:uid="{00000000-0005-0000-0000-00007A000000}"/>
    <cellStyle name="Normal 5" xfId="136" xr:uid="{00000000-0005-0000-0000-00007B000000}"/>
    <cellStyle name="Normal 6" xfId="45" xr:uid="{00000000-0005-0000-0000-00007C000000}"/>
    <cellStyle name="Note" xfId="143" builtinId="10" customBuiltin="1"/>
    <cellStyle name="Note 2" xfId="47" xr:uid="{00000000-0005-0000-0000-00007D000000}"/>
    <cellStyle name="Note 2 2" xfId="62" xr:uid="{00000000-0005-0000-0000-00007E000000}"/>
    <cellStyle name="Note 2 3" xfId="78" xr:uid="{00000000-0005-0000-0000-00007F000000}"/>
    <cellStyle name="Note 2 4" xfId="92" xr:uid="{00000000-0005-0000-0000-000080000000}"/>
    <cellStyle name="Note 2 5" xfId="106" xr:uid="{00000000-0005-0000-0000-000081000000}"/>
    <cellStyle name="Note 2 6" xfId="120" xr:uid="{00000000-0005-0000-0000-000082000000}"/>
    <cellStyle name="Note 3" xfId="122" xr:uid="{00000000-0005-0000-0000-000083000000}"/>
    <cellStyle name="Output" xfId="10" builtinId="21" customBuiltin="1"/>
    <cellStyle name="Style 1" xfId="48" xr:uid="{00000000-0005-0000-0000-000085000000}"/>
    <cellStyle name="Style 1 2" xfId="63" xr:uid="{00000000-0005-0000-0000-000086000000}"/>
    <cellStyle name="Title" xfId="1" builtinId="15" customBuiltin="1"/>
    <cellStyle name="Title 2" xfId="144" xr:uid="{D551BA12-3E34-42A5-84B8-8A0F06493C32}"/>
    <cellStyle name="Total" xfId="16" builtinId="25" customBuiltin="1"/>
    <cellStyle name="Warning Text" xfId="14" builtinId="11" customBuiltin="1"/>
    <cellStyle name="표준 2" xfId="43" xr:uid="{00000000-0005-0000-0000-00008A000000}"/>
    <cellStyle name="표준 2 2" xfId="44" xr:uid="{00000000-0005-0000-0000-00008B000000}"/>
    <cellStyle name="표준 2 3" xfId="137" xr:uid="{00000000-0005-0000-0000-00008C000000}"/>
    <cellStyle name="標準_O&amp;M用予備品" xfId="64" xr:uid="{00000000-0005-0000-0000-00008D000000}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707D-6A7D-4AEF-834F-751BF3234887}">
  <dimension ref="A1:BE21"/>
  <sheetViews>
    <sheetView workbookViewId="0">
      <selection activeCell="F28" sqref="F28"/>
    </sheetView>
  </sheetViews>
  <sheetFormatPr defaultColWidth="12.90625" defaultRowHeight="14.5"/>
  <cols>
    <col min="1" max="1" width="9.453125" style="3" customWidth="1"/>
    <col min="2" max="2" width="40.08984375" style="3" customWidth="1"/>
    <col min="3" max="7" width="12.90625" style="3"/>
    <col min="8" max="8" width="12.90625" style="27"/>
    <col min="9" max="14" width="12.90625" style="3"/>
    <col min="15" max="15" width="12.90625" style="27"/>
    <col min="16" max="17" width="12.90625" style="3"/>
    <col min="18" max="20" width="12.90625" style="27"/>
    <col min="21" max="55" width="12.90625" style="3"/>
    <col min="56" max="56" width="18.36328125" style="27" bestFit="1" customWidth="1"/>
    <col min="57" max="16384" width="12.90625" style="3"/>
  </cols>
  <sheetData>
    <row r="1" spans="1:57" ht="18.5" customHeight="1" thickBot="1">
      <c r="A1" s="58">
        <v>2022</v>
      </c>
      <c r="B1" s="59" t="s">
        <v>41</v>
      </c>
      <c r="C1" s="60" t="s">
        <v>89</v>
      </c>
      <c r="D1" s="61" t="s">
        <v>1</v>
      </c>
      <c r="E1" s="61" t="s">
        <v>2</v>
      </c>
      <c r="F1" s="61" t="s">
        <v>3</v>
      </c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2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59" t="s">
        <v>18</v>
      </c>
      <c r="V1" s="60" t="s">
        <v>19</v>
      </c>
      <c r="W1" s="59" t="s">
        <v>20</v>
      </c>
      <c r="X1" s="60" t="s">
        <v>21</v>
      </c>
      <c r="Y1" s="59" t="s">
        <v>22</v>
      </c>
      <c r="Z1" s="60" t="s">
        <v>23</v>
      </c>
      <c r="AA1" s="59" t="s">
        <v>24</v>
      </c>
      <c r="AB1" s="60" t="s">
        <v>25</v>
      </c>
      <c r="AC1" s="59" t="s">
        <v>26</v>
      </c>
      <c r="AD1" s="60" t="s">
        <v>27</v>
      </c>
      <c r="AE1" s="61" t="s">
        <v>28</v>
      </c>
      <c r="AF1" s="61" t="s">
        <v>29</v>
      </c>
      <c r="AG1" s="61" t="s">
        <v>30</v>
      </c>
      <c r="AH1" s="61" t="s">
        <v>31</v>
      </c>
      <c r="AI1" s="61" t="s">
        <v>32</v>
      </c>
      <c r="AJ1" s="61" t="s">
        <v>33</v>
      </c>
      <c r="AK1" s="61" t="s">
        <v>34</v>
      </c>
      <c r="AL1" s="61" t="s">
        <v>35</v>
      </c>
      <c r="AM1" s="61" t="s">
        <v>36</v>
      </c>
      <c r="AN1" s="61" t="s">
        <v>37</v>
      </c>
      <c r="AO1" s="61" t="s">
        <v>38</v>
      </c>
      <c r="AP1" s="61" t="s">
        <v>39</v>
      </c>
      <c r="AQ1" s="61" t="s">
        <v>40</v>
      </c>
      <c r="AR1" s="61" t="s">
        <v>66</v>
      </c>
      <c r="AS1" s="61" t="s">
        <v>72</v>
      </c>
      <c r="AT1" s="61" t="s">
        <v>73</v>
      </c>
      <c r="AU1" s="61" t="s">
        <v>74</v>
      </c>
      <c r="AV1" s="61" t="s">
        <v>75</v>
      </c>
      <c r="AW1" s="61" t="s">
        <v>76</v>
      </c>
      <c r="AX1" s="61" t="s">
        <v>77</v>
      </c>
      <c r="AY1" s="61" t="s">
        <v>78</v>
      </c>
      <c r="AZ1" s="61" t="s">
        <v>79</v>
      </c>
      <c r="BA1" s="61" t="s">
        <v>80</v>
      </c>
      <c r="BB1" s="61" t="s">
        <v>81</v>
      </c>
      <c r="BC1" s="61" t="s">
        <v>82</v>
      </c>
      <c r="BD1" s="63" t="s">
        <v>64</v>
      </c>
    </row>
    <row r="2" spans="1:57" ht="15" thickBot="1">
      <c r="A2" s="123" t="s">
        <v>42</v>
      </c>
      <c r="B2" s="64" t="s">
        <v>43</v>
      </c>
      <c r="C2" s="65"/>
      <c r="D2" s="7"/>
      <c r="E2" s="8">
        <v>27403.120000000003</v>
      </c>
      <c r="F2" s="10">
        <v>587.98</v>
      </c>
      <c r="G2" s="8">
        <v>810.13</v>
      </c>
      <c r="H2" s="34"/>
      <c r="I2" s="8"/>
      <c r="J2" s="23">
        <v>176.7</v>
      </c>
      <c r="K2" s="19">
        <v>688.3</v>
      </c>
      <c r="L2" s="29"/>
      <c r="M2" s="30"/>
      <c r="N2" s="23">
        <v>151.78</v>
      </c>
      <c r="O2" s="39"/>
      <c r="P2" s="7"/>
      <c r="Q2" s="20">
        <v>834</v>
      </c>
      <c r="R2" s="34"/>
      <c r="S2" s="26"/>
      <c r="T2" s="29"/>
      <c r="U2" s="66"/>
      <c r="V2" s="67"/>
      <c r="W2" s="66">
        <v>7382.58</v>
      </c>
      <c r="X2" s="48">
        <v>43829.19</v>
      </c>
      <c r="Y2" s="66">
        <v>514.91</v>
      </c>
      <c r="Z2" s="67"/>
      <c r="AA2" s="66"/>
      <c r="AB2" s="68">
        <v>8037.01</v>
      </c>
      <c r="AC2" s="55"/>
      <c r="AD2" s="49"/>
      <c r="AE2" s="36"/>
      <c r="AF2" s="26"/>
      <c r="AG2" s="36"/>
      <c r="AH2" s="25">
        <v>4238.12</v>
      </c>
      <c r="AI2" s="23"/>
      <c r="AJ2" s="20"/>
      <c r="AK2" s="7">
        <v>1338.04</v>
      </c>
      <c r="AL2" s="23">
        <v>23589</v>
      </c>
      <c r="AM2" s="7"/>
      <c r="AN2" s="7"/>
      <c r="AO2" s="23"/>
      <c r="AP2" s="7"/>
      <c r="AQ2" s="23">
        <v>147531.21999999997</v>
      </c>
      <c r="AR2" s="7">
        <v>330.8</v>
      </c>
      <c r="AS2" s="23">
        <v>1381.59</v>
      </c>
      <c r="AT2" s="7"/>
      <c r="AU2" s="48">
        <v>12943.66</v>
      </c>
      <c r="AV2" s="7"/>
      <c r="AW2" s="23">
        <v>28218.92</v>
      </c>
      <c r="AX2" s="23">
        <v>8229</v>
      </c>
      <c r="AY2" s="7"/>
      <c r="AZ2" s="23">
        <v>992.40000000000009</v>
      </c>
      <c r="BA2" s="7"/>
      <c r="BB2" s="7"/>
      <c r="BC2" s="7"/>
      <c r="BD2" s="38">
        <f>SUM(C2:BC2)</f>
        <v>319208.44999999995</v>
      </c>
    </row>
    <row r="3" spans="1:57" ht="16.5" customHeight="1" thickBot="1">
      <c r="A3" s="124"/>
      <c r="B3" s="64" t="s">
        <v>44</v>
      </c>
      <c r="C3" s="65"/>
      <c r="D3" s="7"/>
      <c r="E3" s="19"/>
      <c r="F3" s="10"/>
      <c r="G3" s="8"/>
      <c r="H3" s="34">
        <v>11835.69</v>
      </c>
      <c r="I3" s="8"/>
      <c r="J3" s="23"/>
      <c r="K3" s="19"/>
      <c r="L3" s="29"/>
      <c r="M3" s="30">
        <v>1109.8200000000002</v>
      </c>
      <c r="N3" s="23"/>
      <c r="O3" s="39"/>
      <c r="P3" s="7"/>
      <c r="Q3" s="20"/>
      <c r="R3" s="34"/>
      <c r="S3" s="26"/>
      <c r="T3" s="44">
        <v>3759.43</v>
      </c>
      <c r="U3" s="66"/>
      <c r="V3" s="68">
        <v>366</v>
      </c>
      <c r="W3" s="66">
        <v>414.85</v>
      </c>
      <c r="X3" s="67"/>
      <c r="Y3" s="66"/>
      <c r="Z3" s="68"/>
      <c r="AA3" s="66"/>
      <c r="AB3" s="51">
        <v>459.72</v>
      </c>
      <c r="AC3" s="50"/>
      <c r="AD3" s="49"/>
      <c r="AE3" s="34"/>
      <c r="AF3" s="37"/>
      <c r="AG3" s="36"/>
      <c r="AH3" s="26"/>
      <c r="AI3" s="7"/>
      <c r="AJ3" s="20"/>
      <c r="AK3" s="7"/>
      <c r="AL3" s="7"/>
      <c r="AM3" s="7"/>
      <c r="AN3" s="7"/>
      <c r="AO3" s="23"/>
      <c r="AP3" s="7"/>
      <c r="AQ3" s="23"/>
      <c r="AR3" s="23"/>
      <c r="AS3" s="23"/>
      <c r="AT3" s="7"/>
      <c r="AU3" s="7"/>
      <c r="AV3" s="7"/>
      <c r="AW3" s="23"/>
      <c r="AX3" s="23"/>
      <c r="AY3" s="7"/>
      <c r="AZ3" s="23"/>
      <c r="BA3" s="7"/>
      <c r="BB3" s="7"/>
      <c r="BC3" s="7"/>
      <c r="BD3" s="38">
        <f t="shared" ref="BD3:BD21" si="0">SUM(C3:BC3)</f>
        <v>17945.509999999998</v>
      </c>
    </row>
    <row r="4" spans="1:57" ht="15" thickBot="1">
      <c r="A4" s="124"/>
      <c r="B4" s="64" t="s">
        <v>53</v>
      </c>
      <c r="C4" s="69"/>
      <c r="D4" s="5"/>
      <c r="E4" s="18">
        <v>12826.99</v>
      </c>
      <c r="F4" s="6">
        <v>5635.68</v>
      </c>
      <c r="G4" s="9">
        <v>26880.83</v>
      </c>
      <c r="H4" s="47">
        <v>4846.3500000000004</v>
      </c>
      <c r="I4" s="18">
        <v>16254.03</v>
      </c>
      <c r="J4" s="23">
        <v>16420.199999999997</v>
      </c>
      <c r="K4" s="18">
        <v>3837.03</v>
      </c>
      <c r="L4" s="29"/>
      <c r="M4" s="31">
        <v>44876.159999999996</v>
      </c>
      <c r="N4" s="23">
        <v>95236.68</v>
      </c>
      <c r="O4" s="35">
        <v>4543.68</v>
      </c>
      <c r="P4" s="6">
        <v>5788.6600000000008</v>
      </c>
      <c r="Q4" s="21">
        <v>669.42</v>
      </c>
      <c r="R4" s="28"/>
      <c r="S4" s="26"/>
      <c r="T4" s="41">
        <v>893.81</v>
      </c>
      <c r="U4" s="70"/>
      <c r="V4" s="67">
        <v>3241.0699999999997</v>
      </c>
      <c r="W4" s="32">
        <v>27441.01</v>
      </c>
      <c r="X4" s="67"/>
      <c r="Y4" s="66">
        <v>40819.81</v>
      </c>
      <c r="Z4" s="67">
        <v>26961.730000000003</v>
      </c>
      <c r="AA4" s="70">
        <v>112106.96</v>
      </c>
      <c r="AB4" s="67">
        <v>20843.55</v>
      </c>
      <c r="AC4" s="55">
        <v>3176.59</v>
      </c>
      <c r="AD4" s="71"/>
      <c r="AE4" s="28"/>
      <c r="AF4" s="25"/>
      <c r="AG4" s="28">
        <v>11442.66</v>
      </c>
      <c r="AH4" s="25">
        <v>26833.33</v>
      </c>
      <c r="AI4" s="6">
        <v>13038.16</v>
      </c>
      <c r="AJ4" s="21"/>
      <c r="AK4" s="23">
        <v>7127.7099999999991</v>
      </c>
      <c r="AL4" s="23">
        <v>54.88</v>
      </c>
      <c r="AM4" s="23"/>
      <c r="AN4" s="6"/>
      <c r="AO4" s="48">
        <v>3300.61</v>
      </c>
      <c r="AP4" s="6"/>
      <c r="AQ4" s="23"/>
      <c r="AR4" s="6">
        <v>8067.51</v>
      </c>
      <c r="AS4" s="23"/>
      <c r="AT4" s="6"/>
      <c r="AU4" s="6">
        <v>18496.960000000003</v>
      </c>
      <c r="AV4" s="6">
        <v>399.99</v>
      </c>
      <c r="AW4" s="23"/>
      <c r="AX4" s="23">
        <v>4186.37</v>
      </c>
      <c r="AY4" s="6"/>
      <c r="AZ4" s="23">
        <v>7154.9599999999991</v>
      </c>
      <c r="BA4" s="6"/>
      <c r="BB4" s="23"/>
      <c r="BC4" s="6"/>
      <c r="BD4" s="38">
        <f t="shared" si="0"/>
        <v>573403.37999999989</v>
      </c>
    </row>
    <row r="5" spans="1:57" s="27" customFormat="1" ht="15" thickBot="1">
      <c r="A5" s="125"/>
      <c r="B5" s="72" t="s">
        <v>52</v>
      </c>
      <c r="C5" s="73"/>
      <c r="D5" s="28"/>
      <c r="E5" s="35"/>
      <c r="F5" s="28"/>
      <c r="G5" s="35"/>
      <c r="H5" s="28"/>
      <c r="I5" s="35">
        <v>24402.3420104492</v>
      </c>
      <c r="J5" s="28"/>
      <c r="K5" s="35"/>
      <c r="L5" s="41"/>
      <c r="M5" s="32"/>
      <c r="N5" s="36"/>
      <c r="O5" s="35"/>
      <c r="P5" s="28"/>
      <c r="Q5" s="25"/>
      <c r="R5" s="28"/>
      <c r="S5" s="25"/>
      <c r="T5" s="41"/>
      <c r="U5" s="32"/>
      <c r="V5" s="52"/>
      <c r="W5" s="32"/>
      <c r="X5" s="52"/>
      <c r="Y5" s="32"/>
      <c r="Z5" s="52"/>
      <c r="AA5" s="32"/>
      <c r="AB5" s="52"/>
      <c r="AC5" s="74"/>
      <c r="AD5" s="71"/>
      <c r="AE5" s="28"/>
      <c r="AF5" s="25"/>
      <c r="AG5" s="28"/>
      <c r="AH5" s="25"/>
      <c r="AI5" s="28"/>
      <c r="AJ5" s="25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8">
        <f t="shared" si="0"/>
        <v>24402.3420104492</v>
      </c>
    </row>
    <row r="6" spans="1:57" s="27" customFormat="1" ht="15" thickBot="1">
      <c r="A6" s="125"/>
      <c r="B6" s="75" t="s">
        <v>93</v>
      </c>
      <c r="C6" s="76"/>
      <c r="D6" s="77"/>
      <c r="E6" s="78"/>
      <c r="F6" s="77"/>
      <c r="G6" s="78"/>
      <c r="H6" s="77"/>
      <c r="I6" s="78"/>
      <c r="J6" s="77"/>
      <c r="K6" s="78"/>
      <c r="L6" s="79"/>
      <c r="M6" s="80"/>
      <c r="N6" s="81"/>
      <c r="O6" s="78"/>
      <c r="P6" s="77"/>
      <c r="Q6" s="82"/>
      <c r="R6" s="77"/>
      <c r="S6" s="82"/>
      <c r="T6" s="79">
        <v>3663.08</v>
      </c>
      <c r="U6" s="83"/>
      <c r="V6" s="84"/>
      <c r="W6" s="83"/>
      <c r="X6" s="84"/>
      <c r="Y6" s="83"/>
      <c r="Z6" s="84"/>
      <c r="AA6" s="83"/>
      <c r="AB6" s="84"/>
      <c r="AC6" s="85"/>
      <c r="AD6" s="80"/>
      <c r="AE6" s="77"/>
      <c r="AF6" s="82"/>
      <c r="AG6" s="77"/>
      <c r="AH6" s="82"/>
      <c r="AI6" s="77"/>
      <c r="AJ6" s="82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38"/>
    </row>
    <row r="7" spans="1:57" s="27" customFormat="1" ht="15" thickBot="1">
      <c r="A7" s="86"/>
      <c r="B7" s="87" t="s">
        <v>95</v>
      </c>
      <c r="C7" s="76"/>
      <c r="D7" s="77"/>
      <c r="E7" s="78"/>
      <c r="F7" s="77"/>
      <c r="G7" s="78"/>
      <c r="H7" s="77"/>
      <c r="I7" s="78"/>
      <c r="J7" s="77"/>
      <c r="K7" s="78"/>
      <c r="L7" s="79"/>
      <c r="M7" s="80"/>
      <c r="N7" s="81"/>
      <c r="O7" s="78"/>
      <c r="P7" s="77"/>
      <c r="Q7" s="82"/>
      <c r="R7" s="77"/>
      <c r="S7" s="82"/>
      <c r="T7" s="79"/>
      <c r="U7" s="83"/>
      <c r="V7" s="84"/>
      <c r="W7" s="83"/>
      <c r="X7" s="84"/>
      <c r="Y7" s="83"/>
      <c r="Z7" s="84"/>
      <c r="AA7" s="83"/>
      <c r="AB7" s="84"/>
      <c r="AC7" s="85"/>
      <c r="AD7" s="80"/>
      <c r="AE7" s="77">
        <v>135157.31999999998</v>
      </c>
      <c r="AF7" s="82"/>
      <c r="AG7" s="77"/>
      <c r="AH7" s="82"/>
      <c r="AI7" s="77"/>
      <c r="AJ7" s="82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38"/>
    </row>
    <row r="8" spans="1:57" s="1" customFormat="1" ht="15" thickBot="1">
      <c r="A8" s="88"/>
      <c r="B8" s="89" t="s">
        <v>63</v>
      </c>
      <c r="C8" s="90">
        <f>SUM(C2:C6)</f>
        <v>0</v>
      </c>
      <c r="D8" s="91">
        <f t="shared" ref="D8:AC8" si="1">SUM(D2:D6)</f>
        <v>0</v>
      </c>
      <c r="E8" s="91">
        <f t="shared" si="1"/>
        <v>40230.11</v>
      </c>
      <c r="F8" s="91">
        <f t="shared" si="1"/>
        <v>6223.66</v>
      </c>
      <c r="G8" s="91">
        <f t="shared" si="1"/>
        <v>27690.960000000003</v>
      </c>
      <c r="H8" s="91">
        <f t="shared" si="1"/>
        <v>16682.04</v>
      </c>
      <c r="I8" s="91">
        <f t="shared" si="1"/>
        <v>40656.372010449202</v>
      </c>
      <c r="J8" s="91">
        <f t="shared" si="1"/>
        <v>16596.899999999998</v>
      </c>
      <c r="K8" s="91">
        <f t="shared" si="1"/>
        <v>4525.33</v>
      </c>
      <c r="L8" s="91">
        <f t="shared" si="1"/>
        <v>0</v>
      </c>
      <c r="M8" s="91">
        <f t="shared" si="1"/>
        <v>45985.979999999996</v>
      </c>
      <c r="N8" s="91">
        <f t="shared" si="1"/>
        <v>95388.459999999992</v>
      </c>
      <c r="O8" s="91">
        <f t="shared" si="1"/>
        <v>4543.68</v>
      </c>
      <c r="P8" s="91">
        <f t="shared" si="1"/>
        <v>5788.6600000000008</v>
      </c>
      <c r="Q8" s="91">
        <f t="shared" si="1"/>
        <v>1503.42</v>
      </c>
      <c r="R8" s="91">
        <f t="shared" si="1"/>
        <v>0</v>
      </c>
      <c r="S8" s="91">
        <f t="shared" si="1"/>
        <v>0</v>
      </c>
      <c r="T8" s="92">
        <f t="shared" si="1"/>
        <v>8316.32</v>
      </c>
      <c r="U8" s="93">
        <f t="shared" si="1"/>
        <v>0</v>
      </c>
      <c r="V8" s="94">
        <f t="shared" si="1"/>
        <v>3607.0699999999997</v>
      </c>
      <c r="W8" s="93">
        <f t="shared" si="1"/>
        <v>35238.44</v>
      </c>
      <c r="X8" s="94">
        <f t="shared" si="1"/>
        <v>43829.19</v>
      </c>
      <c r="Y8" s="93">
        <f t="shared" si="1"/>
        <v>41334.720000000001</v>
      </c>
      <c r="Z8" s="94">
        <f t="shared" si="1"/>
        <v>26961.730000000003</v>
      </c>
      <c r="AA8" s="93">
        <f t="shared" si="1"/>
        <v>112106.96</v>
      </c>
      <c r="AB8" s="94">
        <f t="shared" si="1"/>
        <v>29340.28</v>
      </c>
      <c r="AC8" s="93">
        <f t="shared" si="1"/>
        <v>3176.59</v>
      </c>
      <c r="AD8" s="94">
        <f>SUM(AD2:AD7)</f>
        <v>0</v>
      </c>
      <c r="AE8" s="93">
        <f>SUM(AE2:AE7)</f>
        <v>135157.31999999998</v>
      </c>
      <c r="AF8" s="94">
        <f>SUM(AF2:AF7)</f>
        <v>0</v>
      </c>
      <c r="AG8" s="93">
        <f t="shared" ref="AG8:BC8" si="2">SUM(AG2:AG7)</f>
        <v>11442.66</v>
      </c>
      <c r="AH8" s="94">
        <f t="shared" si="2"/>
        <v>31071.45</v>
      </c>
      <c r="AI8" s="93">
        <f t="shared" si="2"/>
        <v>13038.16</v>
      </c>
      <c r="AJ8" s="94">
        <f t="shared" si="2"/>
        <v>0</v>
      </c>
      <c r="AK8" s="93">
        <f t="shared" si="2"/>
        <v>8465.75</v>
      </c>
      <c r="AL8" s="94">
        <f t="shared" si="2"/>
        <v>23643.88</v>
      </c>
      <c r="AM8" s="93">
        <f t="shared" si="2"/>
        <v>0</v>
      </c>
      <c r="AN8" s="94">
        <f t="shared" si="2"/>
        <v>0</v>
      </c>
      <c r="AO8" s="93">
        <f t="shared" si="2"/>
        <v>3300.61</v>
      </c>
      <c r="AP8" s="94">
        <f t="shared" si="2"/>
        <v>0</v>
      </c>
      <c r="AQ8" s="93">
        <f t="shared" si="2"/>
        <v>147531.21999999997</v>
      </c>
      <c r="AR8" s="94">
        <f t="shared" si="2"/>
        <v>8398.31</v>
      </c>
      <c r="AS8" s="93">
        <f t="shared" si="2"/>
        <v>1381.59</v>
      </c>
      <c r="AT8" s="94">
        <f t="shared" si="2"/>
        <v>0</v>
      </c>
      <c r="AU8" s="93">
        <f t="shared" si="2"/>
        <v>31440.620000000003</v>
      </c>
      <c r="AV8" s="94">
        <f t="shared" si="2"/>
        <v>399.99</v>
      </c>
      <c r="AW8" s="93">
        <f t="shared" si="2"/>
        <v>28218.92</v>
      </c>
      <c r="AX8" s="94">
        <f t="shared" si="2"/>
        <v>12415.369999999999</v>
      </c>
      <c r="AY8" s="93">
        <f t="shared" si="2"/>
        <v>0</v>
      </c>
      <c r="AZ8" s="94">
        <f t="shared" si="2"/>
        <v>8147.3599999999988</v>
      </c>
      <c r="BA8" s="93">
        <f t="shared" si="2"/>
        <v>0</v>
      </c>
      <c r="BB8" s="94">
        <f t="shared" si="2"/>
        <v>0</v>
      </c>
      <c r="BC8" s="93">
        <f t="shared" si="2"/>
        <v>0</v>
      </c>
      <c r="BD8" s="115">
        <f t="shared" si="0"/>
        <v>1073780.0820104494</v>
      </c>
      <c r="BE8" s="24"/>
    </row>
    <row r="9" spans="1:57" s="27" customFormat="1" ht="15" thickBot="1">
      <c r="A9" s="126" t="s">
        <v>45</v>
      </c>
      <c r="B9" s="95"/>
      <c r="C9" s="96"/>
      <c r="D9" s="34"/>
      <c r="E9" s="39"/>
      <c r="F9" s="34"/>
      <c r="G9" s="39"/>
      <c r="H9" s="34"/>
      <c r="I9" s="39"/>
      <c r="J9" s="34"/>
      <c r="K9" s="39"/>
      <c r="L9" s="44"/>
      <c r="M9" s="45"/>
      <c r="N9" s="46"/>
      <c r="O9" s="39"/>
      <c r="P9" s="34"/>
      <c r="Q9" s="26"/>
      <c r="R9" s="34"/>
      <c r="S9" s="26"/>
      <c r="T9" s="44"/>
      <c r="U9" s="45"/>
      <c r="V9" s="51"/>
      <c r="W9" s="45"/>
      <c r="X9" s="51"/>
      <c r="Y9" s="45"/>
      <c r="Z9" s="51"/>
      <c r="AA9" s="45"/>
      <c r="AB9" s="51"/>
      <c r="AC9" s="97"/>
      <c r="AD9" s="49"/>
      <c r="AE9" s="34"/>
      <c r="AF9" s="26"/>
      <c r="AG9" s="34"/>
      <c r="AH9" s="26"/>
      <c r="AI9" s="34"/>
      <c r="AJ9" s="26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98">
        <f t="shared" si="0"/>
        <v>0</v>
      </c>
    </row>
    <row r="10" spans="1:57" s="27" customFormat="1" ht="15" thickBot="1">
      <c r="A10" s="126"/>
      <c r="B10" s="72" t="s">
        <v>46</v>
      </c>
      <c r="C10" s="73"/>
      <c r="D10" s="28"/>
      <c r="E10" s="35"/>
      <c r="F10" s="28"/>
      <c r="G10" s="35"/>
      <c r="H10" s="28"/>
      <c r="I10" s="35"/>
      <c r="J10" s="28"/>
      <c r="K10" s="35"/>
      <c r="L10" s="41"/>
      <c r="M10" s="32"/>
      <c r="N10" s="42"/>
      <c r="O10" s="35"/>
      <c r="P10" s="28"/>
      <c r="Q10" s="25"/>
      <c r="R10" s="28"/>
      <c r="S10" s="35"/>
      <c r="T10" s="41"/>
      <c r="U10" s="32"/>
      <c r="V10" s="52"/>
      <c r="W10" s="32"/>
      <c r="X10" s="52"/>
      <c r="Y10" s="32"/>
      <c r="Z10" s="52"/>
      <c r="AA10" s="32"/>
      <c r="AB10" s="52"/>
      <c r="AC10" s="74"/>
      <c r="AD10" s="71"/>
      <c r="AE10" s="28"/>
      <c r="AF10" s="25"/>
      <c r="AG10" s="28"/>
      <c r="AH10" s="25"/>
      <c r="AI10" s="36"/>
      <c r="AJ10" s="25"/>
      <c r="AK10" s="36"/>
      <c r="AL10" s="36">
        <v>70001.14</v>
      </c>
      <c r="AM10" s="36">
        <v>37743.25</v>
      </c>
      <c r="AN10" s="28"/>
      <c r="AO10" s="36"/>
      <c r="AP10" s="28"/>
      <c r="AQ10" s="28"/>
      <c r="AR10" s="28"/>
      <c r="AS10" s="28"/>
      <c r="AT10" s="28"/>
      <c r="AU10" s="36"/>
      <c r="AV10" s="28"/>
      <c r="AW10" s="28">
        <v>295.13</v>
      </c>
      <c r="AX10" s="28"/>
      <c r="AY10" s="28"/>
      <c r="AZ10" s="28"/>
      <c r="BA10" s="28"/>
      <c r="BB10" s="28"/>
      <c r="BC10" s="28"/>
      <c r="BD10" s="38">
        <f t="shared" si="0"/>
        <v>108039.52</v>
      </c>
    </row>
    <row r="11" spans="1:57" s="27" customFormat="1" ht="15" thickBot="1">
      <c r="A11" s="126"/>
      <c r="B11" s="72" t="s">
        <v>88</v>
      </c>
      <c r="C11" s="73"/>
      <c r="D11" s="28"/>
      <c r="E11" s="35"/>
      <c r="F11" s="36"/>
      <c r="G11" s="35"/>
      <c r="H11" s="28"/>
      <c r="I11" s="35"/>
      <c r="J11" s="28"/>
      <c r="K11" s="35"/>
      <c r="L11" s="41"/>
      <c r="M11" s="32"/>
      <c r="N11" s="42"/>
      <c r="O11" s="35"/>
      <c r="P11" s="28"/>
      <c r="Q11" s="25"/>
      <c r="R11" s="28"/>
      <c r="S11" s="25"/>
      <c r="T11" s="41"/>
      <c r="U11" s="32"/>
      <c r="V11" s="52"/>
      <c r="W11" s="32"/>
      <c r="X11" s="52"/>
      <c r="Y11" s="32"/>
      <c r="Z11" s="52"/>
      <c r="AA11" s="32"/>
      <c r="AB11" s="52"/>
      <c r="AC11" s="74"/>
      <c r="AD11" s="71"/>
      <c r="AE11" s="28"/>
      <c r="AF11" s="25"/>
      <c r="AG11" s="28"/>
      <c r="AH11" s="25"/>
      <c r="AI11" s="28"/>
      <c r="AJ11" s="25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>
        <v>155516.51</v>
      </c>
      <c r="AX11" s="28"/>
      <c r="AY11" s="28"/>
      <c r="AZ11" s="28"/>
      <c r="BA11" s="28"/>
      <c r="BB11" s="28"/>
      <c r="BC11" s="28"/>
      <c r="BD11" s="38">
        <f t="shared" si="0"/>
        <v>155516.51</v>
      </c>
    </row>
    <row r="12" spans="1:57" s="27" customFormat="1" ht="15" thickBot="1">
      <c r="A12" s="126"/>
      <c r="B12" s="72" t="s">
        <v>47</v>
      </c>
      <c r="C12" s="73"/>
      <c r="D12" s="28"/>
      <c r="E12" s="35"/>
      <c r="F12" s="28"/>
      <c r="G12" s="35"/>
      <c r="H12" s="28"/>
      <c r="I12" s="35"/>
      <c r="J12" s="28"/>
      <c r="K12" s="35"/>
      <c r="L12" s="41"/>
      <c r="M12" s="32"/>
      <c r="N12" s="42"/>
      <c r="O12" s="35"/>
      <c r="P12" s="28"/>
      <c r="Q12" s="25"/>
      <c r="R12" s="28"/>
      <c r="S12" s="25"/>
      <c r="T12" s="41"/>
      <c r="U12" s="32"/>
      <c r="V12" s="52"/>
      <c r="W12" s="32"/>
      <c r="X12" s="52"/>
      <c r="Y12" s="32"/>
      <c r="Z12" s="52"/>
      <c r="AA12" s="32"/>
      <c r="AB12" s="52"/>
      <c r="AC12" s="74"/>
      <c r="AD12" s="71"/>
      <c r="AE12" s="28"/>
      <c r="AF12" s="25"/>
      <c r="AG12" s="28"/>
      <c r="AH12" s="25"/>
      <c r="AI12" s="28"/>
      <c r="AJ12" s="25"/>
      <c r="AK12" s="36"/>
      <c r="AL12" s="28"/>
      <c r="AM12" s="28"/>
      <c r="AN12" s="28"/>
      <c r="AO12" s="28"/>
      <c r="AP12" s="36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36"/>
      <c r="BC12" s="28"/>
      <c r="BD12" s="38">
        <f t="shared" si="0"/>
        <v>0</v>
      </c>
    </row>
    <row r="13" spans="1:57" s="27" customFormat="1" ht="15" thickBot="1">
      <c r="A13" s="126"/>
      <c r="B13" s="72" t="s">
        <v>48</v>
      </c>
      <c r="C13" s="73"/>
      <c r="D13" s="28"/>
      <c r="E13" s="35"/>
      <c r="F13" s="28"/>
      <c r="G13" s="35"/>
      <c r="H13" s="28"/>
      <c r="I13" s="35"/>
      <c r="J13" s="28"/>
      <c r="K13" s="35"/>
      <c r="L13" s="43"/>
      <c r="M13" s="32"/>
      <c r="N13" s="36"/>
      <c r="O13" s="35"/>
      <c r="P13" s="28"/>
      <c r="Q13" s="25"/>
      <c r="R13" s="28"/>
      <c r="S13" s="25"/>
      <c r="T13" s="41"/>
      <c r="U13" s="32"/>
      <c r="V13" s="52"/>
      <c r="W13" s="32"/>
      <c r="X13" s="52"/>
      <c r="Y13" s="32"/>
      <c r="Z13" s="52"/>
      <c r="AA13" s="32"/>
      <c r="AB13" s="52"/>
      <c r="AC13" s="74"/>
      <c r="AD13" s="71"/>
      <c r="AE13" s="28"/>
      <c r="AF13" s="25"/>
      <c r="AG13" s="28"/>
      <c r="AH13" s="25"/>
      <c r="AI13" s="28"/>
      <c r="AJ13" s="25">
        <v>89347.010000000009</v>
      </c>
      <c r="AK13" s="28"/>
      <c r="AL13" s="28"/>
      <c r="AM13" s="36"/>
      <c r="AN13" s="28">
        <v>66417.76999999999</v>
      </c>
      <c r="AO13" s="28"/>
      <c r="AP13" s="28">
        <v>121000</v>
      </c>
      <c r="AQ13" s="28">
        <v>17963.98</v>
      </c>
      <c r="AR13" s="36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38">
        <f t="shared" si="0"/>
        <v>294728.76</v>
      </c>
    </row>
    <row r="14" spans="1:57" s="27" customFormat="1" ht="15" thickBot="1">
      <c r="A14" s="126"/>
      <c r="B14" s="72" t="s">
        <v>49</v>
      </c>
      <c r="C14" s="73"/>
      <c r="D14" s="28"/>
      <c r="E14" s="35"/>
      <c r="F14" s="36"/>
      <c r="G14" s="35"/>
      <c r="H14" s="28"/>
      <c r="I14" s="36">
        <v>545.86</v>
      </c>
      <c r="J14" s="28"/>
      <c r="K14" s="35"/>
      <c r="L14" s="43"/>
      <c r="M14" s="32"/>
      <c r="N14" s="42"/>
      <c r="O14" s="35"/>
      <c r="P14" s="28"/>
      <c r="Q14" s="25"/>
      <c r="R14" s="28"/>
      <c r="S14" s="35"/>
      <c r="T14" s="99">
        <v>120548.75</v>
      </c>
      <c r="U14" s="32">
        <v>141399.78</v>
      </c>
      <c r="V14" s="52">
        <v>164663.12</v>
      </c>
      <c r="W14" s="32">
        <v>91531.05</v>
      </c>
      <c r="X14" s="48">
        <v>62350.350000000006</v>
      </c>
      <c r="Y14" s="32"/>
      <c r="Z14" s="52"/>
      <c r="AA14" s="32"/>
      <c r="AB14" s="52">
        <v>3386.96</v>
      </c>
      <c r="AC14" s="74">
        <v>81677.94</v>
      </c>
      <c r="AD14" s="71">
        <v>53901.599999999999</v>
      </c>
      <c r="AF14" s="25">
        <v>76148.570000000007</v>
      </c>
      <c r="AG14" s="36"/>
      <c r="AH14" s="25"/>
      <c r="AI14" s="28"/>
      <c r="AJ14" s="25"/>
      <c r="AK14" s="28"/>
      <c r="AL14" s="28"/>
      <c r="AM14" s="28">
        <v>531.41999999999996</v>
      </c>
      <c r="AN14" s="36">
        <v>68762.399999999994</v>
      </c>
      <c r="AO14" s="27">
        <v>59510.990000000005</v>
      </c>
      <c r="AP14" s="28"/>
      <c r="AR14" s="28"/>
      <c r="AS14" s="36">
        <v>23848.48</v>
      </c>
      <c r="AT14" s="36">
        <v>161718.20000000001</v>
      </c>
      <c r="AU14" s="36"/>
      <c r="AX14" s="23">
        <v>3644.3633678235001</v>
      </c>
      <c r="AY14" s="36">
        <v>21243.23</v>
      </c>
      <c r="BD14" s="38">
        <f t="shared" si="0"/>
        <v>1135413.0633678234</v>
      </c>
    </row>
    <row r="15" spans="1:57" s="27" customFormat="1" ht="15" thickBot="1">
      <c r="A15" s="126"/>
      <c r="B15" s="72" t="s">
        <v>50</v>
      </c>
      <c r="C15" s="73"/>
      <c r="D15" s="28"/>
      <c r="E15" s="35">
        <v>23278.15</v>
      </c>
      <c r="F15" s="36">
        <v>45108.35</v>
      </c>
      <c r="G15" s="35">
        <v>68427.23</v>
      </c>
      <c r="H15" s="28">
        <v>52438.25</v>
      </c>
      <c r="I15" s="35">
        <v>50680.69</v>
      </c>
      <c r="J15" s="36">
        <v>97903.789999999979</v>
      </c>
      <c r="K15" s="35">
        <v>84833.900000000009</v>
      </c>
      <c r="L15" s="43">
        <v>14237.4</v>
      </c>
      <c r="M15" s="32">
        <v>76898.260000000009</v>
      </c>
      <c r="N15" s="36">
        <v>5495.95</v>
      </c>
      <c r="O15" s="35">
        <v>100982.27000000002</v>
      </c>
      <c r="P15" s="28">
        <v>151068.34</v>
      </c>
      <c r="Q15" s="35">
        <v>109475.68000000002</v>
      </c>
      <c r="R15" s="28">
        <v>153184.26</v>
      </c>
      <c r="S15" s="35">
        <v>153184.26</v>
      </c>
      <c r="T15" s="99">
        <v>4306.87</v>
      </c>
      <c r="U15" s="32"/>
      <c r="V15" s="52"/>
      <c r="W15" s="32"/>
      <c r="X15" s="48">
        <v>53.959999999999994</v>
      </c>
      <c r="Y15" s="32">
        <v>18127.170000000002</v>
      </c>
      <c r="Z15" s="52">
        <v>74762.11</v>
      </c>
      <c r="AA15" s="32"/>
      <c r="AB15" s="52">
        <v>4021.67</v>
      </c>
      <c r="AC15" s="74">
        <v>10589.46</v>
      </c>
      <c r="AD15" s="73"/>
      <c r="AE15" s="36"/>
      <c r="AF15" s="25"/>
      <c r="AG15" s="36">
        <v>4249.49</v>
      </c>
      <c r="AH15" s="35">
        <v>10846.4</v>
      </c>
      <c r="AI15" s="36"/>
      <c r="AJ15" s="25"/>
      <c r="AK15" s="36">
        <v>83487.59</v>
      </c>
      <c r="AL15" s="28">
        <v>12544</v>
      </c>
      <c r="AM15" s="36">
        <v>23970.86</v>
      </c>
      <c r="AN15" s="36"/>
      <c r="AO15" s="36">
        <v>25588.34</v>
      </c>
      <c r="AP15" s="36"/>
      <c r="AQ15" s="36"/>
      <c r="AR15" s="28">
        <v>31026.670000000002</v>
      </c>
      <c r="AS15" s="28"/>
      <c r="AT15" s="28"/>
      <c r="AU15" s="36">
        <v>3637.3500000000004</v>
      </c>
      <c r="AV15" s="28">
        <v>26905.649999999998</v>
      </c>
      <c r="AW15" s="28">
        <v>1478.18</v>
      </c>
      <c r="AX15" s="23">
        <v>36322.26</v>
      </c>
      <c r="AY15" s="36"/>
      <c r="AZ15" s="23">
        <v>16979.490000000005</v>
      </c>
      <c r="BA15" s="28"/>
      <c r="BB15" s="28"/>
      <c r="BC15" s="28"/>
      <c r="BD15" s="38">
        <f t="shared" si="0"/>
        <v>1576094.3</v>
      </c>
    </row>
    <row r="16" spans="1:57" s="27" customFormat="1" ht="15" thickBot="1">
      <c r="A16" s="126"/>
      <c r="B16" s="72" t="s">
        <v>90</v>
      </c>
      <c r="C16" s="73"/>
      <c r="D16" s="28"/>
      <c r="E16" s="35"/>
      <c r="F16" s="28"/>
      <c r="G16" s="35">
        <v>1810.52</v>
      </c>
      <c r="H16" s="28"/>
      <c r="I16" s="35"/>
      <c r="J16" s="28"/>
      <c r="K16" s="35"/>
      <c r="L16" s="41"/>
      <c r="M16" s="32"/>
      <c r="N16" s="42"/>
      <c r="O16" s="35"/>
      <c r="P16" s="28"/>
      <c r="Q16" s="25"/>
      <c r="R16" s="28"/>
      <c r="S16" s="25"/>
      <c r="T16" s="99">
        <v>102.24</v>
      </c>
      <c r="U16" s="32"/>
      <c r="V16" s="52"/>
      <c r="W16" s="32"/>
      <c r="X16" s="52"/>
      <c r="Y16" s="32"/>
      <c r="Z16" s="52"/>
      <c r="AA16" s="32"/>
      <c r="AB16" s="52"/>
      <c r="AC16" s="74"/>
      <c r="AD16" s="71"/>
      <c r="AE16" s="28"/>
      <c r="AF16" s="25"/>
      <c r="AG16" s="28"/>
      <c r="AH16" s="25"/>
      <c r="AI16" s="28"/>
      <c r="AJ16" s="25"/>
      <c r="AK16" s="28">
        <v>2021.44</v>
      </c>
      <c r="AL16" s="28"/>
      <c r="AM16" s="28"/>
      <c r="AN16" s="28"/>
      <c r="AO16" s="36"/>
      <c r="AP16" s="28"/>
      <c r="AQ16" s="28"/>
      <c r="AR16" s="28"/>
      <c r="AS16" s="28"/>
      <c r="AT16" s="28"/>
      <c r="AU16" s="28"/>
      <c r="AV16" s="28"/>
      <c r="AW16" s="28"/>
      <c r="AX16" s="28">
        <v>836.21</v>
      </c>
      <c r="AY16" s="28"/>
      <c r="AZ16" s="28"/>
      <c r="BA16" s="28"/>
      <c r="BB16" s="28"/>
      <c r="BC16" s="28"/>
      <c r="BD16" s="38">
        <f t="shared" si="0"/>
        <v>4770.41</v>
      </c>
    </row>
    <row r="17" spans="1:57" s="27" customFormat="1" ht="15.5" customHeight="1" thickBot="1">
      <c r="A17" s="126"/>
      <c r="B17" s="100" t="s">
        <v>94</v>
      </c>
      <c r="C17" s="73"/>
      <c r="D17" s="28"/>
      <c r="E17" s="35"/>
      <c r="F17" s="36"/>
      <c r="G17" s="35"/>
      <c r="H17" s="28"/>
      <c r="I17" s="35"/>
      <c r="J17" s="28"/>
      <c r="K17" s="35"/>
      <c r="L17" s="41"/>
      <c r="M17" s="32"/>
      <c r="N17" s="42"/>
      <c r="O17" s="35">
        <v>22080.690000000002</v>
      </c>
      <c r="P17" s="28"/>
      <c r="Q17" s="25"/>
      <c r="R17" s="28"/>
      <c r="S17" s="25"/>
      <c r="T17" s="99"/>
      <c r="U17" s="32"/>
      <c r="V17" s="52"/>
      <c r="W17" s="32"/>
      <c r="X17" s="48">
        <v>45.42</v>
      </c>
      <c r="Y17" s="32"/>
      <c r="Z17" s="52"/>
      <c r="AA17" s="32"/>
      <c r="AB17" s="52"/>
      <c r="AC17" s="74"/>
      <c r="AD17" s="71"/>
      <c r="AE17" s="28"/>
      <c r="AF17" s="25"/>
      <c r="AG17" s="28"/>
      <c r="AH17" s="25"/>
      <c r="AI17" s="36"/>
      <c r="AJ17" s="25"/>
      <c r="AK17" s="36"/>
      <c r="AL17" s="28"/>
      <c r="AM17" s="28"/>
      <c r="AN17" s="28"/>
      <c r="AO17" s="36"/>
      <c r="AP17" s="28"/>
      <c r="AQ17" s="36"/>
      <c r="AR17" s="28"/>
      <c r="AS17" s="28"/>
      <c r="AT17" s="28"/>
      <c r="AU17" s="36"/>
      <c r="AV17" s="28"/>
      <c r="AW17" s="28"/>
      <c r="AX17" s="23">
        <v>8386.7999999999993</v>
      </c>
      <c r="AY17" s="28"/>
      <c r="AZ17" s="28"/>
      <c r="BA17" s="28"/>
      <c r="BB17" s="28"/>
      <c r="BC17" s="28"/>
      <c r="BD17" s="38">
        <f t="shared" si="0"/>
        <v>30512.91</v>
      </c>
    </row>
    <row r="18" spans="1:57" s="27" customFormat="1" ht="15" thickBot="1">
      <c r="A18" s="126"/>
      <c r="B18" s="72" t="s">
        <v>51</v>
      </c>
      <c r="C18" s="73"/>
      <c r="D18" s="28"/>
      <c r="E18" s="35"/>
      <c r="F18" s="28"/>
      <c r="G18" s="35"/>
      <c r="H18" s="28"/>
      <c r="I18" s="35"/>
      <c r="J18" s="28"/>
      <c r="K18" s="35"/>
      <c r="L18" s="41"/>
      <c r="M18" s="32"/>
      <c r="N18" s="42"/>
      <c r="O18" s="35"/>
      <c r="P18" s="28"/>
      <c r="Q18" s="25"/>
      <c r="R18" s="28"/>
      <c r="S18" s="25"/>
      <c r="T18" s="41"/>
      <c r="U18" s="32"/>
      <c r="V18" s="52"/>
      <c r="W18" s="32"/>
      <c r="X18" s="48">
        <v>118.16</v>
      </c>
      <c r="Y18" s="32"/>
      <c r="Z18" s="52"/>
      <c r="AA18" s="32"/>
      <c r="AB18" s="52"/>
      <c r="AC18" s="74"/>
      <c r="AD18" s="71"/>
      <c r="AE18" s="28"/>
      <c r="AF18" s="25"/>
      <c r="AG18" s="28"/>
      <c r="AH18" s="25"/>
      <c r="AI18" s="28"/>
      <c r="AJ18" s="25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38">
        <f t="shared" si="0"/>
        <v>118.16</v>
      </c>
    </row>
    <row r="19" spans="1:57" s="27" customFormat="1" ht="15" thickBot="1">
      <c r="A19" s="126"/>
      <c r="B19" s="101" t="s">
        <v>0</v>
      </c>
      <c r="C19" s="76"/>
      <c r="D19" s="77"/>
      <c r="E19" s="78"/>
      <c r="F19" s="77"/>
      <c r="G19" s="78"/>
      <c r="H19" s="77"/>
      <c r="I19" s="78"/>
      <c r="J19" s="77"/>
      <c r="K19" s="78"/>
      <c r="L19" s="79"/>
      <c r="M19" s="83"/>
      <c r="N19" s="81"/>
      <c r="O19" s="78"/>
      <c r="P19" s="102"/>
      <c r="Q19" s="82"/>
      <c r="R19" s="102"/>
      <c r="S19" s="82"/>
      <c r="T19" s="103"/>
      <c r="U19" s="83"/>
      <c r="V19" s="53"/>
      <c r="W19" s="83"/>
      <c r="X19" s="53"/>
      <c r="Y19" s="83"/>
      <c r="Z19" s="53"/>
      <c r="AA19" s="83"/>
      <c r="AB19" s="53"/>
      <c r="AC19" s="104"/>
      <c r="AD19" s="80"/>
      <c r="AE19" s="102"/>
      <c r="AF19" s="82"/>
      <c r="AG19" s="102"/>
      <c r="AH19" s="82"/>
      <c r="AI19" s="102"/>
      <c r="AJ19" s="8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38">
        <f t="shared" si="0"/>
        <v>0</v>
      </c>
    </row>
    <row r="20" spans="1:57" s="1" customFormat="1" ht="15" thickBot="1">
      <c r="A20" s="88"/>
      <c r="B20" s="89" t="s">
        <v>54</v>
      </c>
      <c r="C20" s="90">
        <f t="shared" ref="C20:BC20" si="3">SUM(C9:C19)</f>
        <v>0</v>
      </c>
      <c r="D20" s="91">
        <f t="shared" si="3"/>
        <v>0</v>
      </c>
      <c r="E20" s="91">
        <f t="shared" si="3"/>
        <v>23278.15</v>
      </c>
      <c r="F20" s="91">
        <f t="shared" si="3"/>
        <v>45108.35</v>
      </c>
      <c r="G20" s="91">
        <f t="shared" si="3"/>
        <v>70237.75</v>
      </c>
      <c r="H20" s="105">
        <f t="shared" si="3"/>
        <v>52438.25</v>
      </c>
      <c r="I20" s="91">
        <f t="shared" si="3"/>
        <v>51226.55</v>
      </c>
      <c r="J20" s="91">
        <f t="shared" si="3"/>
        <v>97903.789999999979</v>
      </c>
      <c r="K20" s="91">
        <f t="shared" si="3"/>
        <v>84833.900000000009</v>
      </c>
      <c r="L20" s="92">
        <f t="shared" si="3"/>
        <v>14237.4</v>
      </c>
      <c r="M20" s="93">
        <f t="shared" si="3"/>
        <v>76898.260000000009</v>
      </c>
      <c r="N20" s="90">
        <f t="shared" si="3"/>
        <v>5495.95</v>
      </c>
      <c r="O20" s="105">
        <f t="shared" si="3"/>
        <v>123062.96000000002</v>
      </c>
      <c r="P20" s="91">
        <f t="shared" si="3"/>
        <v>151068.34</v>
      </c>
      <c r="Q20" s="91">
        <f t="shared" si="3"/>
        <v>109475.68000000002</v>
      </c>
      <c r="R20" s="105">
        <f t="shared" si="3"/>
        <v>153184.26</v>
      </c>
      <c r="S20" s="105">
        <f t="shared" si="3"/>
        <v>153184.26</v>
      </c>
      <c r="T20" s="106">
        <f t="shared" si="3"/>
        <v>124957.86</v>
      </c>
      <c r="U20" s="93">
        <f t="shared" si="3"/>
        <v>141399.78</v>
      </c>
      <c r="V20" s="94">
        <f t="shared" si="3"/>
        <v>164663.12</v>
      </c>
      <c r="W20" s="93">
        <f t="shared" si="3"/>
        <v>91531.05</v>
      </c>
      <c r="X20" s="94">
        <f t="shared" si="3"/>
        <v>62567.890000000007</v>
      </c>
      <c r="Y20" s="93">
        <f t="shared" si="3"/>
        <v>18127.170000000002</v>
      </c>
      <c r="Z20" s="94">
        <f t="shared" si="3"/>
        <v>74762.11</v>
      </c>
      <c r="AA20" s="93">
        <f t="shared" si="3"/>
        <v>0</v>
      </c>
      <c r="AB20" s="94">
        <f t="shared" si="3"/>
        <v>7408.63</v>
      </c>
      <c r="AC20" s="93">
        <f t="shared" si="3"/>
        <v>92267.4</v>
      </c>
      <c r="AD20" s="90">
        <f t="shared" si="3"/>
        <v>53901.599999999999</v>
      </c>
      <c r="AE20" s="91">
        <f t="shared" si="3"/>
        <v>0</v>
      </c>
      <c r="AF20" s="91">
        <f t="shared" si="3"/>
        <v>76148.570000000007</v>
      </c>
      <c r="AG20" s="91">
        <f t="shared" si="3"/>
        <v>4249.49</v>
      </c>
      <c r="AH20" s="91">
        <f t="shared" si="3"/>
        <v>10846.4</v>
      </c>
      <c r="AI20" s="91">
        <f t="shared" si="3"/>
        <v>0</v>
      </c>
      <c r="AJ20" s="91">
        <f t="shared" si="3"/>
        <v>89347.010000000009</v>
      </c>
      <c r="AK20" s="91">
        <f t="shared" si="3"/>
        <v>85509.03</v>
      </c>
      <c r="AL20" s="91">
        <f t="shared" si="3"/>
        <v>82545.14</v>
      </c>
      <c r="AM20" s="91">
        <f t="shared" si="3"/>
        <v>62245.53</v>
      </c>
      <c r="AN20" s="91">
        <f t="shared" si="3"/>
        <v>135180.16999999998</v>
      </c>
      <c r="AO20" s="91">
        <f t="shared" si="3"/>
        <v>85099.33</v>
      </c>
      <c r="AP20" s="91">
        <f t="shared" si="3"/>
        <v>121000</v>
      </c>
      <c r="AQ20" s="91">
        <f t="shared" si="3"/>
        <v>17963.98</v>
      </c>
      <c r="AR20" s="91">
        <f t="shared" si="3"/>
        <v>31026.670000000002</v>
      </c>
      <c r="AS20" s="91">
        <f t="shared" si="3"/>
        <v>23848.48</v>
      </c>
      <c r="AT20" s="91">
        <f t="shared" si="3"/>
        <v>161718.20000000001</v>
      </c>
      <c r="AU20" s="91">
        <f t="shared" si="3"/>
        <v>3637.3500000000004</v>
      </c>
      <c r="AV20" s="91">
        <f t="shared" si="3"/>
        <v>26905.649999999998</v>
      </c>
      <c r="AW20" s="91">
        <f t="shared" si="3"/>
        <v>157289.82</v>
      </c>
      <c r="AX20" s="91">
        <f t="shared" si="3"/>
        <v>49189.633367823495</v>
      </c>
      <c r="AY20" s="91">
        <f t="shared" si="3"/>
        <v>21243.23</v>
      </c>
      <c r="AZ20" s="91">
        <f t="shared" si="3"/>
        <v>16979.490000000005</v>
      </c>
      <c r="BA20" s="91">
        <f t="shared" si="3"/>
        <v>0</v>
      </c>
      <c r="BB20" s="91">
        <f t="shared" si="3"/>
        <v>0</v>
      </c>
      <c r="BC20" s="91">
        <f t="shared" si="3"/>
        <v>0</v>
      </c>
      <c r="BD20" s="115">
        <f t="shared" si="0"/>
        <v>3305193.6333678239</v>
      </c>
      <c r="BE20" s="24"/>
    </row>
    <row r="21" spans="1:57" s="1" customFormat="1" ht="20.5" customHeight="1" thickBot="1">
      <c r="A21" s="88"/>
      <c r="B21" s="107" t="s">
        <v>65</v>
      </c>
      <c r="C21" s="108">
        <f t="shared" ref="C21:AH21" si="4">SUM(C8+C20)</f>
        <v>0</v>
      </c>
      <c r="D21" s="109">
        <f t="shared" si="4"/>
        <v>0</v>
      </c>
      <c r="E21" s="109">
        <f t="shared" si="4"/>
        <v>63508.26</v>
      </c>
      <c r="F21" s="109">
        <f t="shared" si="4"/>
        <v>51332.009999999995</v>
      </c>
      <c r="G21" s="109">
        <f t="shared" si="4"/>
        <v>97928.71</v>
      </c>
      <c r="H21" s="110">
        <f t="shared" si="4"/>
        <v>69120.290000000008</v>
      </c>
      <c r="I21" s="109">
        <f t="shared" si="4"/>
        <v>91882.922010449198</v>
      </c>
      <c r="J21" s="109">
        <f t="shared" si="4"/>
        <v>114500.68999999997</v>
      </c>
      <c r="K21" s="109">
        <f t="shared" si="4"/>
        <v>89359.23000000001</v>
      </c>
      <c r="L21" s="111">
        <f t="shared" si="4"/>
        <v>14237.4</v>
      </c>
      <c r="M21" s="112">
        <f t="shared" si="4"/>
        <v>122884.24</v>
      </c>
      <c r="N21" s="108">
        <f t="shared" si="4"/>
        <v>100884.40999999999</v>
      </c>
      <c r="O21" s="110">
        <f t="shared" si="4"/>
        <v>127606.64000000001</v>
      </c>
      <c r="P21" s="109">
        <f t="shared" si="4"/>
        <v>156857</v>
      </c>
      <c r="Q21" s="109">
        <f t="shared" si="4"/>
        <v>110979.10000000002</v>
      </c>
      <c r="R21" s="110">
        <f t="shared" si="4"/>
        <v>153184.26</v>
      </c>
      <c r="S21" s="110">
        <f t="shared" si="4"/>
        <v>153184.26</v>
      </c>
      <c r="T21" s="113">
        <f t="shared" si="4"/>
        <v>133274.18</v>
      </c>
      <c r="U21" s="112">
        <f t="shared" si="4"/>
        <v>141399.78</v>
      </c>
      <c r="V21" s="114">
        <f t="shared" si="4"/>
        <v>168270.19</v>
      </c>
      <c r="W21" s="112">
        <f t="shared" si="4"/>
        <v>126769.49</v>
      </c>
      <c r="X21" s="114">
        <f t="shared" si="4"/>
        <v>106397.08000000002</v>
      </c>
      <c r="Y21" s="112">
        <f t="shared" si="4"/>
        <v>59461.89</v>
      </c>
      <c r="Z21" s="114">
        <f t="shared" si="4"/>
        <v>101723.84</v>
      </c>
      <c r="AA21" s="112">
        <f t="shared" si="4"/>
        <v>112106.96</v>
      </c>
      <c r="AB21" s="114">
        <f t="shared" si="4"/>
        <v>36748.909999999996</v>
      </c>
      <c r="AC21" s="112">
        <f t="shared" si="4"/>
        <v>95443.989999999991</v>
      </c>
      <c r="AD21" s="108">
        <f t="shared" si="4"/>
        <v>53901.599999999999</v>
      </c>
      <c r="AE21" s="109">
        <f t="shared" si="4"/>
        <v>135157.31999999998</v>
      </c>
      <c r="AF21" s="109">
        <f t="shared" si="4"/>
        <v>76148.570000000007</v>
      </c>
      <c r="AG21" s="109">
        <f t="shared" si="4"/>
        <v>15692.15</v>
      </c>
      <c r="AH21" s="109">
        <f t="shared" si="4"/>
        <v>41917.85</v>
      </c>
      <c r="AI21" s="109">
        <f t="shared" ref="AI21:BC21" si="5">SUM(AI8+AI20)</f>
        <v>13038.16</v>
      </c>
      <c r="AJ21" s="109">
        <f t="shared" si="5"/>
        <v>89347.010000000009</v>
      </c>
      <c r="AK21" s="109">
        <f t="shared" si="5"/>
        <v>93974.78</v>
      </c>
      <c r="AL21" s="109">
        <f t="shared" si="5"/>
        <v>106189.02</v>
      </c>
      <c r="AM21" s="109">
        <f t="shared" si="5"/>
        <v>62245.53</v>
      </c>
      <c r="AN21" s="109">
        <f t="shared" si="5"/>
        <v>135180.16999999998</v>
      </c>
      <c r="AO21" s="109">
        <f t="shared" si="5"/>
        <v>88399.94</v>
      </c>
      <c r="AP21" s="109">
        <f t="shared" si="5"/>
        <v>121000</v>
      </c>
      <c r="AQ21" s="109">
        <f t="shared" si="5"/>
        <v>165495.19999999998</v>
      </c>
      <c r="AR21" s="109">
        <f t="shared" si="5"/>
        <v>39424.980000000003</v>
      </c>
      <c r="AS21" s="109">
        <f t="shared" si="5"/>
        <v>25230.07</v>
      </c>
      <c r="AT21" s="109">
        <f t="shared" si="5"/>
        <v>161718.20000000001</v>
      </c>
      <c r="AU21" s="109">
        <f t="shared" si="5"/>
        <v>35077.97</v>
      </c>
      <c r="AV21" s="109">
        <f t="shared" si="5"/>
        <v>27305.64</v>
      </c>
      <c r="AW21" s="109">
        <f t="shared" si="5"/>
        <v>185508.74</v>
      </c>
      <c r="AX21" s="109">
        <f t="shared" si="5"/>
        <v>61605.00336782349</v>
      </c>
      <c r="AY21" s="109">
        <f t="shared" si="5"/>
        <v>21243.23</v>
      </c>
      <c r="AZ21" s="109">
        <f t="shared" si="5"/>
        <v>25126.850000000006</v>
      </c>
      <c r="BA21" s="109">
        <f t="shared" si="5"/>
        <v>0</v>
      </c>
      <c r="BB21" s="109">
        <f t="shared" si="5"/>
        <v>0</v>
      </c>
      <c r="BC21" s="109">
        <f t="shared" si="5"/>
        <v>0</v>
      </c>
      <c r="BD21" s="116">
        <f t="shared" si="0"/>
        <v>4378973.7153782733</v>
      </c>
    </row>
  </sheetData>
  <mergeCells count="2">
    <mergeCell ref="A2:A6"/>
    <mergeCell ref="A9:A19"/>
  </mergeCells>
  <phoneticPr fontId="2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FF21-C786-40EC-A33E-E880088BF598}">
  <dimension ref="B2:H34"/>
  <sheetViews>
    <sheetView tabSelected="1" zoomScale="85" zoomScaleNormal="85" workbookViewId="0">
      <selection activeCell="F6" sqref="F6"/>
    </sheetView>
  </sheetViews>
  <sheetFormatPr defaultRowHeight="14.5"/>
  <cols>
    <col min="1" max="1" width="8.7265625" style="3"/>
    <col min="2" max="2" width="23.26953125" style="3" customWidth="1"/>
    <col min="3" max="3" width="12.54296875" style="4" customWidth="1"/>
    <col min="4" max="4" width="20.7265625" style="3" customWidth="1"/>
    <col min="5" max="5" width="25.6328125" style="3" customWidth="1"/>
    <col min="6" max="6" width="37.54296875" style="3" customWidth="1"/>
    <col min="7" max="7" width="14.7265625" style="3" customWidth="1"/>
    <col min="8" max="8" width="24.7265625" style="3" customWidth="1"/>
    <col min="9" max="9" width="19.81640625" style="3" customWidth="1"/>
    <col min="10" max="16384" width="8.7265625" style="3"/>
  </cols>
  <sheetData>
    <row r="2" spans="2:7" ht="15" thickBot="1"/>
    <row r="3" spans="2:7" ht="29" thickBot="1">
      <c r="B3" s="132">
        <v>2022</v>
      </c>
      <c r="C3" s="133"/>
      <c r="D3" s="133"/>
      <c r="E3" s="134"/>
    </row>
    <row r="4" spans="2:7" ht="50.5" thickBot="1">
      <c r="B4" s="11" t="s">
        <v>91</v>
      </c>
      <c r="C4" s="12" t="s">
        <v>57</v>
      </c>
      <c r="D4" s="13" t="s">
        <v>55</v>
      </c>
      <c r="E4" s="22" t="s">
        <v>92</v>
      </c>
      <c r="F4" s="2"/>
    </row>
    <row r="5" spans="2:7" ht="21.5" thickBot="1">
      <c r="B5" s="129" t="s">
        <v>42</v>
      </c>
      <c r="C5" s="130"/>
      <c r="D5" s="130"/>
      <c r="E5" s="131"/>
      <c r="F5" s="2"/>
      <c r="G5" s="2"/>
    </row>
    <row r="6" spans="2:7">
      <c r="B6" s="118" t="s">
        <v>58</v>
      </c>
      <c r="C6" s="119">
        <v>74144.73000000001</v>
      </c>
      <c r="D6" s="120">
        <f>C6/100*30</f>
        <v>22243.419000000005</v>
      </c>
      <c r="E6" s="47">
        <f>D6*0.4</f>
        <v>8897.3676000000032</v>
      </c>
      <c r="F6" s="2"/>
      <c r="G6" s="2"/>
    </row>
    <row r="7" spans="2:7">
      <c r="B7" s="33" t="s">
        <v>59</v>
      </c>
      <c r="C7" s="15">
        <v>78460.639999999999</v>
      </c>
      <c r="D7" s="40">
        <f>C7/100*30</f>
        <v>23538.191999999999</v>
      </c>
      <c r="E7" s="16">
        <f>D7*0.4</f>
        <v>9415.2767999999996</v>
      </c>
      <c r="F7" s="2"/>
      <c r="G7" s="2"/>
    </row>
    <row r="8" spans="2:7">
      <c r="B8" s="118" t="s">
        <v>60</v>
      </c>
      <c r="C8" s="47">
        <v>145918.12</v>
      </c>
      <c r="D8" s="120">
        <f t="shared" ref="D8" si="0">C8/100*30</f>
        <v>43775.436000000002</v>
      </c>
      <c r="E8" s="47">
        <v>28956.789600000004</v>
      </c>
    </row>
    <row r="9" spans="2:7">
      <c r="B9" s="33" t="s">
        <v>61</v>
      </c>
      <c r="C9" s="15">
        <v>7292.08</v>
      </c>
      <c r="D9" s="40">
        <f>C9/100*30</f>
        <v>2187.6239999999998</v>
      </c>
      <c r="E9" s="16">
        <f t="shared" ref="E9:E17" si="1">D9*0.4</f>
        <v>875.04959999999994</v>
      </c>
      <c r="G9" s="2"/>
    </row>
    <row r="10" spans="2:7">
      <c r="B10" s="118" t="s">
        <v>62</v>
      </c>
      <c r="C10" s="47">
        <v>90991.02</v>
      </c>
      <c r="D10" s="120">
        <f t="shared" ref="D10:D17" si="2">C10/100*30</f>
        <v>27297.306</v>
      </c>
      <c r="E10" s="47">
        <f t="shared" si="1"/>
        <v>10918.922400000001</v>
      </c>
      <c r="G10" s="2"/>
    </row>
    <row r="11" spans="2:7">
      <c r="B11" s="33" t="s">
        <v>67</v>
      </c>
      <c r="C11" s="55">
        <v>209743.69</v>
      </c>
      <c r="D11" s="40">
        <f t="shared" si="2"/>
        <v>62923.107000000004</v>
      </c>
      <c r="E11" s="16">
        <f t="shared" si="1"/>
        <v>25169.242800000004</v>
      </c>
      <c r="G11" s="2"/>
    </row>
    <row r="12" spans="2:7">
      <c r="B12" s="121" t="s">
        <v>68</v>
      </c>
      <c r="C12" s="55">
        <v>149776.57</v>
      </c>
      <c r="D12" s="120">
        <f t="shared" si="2"/>
        <v>44932.971000000005</v>
      </c>
      <c r="E12" s="47">
        <f t="shared" si="1"/>
        <v>17973.188400000003</v>
      </c>
      <c r="F12" s="2"/>
      <c r="G12" s="2"/>
    </row>
    <row r="13" spans="2:7">
      <c r="B13" s="33" t="s">
        <v>69</v>
      </c>
      <c r="C13" s="15">
        <v>52575.360000000001</v>
      </c>
      <c r="D13" s="40">
        <f t="shared" si="2"/>
        <v>15772.608</v>
      </c>
      <c r="E13" s="16">
        <f t="shared" si="1"/>
        <v>6309.0432000000001</v>
      </c>
      <c r="F13" s="2"/>
      <c r="G13" s="2"/>
    </row>
    <row r="14" spans="2:7">
      <c r="B14" s="33" t="s">
        <v>71</v>
      </c>
      <c r="C14" s="15">
        <v>26944.49</v>
      </c>
      <c r="D14" s="40">
        <f t="shared" si="2"/>
        <v>8083.3470000000007</v>
      </c>
      <c r="E14" s="47">
        <f t="shared" si="1"/>
        <v>3233.3388000000004</v>
      </c>
      <c r="F14" s="2"/>
      <c r="G14" s="2"/>
    </row>
    <row r="15" spans="2:7">
      <c r="B15" s="118" t="s">
        <v>83</v>
      </c>
      <c r="C15" s="47">
        <v>157311.12</v>
      </c>
      <c r="D15" s="120">
        <f t="shared" si="2"/>
        <v>47193.336000000003</v>
      </c>
      <c r="E15" s="16">
        <f t="shared" si="1"/>
        <v>18877.334400000003</v>
      </c>
      <c r="F15" s="2"/>
      <c r="G15" s="2"/>
    </row>
    <row r="16" spans="2:7">
      <c r="B16" s="33" t="s">
        <v>84</v>
      </c>
      <c r="C16" s="55">
        <v>72474.899999999994</v>
      </c>
      <c r="D16" s="120">
        <f t="shared" si="2"/>
        <v>21742.469999999998</v>
      </c>
      <c r="E16" s="47">
        <f t="shared" si="1"/>
        <v>8696.9879999999994</v>
      </c>
      <c r="F16" s="2"/>
    </row>
    <row r="17" spans="2:8" ht="18.5" customHeight="1" thickBot="1">
      <c r="B17" s="118" t="s">
        <v>85</v>
      </c>
      <c r="C17" s="56">
        <v>8147.36</v>
      </c>
      <c r="D17" s="120">
        <f t="shared" si="2"/>
        <v>2444.2079999999996</v>
      </c>
      <c r="E17" s="16">
        <f t="shared" si="1"/>
        <v>977.68319999999994</v>
      </c>
      <c r="F17" s="2"/>
      <c r="G17" s="2"/>
    </row>
    <row r="18" spans="2:8" ht="15" thickBot="1">
      <c r="B18" s="117" t="s">
        <v>56</v>
      </c>
      <c r="C18" s="57">
        <f>SUM(C6:C17)</f>
        <v>1073780.08</v>
      </c>
      <c r="D18" s="54">
        <f>SUM(D6:D17)</f>
        <v>322134.02399999998</v>
      </c>
      <c r="E18" s="122">
        <f>SUM(E6:E17)</f>
        <v>140300.22480000003</v>
      </c>
      <c r="F18" s="2"/>
    </row>
    <row r="19" spans="2:8" ht="15" thickBot="1">
      <c r="B19" s="127"/>
      <c r="C19" s="128"/>
      <c r="D19" s="128"/>
      <c r="E19" s="128"/>
      <c r="G19" s="2"/>
    </row>
    <row r="20" spans="2:8" ht="21.5" thickBot="1">
      <c r="B20" s="129" t="s">
        <v>45</v>
      </c>
      <c r="C20" s="130"/>
      <c r="D20" s="130"/>
      <c r="E20" s="131"/>
      <c r="G20" s="2"/>
      <c r="H20" s="2"/>
    </row>
    <row r="21" spans="2:8">
      <c r="B21" s="50" t="s">
        <v>58</v>
      </c>
      <c r="C21" s="15">
        <v>138624.25</v>
      </c>
      <c r="D21" s="47">
        <f>C21/100*30</f>
        <v>41587.275000000001</v>
      </c>
      <c r="E21" s="47">
        <f>D21*0.85</f>
        <v>35349.183750000004</v>
      </c>
      <c r="G21" s="2"/>
      <c r="H21" s="2"/>
    </row>
    <row r="22" spans="2:8">
      <c r="B22" s="14" t="s">
        <v>59</v>
      </c>
      <c r="C22" s="15">
        <v>286402.492010449</v>
      </c>
      <c r="D22" s="15">
        <f t="shared" ref="D22:D32" si="3">C22/100*30</f>
        <v>85920.747603134689</v>
      </c>
      <c r="E22" s="16">
        <f>D22*0.85</f>
        <v>73032.63546266449</v>
      </c>
      <c r="G22" s="2"/>
    </row>
    <row r="23" spans="2:8">
      <c r="B23" s="50" t="s">
        <v>60</v>
      </c>
      <c r="C23" s="47">
        <v>219694.57</v>
      </c>
      <c r="D23" s="47">
        <f t="shared" si="3"/>
        <v>65908.371000000014</v>
      </c>
      <c r="E23" s="47">
        <v>57423.582600000009</v>
      </c>
    </row>
    <row r="24" spans="2:8">
      <c r="B24" s="14" t="s">
        <v>61</v>
      </c>
      <c r="C24" s="15">
        <v>566912.54</v>
      </c>
      <c r="D24" s="15">
        <f t="shared" si="3"/>
        <v>170073.76200000002</v>
      </c>
      <c r="E24" s="16">
        <f t="shared" ref="E24:E32" si="4">D24*0.85</f>
        <v>144562.69770000002</v>
      </c>
    </row>
    <row r="25" spans="2:8">
      <c r="B25" s="50" t="s">
        <v>62</v>
      </c>
      <c r="C25" s="15">
        <v>585119.69999999995</v>
      </c>
      <c r="D25" s="47">
        <f t="shared" si="3"/>
        <v>175535.90999999997</v>
      </c>
      <c r="E25" s="47">
        <f t="shared" si="4"/>
        <v>149205.52349999998</v>
      </c>
    </row>
    <row r="26" spans="2:8">
      <c r="B26" s="14" t="s">
        <v>67</v>
      </c>
      <c r="C26" s="15">
        <v>100297.91</v>
      </c>
      <c r="D26" s="15">
        <f t="shared" si="3"/>
        <v>30089.373</v>
      </c>
      <c r="E26" s="16">
        <f t="shared" si="4"/>
        <v>25575.967049999999</v>
      </c>
      <c r="G26" s="2"/>
    </row>
    <row r="27" spans="2:8">
      <c r="B27" s="50" t="s">
        <v>68</v>
      </c>
      <c r="C27" s="47">
        <v>226407.66</v>
      </c>
      <c r="D27" s="47">
        <f>C27/100*30</f>
        <v>67922.297999999995</v>
      </c>
      <c r="E27" s="47">
        <f t="shared" si="4"/>
        <v>57733.953299999994</v>
      </c>
      <c r="G27" s="2"/>
    </row>
    <row r="28" spans="2:8">
      <c r="B28" s="14" t="s">
        <v>69</v>
      </c>
      <c r="C28" s="15">
        <v>185702.44</v>
      </c>
      <c r="D28" s="15">
        <f>C28/100*30</f>
        <v>55710.732000000004</v>
      </c>
      <c r="E28" s="16">
        <f t="shared" si="4"/>
        <v>47354.122200000005</v>
      </c>
    </row>
    <row r="29" spans="2:8">
      <c r="B29" s="50" t="s">
        <v>70</v>
      </c>
      <c r="C29" s="47">
        <v>365070.17</v>
      </c>
      <c r="D29" s="47">
        <f t="shared" si="3"/>
        <v>109521.05099999999</v>
      </c>
      <c r="E29" s="47">
        <f t="shared" si="4"/>
        <v>93092.893349999984</v>
      </c>
    </row>
    <row r="30" spans="2:8">
      <c r="B30" s="14" t="s">
        <v>83</v>
      </c>
      <c r="C30" s="15">
        <v>355557.33</v>
      </c>
      <c r="D30" s="15">
        <f t="shared" si="3"/>
        <v>106667.19899999999</v>
      </c>
      <c r="E30" s="16">
        <f t="shared" si="4"/>
        <v>90667.119149999999</v>
      </c>
      <c r="G30" s="2"/>
    </row>
    <row r="31" spans="2:8">
      <c r="B31" s="50" t="s">
        <v>86</v>
      </c>
      <c r="C31" s="55">
        <v>237022.453367824</v>
      </c>
      <c r="D31" s="47">
        <f t="shared" si="3"/>
        <v>71106.736010347202</v>
      </c>
      <c r="E31" s="47">
        <f t="shared" si="4"/>
        <v>60440.725608795117</v>
      </c>
    </row>
    <row r="32" spans="2:8" ht="15" thickBot="1">
      <c r="B32" s="14" t="s">
        <v>87</v>
      </c>
      <c r="C32" s="15">
        <v>38222.720000000001</v>
      </c>
      <c r="D32" s="15">
        <f t="shared" si="3"/>
        <v>11466.816000000001</v>
      </c>
      <c r="E32" s="16">
        <f t="shared" si="4"/>
        <v>9746.7936000000009</v>
      </c>
    </row>
    <row r="33" spans="2:7" ht="15" thickBot="1">
      <c r="B33" s="117" t="s">
        <v>56</v>
      </c>
      <c r="C33" s="17">
        <f>SUM(C21:C32)</f>
        <v>3305034.2353782733</v>
      </c>
      <c r="D33" s="17">
        <f>SUM(D21:D32)</f>
        <v>991510.27061348187</v>
      </c>
      <c r="E33" s="122">
        <f>SUM(E21:E32)</f>
        <v>844185.19727145962</v>
      </c>
      <c r="G33" s="2"/>
    </row>
    <row r="34" spans="2:7">
      <c r="F34" s="27"/>
    </row>
  </sheetData>
  <mergeCells count="4">
    <mergeCell ref="B19:E19"/>
    <mergeCell ref="B20:E20"/>
    <mergeCell ref="B3:E3"/>
    <mergeCell ref="B5:E5"/>
  </mergeCells>
  <phoneticPr fontId="29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Asset Location Cost Sav</vt:lpstr>
      <vt:lpstr>MONTHLY FCF 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Onuoha-Isiodu, Joy SPDC-UPO/G/PSMV</dc:creator>
  <cp:lastModifiedBy>Onuoha-Isiodu, Joy SPDC-UPC/G/USMV</cp:lastModifiedBy>
  <cp:lastPrinted>2018-07-10T10:24:43Z</cp:lastPrinted>
  <dcterms:created xsi:type="dcterms:W3CDTF">2018-01-30T10:45:59Z</dcterms:created>
  <dcterms:modified xsi:type="dcterms:W3CDTF">2023-01-19T09:11:28Z</dcterms:modified>
</cp:coreProperties>
</file>