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phc-na-cp02-s1\Uche.Ojiako$\Cached\My Documents\2021\MTTR\"/>
    </mc:Choice>
  </mc:AlternateContent>
  <xr:revisionPtr revIDLastSave="0" documentId="8_{C50903BD-2311-4ADE-B497-F458A02653D7}" xr6:coauthVersionLast="46" xr6:coauthVersionMax="46" xr10:uidLastSave="{00000000-0000-0000-0000-000000000000}"/>
  <workbookProtection workbookAlgorithmName="SHA-512" workbookHashValue="8U3TYtljUSXN6UXjT+8O96q0SWbOxsnKjMLOD9JiTxNbhlyiR/cRHwvOixaGF9PbXZ+2uhPwRzLT7BuHkaXLMQ==" workbookSaltValue="AsZ3Gz4dTalIeirjk7894A==" workbookSpinCount="100000" lockStructure="1"/>
  <bookViews>
    <workbookView xWindow="286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CALC'!$H$28</definedName>
    <definedName name="opexcapexfactor">'FCF CALC'!$E$21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0" i="5" l="1"/>
  <c r="E29" i="5"/>
  <c r="E28" i="5"/>
  <c r="E27" i="5"/>
  <c r="E23" i="5"/>
  <c r="E21" i="5"/>
  <c r="F30" i="5" l="1"/>
  <c r="F23" i="5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1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3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7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8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29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0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<sst xmlns="http://schemas.openxmlformats.org/spreadsheetml/2006/main" count="305" uniqueCount="135">
  <si>
    <t>CAPEX Savings</t>
  </si>
  <si>
    <t>Factor</t>
  </si>
  <si>
    <t>Bonga CAPEX factor</t>
  </si>
  <si>
    <t>FCF (Shell Share)</t>
  </si>
  <si>
    <t>Mln USD</t>
  </si>
  <si>
    <t>Bonga Oil  FCF Shell Share</t>
  </si>
  <si>
    <t>SPDC CAPEX factor</t>
  </si>
  <si>
    <t>FCF (Shell Share - JV)</t>
  </si>
  <si>
    <t>FCF (Shell Share - MCA)</t>
  </si>
  <si>
    <t>FCF (Shell Share - Belema)</t>
  </si>
  <si>
    <t>OPEX Savings</t>
  </si>
  <si>
    <t>SPDC OPEX factor</t>
  </si>
  <si>
    <t>SPDC Oil Factor (Annualized)</t>
  </si>
  <si>
    <t>FCF (Shell Share - JV) ('Mln USD)</t>
  </si>
  <si>
    <t>Bonga OPEX factor</t>
  </si>
  <si>
    <t>Dom Gas Factor (Annualized)</t>
  </si>
  <si>
    <t>NLNG Gas Factor (Annualized)</t>
  </si>
  <si>
    <t>Erha OPEX factor</t>
  </si>
  <si>
    <t>FCF (Shell Share - ANOS Upstream)</t>
  </si>
  <si>
    <t>FCF (Shell Share - ANOS Midstream)</t>
  </si>
  <si>
    <t>Oil production (kbopd)</t>
  </si>
  <si>
    <t>No of Days Target Met (nr)</t>
  </si>
  <si>
    <t>NLNG Gas Production (MMscfpd)</t>
  </si>
  <si>
    <t>Dom Gas Production (MMscfpd)</t>
  </si>
  <si>
    <t>FCF (Shell Share Bonga Main)</t>
  </si>
  <si>
    <t>FCF (Shell Share Bonga SW)</t>
  </si>
  <si>
    <t>Bonga OPEX FCF 2020</t>
  </si>
  <si>
    <t>Bonga CAPEX FCF 2020</t>
  </si>
  <si>
    <t>Erha CAPEX FCF 2020</t>
  </si>
  <si>
    <t>Erha OPEX FCF 2020</t>
  </si>
  <si>
    <t>Bonga Oil FCF 2020</t>
  </si>
  <si>
    <t>Erha Oil FCF 2020</t>
  </si>
  <si>
    <t>SPDC Oil FCF 2020</t>
  </si>
  <si>
    <t>SPDC CAPEX FCF 2020</t>
  </si>
  <si>
    <t>SPDC DomGas FCF 2020</t>
  </si>
  <si>
    <t>SPDC OPEX FCF 2020</t>
  </si>
  <si>
    <t>SPDC Export Gas FCF 2020</t>
  </si>
  <si>
    <t>Oil Production(kbopd)</t>
  </si>
  <si>
    <t>Bonga Oil Factor (Annualized)</t>
  </si>
  <si>
    <t>Erha Oil Factor (Annualized)</t>
  </si>
  <si>
    <t>Erha Oil  FCF Shell Share</t>
  </si>
  <si>
    <t>OPL245 CAPEX FCF 2020</t>
  </si>
  <si>
    <t>OP245 CAPEX factor</t>
  </si>
  <si>
    <t>Erha CAPEX factor</t>
  </si>
  <si>
    <t>OPL245 OPEX FCF 2020</t>
  </si>
  <si>
    <t>OPL245 OPEX factor</t>
  </si>
  <si>
    <t>OPL245 Oil FCF 2020</t>
  </si>
  <si>
    <t>OPL245 Oil Factor (Annualized)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</si>
  <si>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</si>
  <si>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</si>
  <si>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</si>
  <si>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</si>
  <si>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</si>
  <si>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</si>
  <si>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</si>
  <si>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FCF Shell Share</t>
  </si>
  <si>
    <t>SNG Factor (Annualized)</t>
  </si>
  <si>
    <t>Legend</t>
  </si>
  <si>
    <t>Enter Values</t>
  </si>
  <si>
    <t>Calculated Values</t>
  </si>
  <si>
    <t>Shell Share</t>
  </si>
  <si>
    <t>SS</t>
  </si>
  <si>
    <t>Capex Factor</t>
  </si>
  <si>
    <t>Oil Factor</t>
  </si>
  <si>
    <t>Opex factor</t>
  </si>
  <si>
    <t>DomGas Factor</t>
  </si>
  <si>
    <t>Export Gas Factor</t>
  </si>
  <si>
    <t>Oil Production (kbopd)</t>
  </si>
  <si>
    <t>Entered Values</t>
  </si>
  <si>
    <t>FCF, Mln USD (Shell Share - JV)</t>
  </si>
  <si>
    <t>SPDC CAPEX FCF, Mln USD 2020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</si>
  <si>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</si>
  <si>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</si>
  <si>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</si>
  <si>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</si>
  <si>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</si>
  <si>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</si>
  <si>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</si>
  <si>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</si>
  <si>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</si>
  <si>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</si>
  <si>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OPEX FCF, Mln USD 2020</t>
  </si>
  <si>
    <t>OIL FCF, Mln USD 2020</t>
  </si>
  <si>
    <t>DOMGAS FCF, Mln USD 2020</t>
  </si>
  <si>
    <t>EXPORT GAS FCF, Mln USD 2020</t>
  </si>
  <si>
    <t>Domgas Production (MMscf/d)</t>
  </si>
  <si>
    <t>Exp Gas Production (MMscf/d)</t>
  </si>
  <si>
    <t>CAPEX Savings (Mln USD)</t>
  </si>
  <si>
    <t>OPEX Savings (Mln USD)</t>
  </si>
  <si>
    <t>MCA</t>
  </si>
  <si>
    <t>ANOS-Upstream</t>
  </si>
  <si>
    <t>ANOS Midstream</t>
  </si>
  <si>
    <t>Belema</t>
  </si>
  <si>
    <t>SNG</t>
  </si>
  <si>
    <t>Bonga Main</t>
  </si>
  <si>
    <t>Bonga SW</t>
  </si>
  <si>
    <t>Erha</t>
  </si>
  <si>
    <t>OPL245</t>
  </si>
  <si>
    <t>SPDC JV</t>
  </si>
  <si>
    <t>SPDC- JV</t>
  </si>
  <si>
    <t>SPDC - MCA</t>
  </si>
  <si>
    <t>SPDC - ANOS Upstream</t>
  </si>
  <si>
    <t>SPDC - ANOS Midstream</t>
  </si>
  <si>
    <t>SPDC - Belema</t>
  </si>
  <si>
    <t>SNEPCO - Bonga Main</t>
  </si>
  <si>
    <t>SNEPCO - Bonga SW</t>
  </si>
  <si>
    <t>SNEPCO - Erha</t>
  </si>
  <si>
    <t>SNEPCO - OPL245</t>
  </si>
  <si>
    <t xml:space="preserve">PRODUCTION FCF, ('000 USD) </t>
  </si>
  <si>
    <t xml:space="preserve"> SAVINGS ('000 USD) </t>
  </si>
  <si>
    <t>CAPEX Savings ('000 USD)</t>
  </si>
  <si>
    <t>OPEX Savings ('000 USD)</t>
  </si>
  <si>
    <t>Implementation cost ('000 USD)</t>
  </si>
  <si>
    <t>2) Use Table 1 for Savings and Table 2 for Production</t>
  </si>
  <si>
    <t>Please follow the steps to carry out your calculation:</t>
  </si>
  <si>
    <t>1) Determine if your initiative will be saving cost or increasing Production</t>
  </si>
  <si>
    <t>or the PMO for support</t>
  </si>
  <si>
    <t>Note: For initatives not related to cost savings/production contact your finance advisor</t>
  </si>
  <si>
    <t>This calculator helps you quickly compute the Shell Share FCF value for your initiatives.</t>
  </si>
  <si>
    <t>TABLE 1</t>
  </si>
  <si>
    <t>TABLE 2</t>
  </si>
  <si>
    <t>FCF CALCULATOR</t>
  </si>
  <si>
    <t xml:space="preserve">3b) Use the second drop down to select the Asset </t>
  </si>
  <si>
    <t>Production Days (nr)</t>
  </si>
  <si>
    <t>3c) Then, enter the Savings value (100%) and Implementation cost in the green cells</t>
  </si>
  <si>
    <t>3d) Read off the FCF values in the orange cells</t>
  </si>
  <si>
    <t>3a) For Savings (Table 1), use the first drop down to select Opex (including Feasex and Expex)/Capex</t>
  </si>
  <si>
    <t>4a) For Production (Table 2), use the first drop down to select Oil/Domgas/Export gas</t>
  </si>
  <si>
    <t xml:space="preserve">4b) Use the second drop down to select the Asset </t>
  </si>
  <si>
    <t>4d) Read off the FCF values in the orange cells</t>
  </si>
  <si>
    <t>4c) Then, enter the production value, no of days the production target was met in current year and Implementation cost in the green cells</t>
  </si>
  <si>
    <t>SNEPCO - OML135</t>
  </si>
  <si>
    <t>SNEPCO - OML 135 - Bolia Chota</t>
  </si>
  <si>
    <t>SNEPCO - OML 135 - Nwa Doro</t>
  </si>
  <si>
    <r>
      <t xml:space="preserve">GUIDELINE </t>
    </r>
    <r>
      <rPr>
        <b/>
        <sz val="11"/>
        <color rgb="FFFF0000"/>
        <rFont val="Futura Medium"/>
      </rPr>
      <t>(please read)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</si>
</sst>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Futura Medium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2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4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2" fillId="4" borderId="4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1" fillId="4" borderId="6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1" fillId="4" borderId="8" xfId="0" applyFont="1" applyFill="1" applyBorder="1"/>
    <xf numFmtId="2" fontId="1" fillId="4" borderId="8" xfId="0" applyNumberFormat="1" applyFont="1" applyFill="1" applyBorder="1"/>
    <xf numFmtId="2" fontId="1" fillId="4" borderId="9" xfId="0" applyNumberFormat="1" applyFont="1" applyFill="1" applyBorder="1"/>
    <xf numFmtId="0" fontId="2" fillId="4" borderId="26" xfId="0" applyFont="1" applyFill="1" applyBorder="1" applyAlignment="1"/>
    <xf numFmtId="0" fontId="2" fillId="4" borderId="27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4" fillId="2" borderId="39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2" fontId="5" fillId="6" borderId="6" xfId="0" applyNumberFormat="1" applyFont="1" applyFill="1" applyBorder="1" applyProtection="1">
      <protection locked="0"/>
    </xf>
    <xf numFmtId="2" fontId="5" fillId="6" borderId="21" xfId="0" applyNumberFormat="1" applyFont="1" applyFill="1" applyBorder="1" applyProtection="1">
      <protection locked="0"/>
    </xf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2" fontId="1" fillId="4" borderId="19" xfId="0" applyNumberFormat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20</xdr:row>
      <xdr:rowOff>95250</xdr:rowOff>
    </xdr:from>
    <xdr:to>
      <xdr:col>3</xdr:col>
      <xdr:colOff>12700</xdr:colOff>
      <xdr:row>23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22</xdr:row>
      <xdr:rowOff>114300</xdr:rowOff>
    </xdr:from>
    <xdr:to>
      <xdr:col>3</xdr:col>
      <xdr:colOff>57150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26</xdr:row>
      <xdr:rowOff>57150</xdr:rowOff>
    </xdr:from>
    <xdr:to>
      <xdr:col>3</xdr:col>
      <xdr:colOff>76200</xdr:colOff>
      <xdr:row>27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28</xdr:row>
      <xdr:rowOff>114300</xdr:rowOff>
    </xdr:from>
    <xdr:to>
      <xdr:col>3</xdr:col>
      <xdr:colOff>44450</xdr:colOff>
      <xdr:row>29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4"/>
  <sheetViews>
    <sheetView tabSelected="1" zoomScaleNormal="100" workbookViewId="0">
      <selection activeCell="F22" sqref="F22"/>
    </sheetView>
  </sheetViews>
  <sheetFormatPr defaultRowHeight="14.5" x14ac:dyDescent="0.35"/>
  <cols>
    <col min="1" max="1" width="8.72656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15.1796875" style="88" customWidth="1"/>
    <col min="7" max="7" width="10.54296875" style="88" customWidth="1"/>
    <col min="8" max="8" width="4.81640625" style="88" customWidth="1"/>
    <col min="9" max="9" width="4.63281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6328125" customWidth="1"/>
    <col min="19" max="19" width="11.81640625" customWidth="1"/>
  </cols>
  <sheetData>
    <row r="1" spans="2:22" ht="21.5" customHeight="1" thickBot="1" x14ac:dyDescent="0.4"/>
    <row r="2" spans="2:22" ht="30.5" customHeight="1" thickBot="1" x14ac:dyDescent="0.4">
      <c r="C2" s="149" t="s">
        <v>121</v>
      </c>
      <c r="D2" s="150"/>
      <c r="E2" s="150"/>
      <c r="F2" s="15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88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70</v>
      </c>
      <c r="D4" s="92" t="s">
        <v>62</v>
      </c>
      <c r="E4" s="93" t="s">
        <v>61</v>
      </c>
      <c r="F4" s="94" t="s">
        <v>64</v>
      </c>
      <c r="G4" s="95"/>
      <c r="H4" s="95"/>
      <c r="I4" s="96"/>
      <c r="J4" s="89"/>
      <c r="K4" s="97" t="s">
        <v>110</v>
      </c>
      <c r="L4" s="89"/>
      <c r="M4" s="89" t="s">
        <v>98</v>
      </c>
      <c r="N4" s="96"/>
      <c r="O4" s="98" t="s">
        <v>70</v>
      </c>
      <c r="P4" s="80" t="s">
        <v>61</v>
      </c>
      <c r="Q4" s="81" t="s">
        <v>63</v>
      </c>
      <c r="R4" s="82" t="s">
        <v>65</v>
      </c>
      <c r="S4" s="83" t="s">
        <v>66</v>
      </c>
      <c r="T4" s="84"/>
    </row>
    <row r="5" spans="2:22" hidden="1" x14ac:dyDescent="0.35">
      <c r="B5" s="89"/>
      <c r="C5" s="99" t="s">
        <v>99</v>
      </c>
      <c r="D5" s="100">
        <v>0.97</v>
      </c>
      <c r="E5" s="101">
        <v>0.3</v>
      </c>
      <c r="F5" s="102">
        <v>0.87</v>
      </c>
      <c r="G5" s="103"/>
      <c r="H5" s="104"/>
      <c r="I5" s="89"/>
      <c r="J5" s="89"/>
      <c r="K5" s="97" t="s">
        <v>111</v>
      </c>
      <c r="L5" s="89"/>
      <c r="M5" s="89" t="s">
        <v>89</v>
      </c>
      <c r="N5" s="89"/>
      <c r="O5" s="99" t="s">
        <v>99</v>
      </c>
      <c r="P5" s="58">
        <v>0.3</v>
      </c>
      <c r="Q5" s="59">
        <v>10.24</v>
      </c>
      <c r="R5" s="57">
        <v>0.63</v>
      </c>
      <c r="S5" s="61">
        <v>0.31</v>
      </c>
      <c r="T5" s="50"/>
    </row>
    <row r="6" spans="2:22" hidden="1" x14ac:dyDescent="0.35">
      <c r="B6" s="89"/>
      <c r="C6" s="99" t="s">
        <v>100</v>
      </c>
      <c r="D6" s="100">
        <v>0.97</v>
      </c>
      <c r="E6" s="101">
        <v>0.66669999999999996</v>
      </c>
      <c r="F6" s="102">
        <v>0.87</v>
      </c>
      <c r="G6" s="103"/>
      <c r="H6" s="104"/>
      <c r="I6" s="89"/>
      <c r="J6" s="89"/>
      <c r="K6" s="105"/>
      <c r="L6" s="89"/>
      <c r="M6" s="89" t="s">
        <v>90</v>
      </c>
      <c r="N6" s="89"/>
      <c r="O6" s="99" t="s">
        <v>100</v>
      </c>
      <c r="P6" s="58">
        <v>0.66669999999999996</v>
      </c>
      <c r="Q6" s="59">
        <v>10.24</v>
      </c>
      <c r="R6" s="57">
        <v>0.63</v>
      </c>
      <c r="S6" s="61">
        <v>0.31</v>
      </c>
      <c r="T6" s="50"/>
    </row>
    <row r="7" spans="2:22" ht="30" hidden="1" customHeight="1" x14ac:dyDescent="0.35">
      <c r="B7" s="89"/>
      <c r="C7" s="106" t="s">
        <v>101</v>
      </c>
      <c r="D7" s="100">
        <v>0.97</v>
      </c>
      <c r="E7" s="101">
        <v>0.15</v>
      </c>
      <c r="F7" s="102">
        <v>0.87</v>
      </c>
      <c r="G7" s="103"/>
      <c r="H7" s="104"/>
      <c r="I7" s="89"/>
      <c r="J7" s="89"/>
      <c r="K7" s="97" t="s">
        <v>67</v>
      </c>
      <c r="L7" s="89"/>
      <c r="M7" s="89" t="s">
        <v>91</v>
      </c>
      <c r="N7" s="107"/>
      <c r="O7" s="106" t="s">
        <v>101</v>
      </c>
      <c r="P7" s="58">
        <v>0.15</v>
      </c>
      <c r="Q7" s="59">
        <v>10.24</v>
      </c>
      <c r="R7" s="57">
        <v>0.63</v>
      </c>
      <c r="S7" s="61">
        <v>0.31</v>
      </c>
      <c r="T7" s="50"/>
    </row>
    <row r="8" spans="2:22" ht="32.5" hidden="1" customHeight="1" x14ac:dyDescent="0.35">
      <c r="B8" s="89"/>
      <c r="C8" s="106" t="s">
        <v>102</v>
      </c>
      <c r="D8" s="100">
        <v>0.97</v>
      </c>
      <c r="E8" s="101">
        <v>0.3</v>
      </c>
      <c r="F8" s="102">
        <v>0.87</v>
      </c>
      <c r="G8" s="103"/>
      <c r="H8" s="104"/>
      <c r="I8" s="89"/>
      <c r="J8" s="89"/>
      <c r="K8" s="97" t="s">
        <v>85</v>
      </c>
      <c r="L8" s="89"/>
      <c r="M8" s="89" t="s">
        <v>92</v>
      </c>
      <c r="N8" s="89"/>
      <c r="O8" s="106" t="s">
        <v>102</v>
      </c>
      <c r="P8" s="58">
        <v>0.3</v>
      </c>
      <c r="Q8" s="59">
        <v>10.24</v>
      </c>
      <c r="R8" s="57">
        <v>0.63</v>
      </c>
      <c r="S8" s="61">
        <v>0.31</v>
      </c>
      <c r="T8" s="50"/>
    </row>
    <row r="9" spans="2:22" hidden="1" x14ac:dyDescent="0.35">
      <c r="B9" s="89"/>
      <c r="C9" s="106" t="s">
        <v>103</v>
      </c>
      <c r="D9" s="100">
        <v>0.97</v>
      </c>
      <c r="E9" s="101">
        <v>0.2767</v>
      </c>
      <c r="F9" s="102">
        <v>0.87</v>
      </c>
      <c r="G9" s="103"/>
      <c r="H9" s="104"/>
      <c r="I9" s="89"/>
      <c r="J9" s="90"/>
      <c r="K9" s="97" t="s">
        <v>86</v>
      </c>
      <c r="L9" s="90"/>
      <c r="M9" s="89" t="s">
        <v>93</v>
      </c>
      <c r="N9" s="90"/>
      <c r="O9" s="106" t="s">
        <v>103</v>
      </c>
      <c r="P9" s="58">
        <v>0.2767</v>
      </c>
      <c r="Q9" s="59">
        <v>10.24</v>
      </c>
      <c r="R9" s="57">
        <v>0.63</v>
      </c>
      <c r="S9" s="61">
        <v>0.31</v>
      </c>
      <c r="T9" s="48"/>
    </row>
    <row r="10" spans="2:22" hidden="1" x14ac:dyDescent="0.35">
      <c r="B10" s="89"/>
      <c r="C10" s="106" t="s">
        <v>93</v>
      </c>
      <c r="D10" s="100">
        <v>0.94</v>
      </c>
      <c r="E10" s="101">
        <v>1</v>
      </c>
      <c r="F10" s="102">
        <v>0.7</v>
      </c>
      <c r="G10" s="103"/>
      <c r="H10" s="104"/>
      <c r="I10" s="108"/>
      <c r="J10" s="89"/>
      <c r="K10" s="109"/>
      <c r="L10" s="90"/>
      <c r="M10" s="89" t="s">
        <v>94</v>
      </c>
      <c r="N10" s="90"/>
      <c r="O10" s="106" t="s">
        <v>93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hidden="1" x14ac:dyDescent="0.35">
      <c r="B11" s="89"/>
      <c r="C11" s="99" t="s">
        <v>104</v>
      </c>
      <c r="D11" s="100">
        <v>0.67</v>
      </c>
      <c r="E11" s="101">
        <v>0.55000000000000004</v>
      </c>
      <c r="F11" s="102">
        <v>0.28000000000000003</v>
      </c>
      <c r="G11" s="103"/>
      <c r="H11" s="104"/>
      <c r="I11" s="89"/>
      <c r="J11" s="89"/>
      <c r="K11" s="105"/>
      <c r="L11" s="90"/>
      <c r="M11" s="89" t="s">
        <v>95</v>
      </c>
      <c r="N11" s="90"/>
      <c r="O11" s="99" t="s">
        <v>104</v>
      </c>
      <c r="P11" s="58">
        <v>1</v>
      </c>
      <c r="Q11" s="59">
        <v>2.27</v>
      </c>
      <c r="R11" s="57">
        <v>0</v>
      </c>
      <c r="S11" s="61">
        <v>0</v>
      </c>
      <c r="T11" s="48"/>
    </row>
    <row r="12" spans="2:22" hidden="1" x14ac:dyDescent="0.35">
      <c r="B12" s="89"/>
      <c r="C12" s="99" t="s">
        <v>105</v>
      </c>
      <c r="D12" s="100">
        <v>0.67</v>
      </c>
      <c r="E12" s="101">
        <v>0.44</v>
      </c>
      <c r="F12" s="102">
        <v>0.28000000000000003</v>
      </c>
      <c r="G12" s="103"/>
      <c r="H12" s="104"/>
      <c r="I12" s="89"/>
      <c r="J12" s="89"/>
      <c r="K12" s="105"/>
      <c r="L12" s="90"/>
      <c r="M12" s="89" t="s">
        <v>96</v>
      </c>
      <c r="N12" s="90"/>
      <c r="O12" s="99" t="s">
        <v>105</v>
      </c>
      <c r="P12" s="58">
        <v>1</v>
      </c>
      <c r="Q12" s="59">
        <v>0</v>
      </c>
      <c r="R12" s="57">
        <v>0</v>
      </c>
      <c r="S12" s="61">
        <v>0</v>
      </c>
      <c r="T12" s="48"/>
    </row>
    <row r="13" spans="2:22" hidden="1" x14ac:dyDescent="0.35">
      <c r="B13" s="89"/>
      <c r="C13" s="99" t="s">
        <v>106</v>
      </c>
      <c r="D13" s="100">
        <v>0.61</v>
      </c>
      <c r="E13" s="101">
        <v>0.4375</v>
      </c>
      <c r="F13" s="102">
        <v>0.33</v>
      </c>
      <c r="G13" s="103"/>
      <c r="H13" s="104"/>
      <c r="I13" s="89"/>
      <c r="J13" s="89"/>
      <c r="K13" s="110"/>
      <c r="L13" s="90"/>
      <c r="M13" s="89" t="s">
        <v>97</v>
      </c>
      <c r="N13" s="90"/>
      <c r="O13" s="99" t="s">
        <v>106</v>
      </c>
      <c r="P13" s="58">
        <v>1</v>
      </c>
      <c r="Q13" s="59">
        <v>1.93</v>
      </c>
      <c r="R13" s="57">
        <v>0</v>
      </c>
      <c r="S13" s="61">
        <v>0</v>
      </c>
      <c r="T13" s="48"/>
    </row>
    <row r="14" spans="2:22" ht="15" hidden="1" thickBot="1" x14ac:dyDescent="0.4">
      <c r="B14" s="89"/>
      <c r="C14" s="111" t="s">
        <v>107</v>
      </c>
      <c r="D14" s="112">
        <v>1</v>
      </c>
      <c r="E14" s="113">
        <v>0.5</v>
      </c>
      <c r="F14" s="114">
        <v>1</v>
      </c>
      <c r="G14" s="103"/>
      <c r="H14" s="104"/>
      <c r="I14" s="89"/>
      <c r="J14" s="90"/>
      <c r="K14" s="90"/>
      <c r="L14" s="90"/>
      <c r="M14" s="90"/>
      <c r="N14" s="90"/>
      <c r="O14" s="111" t="s">
        <v>107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hidden="1" thickBot="1" x14ac:dyDescent="0.4">
      <c r="B15" s="89"/>
      <c r="C15" s="99" t="s">
        <v>132</v>
      </c>
      <c r="D15" s="112">
        <v>1</v>
      </c>
      <c r="E15" s="141">
        <v>0.33</v>
      </c>
      <c r="F15" s="114">
        <v>1</v>
      </c>
      <c r="G15" s="103"/>
      <c r="H15" s="104"/>
      <c r="I15" s="89"/>
      <c r="J15" s="90"/>
      <c r="K15" s="90"/>
      <c r="L15" s="90"/>
      <c r="M15" s="90"/>
      <c r="N15" s="90"/>
      <c r="O15" s="111"/>
      <c r="P15" s="64"/>
      <c r="Q15" s="65"/>
      <c r="R15" s="66"/>
      <c r="S15" s="67"/>
      <c r="T15" s="48"/>
    </row>
    <row r="16" spans="2:22" ht="15" hidden="1" thickBot="1" x14ac:dyDescent="0.4">
      <c r="B16" s="89"/>
      <c r="C16" s="99" t="s">
        <v>133</v>
      </c>
      <c r="D16" s="112">
        <v>1</v>
      </c>
      <c r="E16" s="101">
        <v>0.27800000000000002</v>
      </c>
      <c r="F16" s="114">
        <v>1</v>
      </c>
      <c r="G16" s="103"/>
      <c r="H16" s="104"/>
      <c r="I16" s="89"/>
      <c r="J16" s="90"/>
      <c r="K16" s="90"/>
      <c r="L16" s="90"/>
      <c r="M16" s="90"/>
      <c r="N16" s="90"/>
      <c r="O16" s="111" t="s">
        <v>131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t="15" thickBot="1" x14ac:dyDescent="0.4">
      <c r="B17" s="89"/>
      <c r="C17" s="107"/>
      <c r="D17" s="89"/>
      <c r="E17" s="105"/>
      <c r="F17" s="105"/>
      <c r="G17" s="103"/>
      <c r="H17" s="104"/>
      <c r="I17" s="89"/>
      <c r="J17" s="90"/>
      <c r="K17" s="90"/>
      <c r="L17" s="90"/>
      <c r="M17" s="90"/>
      <c r="N17" s="90"/>
      <c r="O17" s="107"/>
      <c r="P17" s="52"/>
      <c r="Q17" s="120"/>
      <c r="R17" s="121"/>
      <c r="S17" s="50"/>
      <c r="T17" s="48"/>
    </row>
    <row r="18" spans="2:20" ht="15" thickBot="1" x14ac:dyDescent="0.4">
      <c r="C18" s="124" t="s">
        <v>134</v>
      </c>
      <c r="D18" s="125" t="s">
        <v>119</v>
      </c>
      <c r="E18" s="126"/>
      <c r="F18" s="127"/>
    </row>
    <row r="19" spans="2:20" x14ac:dyDescent="0.35">
      <c r="C19" s="128" t="s">
        <v>118</v>
      </c>
      <c r="D19" s="115" t="s">
        <v>109</v>
      </c>
      <c r="E19" s="115"/>
      <c r="F19" s="116"/>
    </row>
    <row r="20" spans="2:20" ht="9" customHeight="1" x14ac:dyDescent="0.35">
      <c r="C20" s="85"/>
      <c r="D20" s="146"/>
      <c r="E20" s="147"/>
      <c r="F20" s="148"/>
    </row>
    <row r="21" spans="2:20" ht="15" thickBot="1" x14ac:dyDescent="0.4">
      <c r="C21" s="85" t="s">
        <v>114</v>
      </c>
      <c r="D21" s="136" t="s">
        <v>111</v>
      </c>
      <c r="E21" s="131">
        <f>IF(D21=$K$4,(VLOOKUP(D23,$C$5:$F$16,2,FALSE)),(VLOOKUP(D23,$C$5:$F$16,4,FALSE)))</f>
        <v>0.87</v>
      </c>
      <c r="F21" s="134">
        <v>108.55649</v>
      </c>
    </row>
    <row r="22" spans="2:20" x14ac:dyDescent="0.35">
      <c r="C22" s="86" t="s">
        <v>115</v>
      </c>
      <c r="D22" s="132" t="s">
        <v>112</v>
      </c>
      <c r="E22" s="133"/>
      <c r="F22" s="135">
        <v>0</v>
      </c>
      <c r="H22" s="142" t="s">
        <v>57</v>
      </c>
      <c r="I22" s="143"/>
      <c r="J22" s="122" t="s">
        <v>68</v>
      </c>
    </row>
    <row r="23" spans="2:20" ht="15" thickBot="1" x14ac:dyDescent="0.4">
      <c r="C23" s="85" t="s">
        <v>113</v>
      </c>
      <c r="D23" s="137" t="s">
        <v>99</v>
      </c>
      <c r="E23" s="118">
        <f>VLOOKUP(D23,$C$4:$F$16,3,FALSE)</f>
        <v>0.3</v>
      </c>
      <c r="F23" s="140">
        <f>(F21-F22)*E23*E21</f>
        <v>28.333243889999999</v>
      </c>
      <c r="H23" s="144"/>
      <c r="I23" s="145"/>
      <c r="J23" s="123" t="s">
        <v>59</v>
      </c>
    </row>
    <row r="24" spans="2:20" ht="27" thickBot="1" x14ac:dyDescent="0.4">
      <c r="C24" s="86" t="s">
        <v>126</v>
      </c>
    </row>
    <row r="25" spans="2:20" ht="13.5" customHeight="1" thickBot="1" x14ac:dyDescent="0.4">
      <c r="C25" s="85" t="s">
        <v>122</v>
      </c>
      <c r="D25" s="126" t="s">
        <v>120</v>
      </c>
      <c r="E25" s="126"/>
      <c r="F25" s="127"/>
    </row>
    <row r="26" spans="2:20" x14ac:dyDescent="0.35">
      <c r="C26" s="85" t="s">
        <v>124</v>
      </c>
      <c r="D26" s="115" t="s">
        <v>108</v>
      </c>
      <c r="E26" s="115"/>
      <c r="F26" s="116"/>
    </row>
    <row r="27" spans="2:20" x14ac:dyDescent="0.35">
      <c r="C27" s="85" t="s">
        <v>125</v>
      </c>
      <c r="D27" s="136" t="s">
        <v>67</v>
      </c>
      <c r="E27" s="100">
        <f>IF(D27=$K$7,(VLOOKUP(D30,$O$4:$S$16,3,FALSE)),IF(D27=$K$8,(VLOOKUP(D30,$O$4:S$16,4,FALSE)),(VLOOKUP(D30,$O$4:S$16,5,FALSE))))</f>
        <v>10.24</v>
      </c>
      <c r="F27" s="135">
        <v>0</v>
      </c>
    </row>
    <row r="28" spans="2:20" x14ac:dyDescent="0.35">
      <c r="C28" s="85" t="s">
        <v>127</v>
      </c>
      <c r="D28" s="138" t="s">
        <v>123</v>
      </c>
      <c r="E28" s="117">
        <f>(VLOOKUP(D30,$C$5:$F$16,3,FALSE))</f>
        <v>0.3</v>
      </c>
      <c r="F28" s="135">
        <v>0</v>
      </c>
    </row>
    <row r="29" spans="2:20" x14ac:dyDescent="0.35">
      <c r="C29" s="85" t="s">
        <v>128</v>
      </c>
      <c r="D29" s="132" t="s">
        <v>112</v>
      </c>
      <c r="E29" s="117">
        <f>(VLOOKUP(D30,$C$5:$F$16,4,FALSE))</f>
        <v>0.87</v>
      </c>
      <c r="F29" s="135">
        <v>0</v>
      </c>
    </row>
    <row r="30" spans="2:20" ht="27" thickBot="1" x14ac:dyDescent="0.4">
      <c r="C30" s="86" t="s">
        <v>130</v>
      </c>
      <c r="D30" s="137" t="s">
        <v>99</v>
      </c>
      <c r="E30" s="118">
        <f>VLOOKUP(D30,$O$4:$S$16,2,FALSE)</f>
        <v>0.3</v>
      </c>
      <c r="F30" s="139">
        <f>(((F28/366)*F27*E30*E27)*1000)-(F29*E29*E28)</f>
        <v>0</v>
      </c>
    </row>
    <row r="31" spans="2:20" ht="13.5" customHeight="1" x14ac:dyDescent="0.35">
      <c r="C31" s="85" t="s">
        <v>129</v>
      </c>
    </row>
    <row r="32" spans="2:20" ht="8.5" customHeight="1" thickBot="1" x14ac:dyDescent="0.4">
      <c r="C32" s="87"/>
      <c r="D32" s="96"/>
      <c r="E32" s="89"/>
      <c r="F32" s="89"/>
      <c r="G32" s="109"/>
      <c r="H32" s="90"/>
    </row>
    <row r="33" spans="3:8" ht="7.5" customHeight="1" x14ac:dyDescent="0.35">
      <c r="D33" s="89"/>
      <c r="E33" s="89"/>
      <c r="F33" s="89"/>
      <c r="G33" s="105"/>
      <c r="H33" s="90"/>
    </row>
    <row r="34" spans="3:8" x14ac:dyDescent="0.35">
      <c r="D34" s="119"/>
      <c r="E34" s="89"/>
      <c r="F34" s="89"/>
      <c r="G34" s="105"/>
      <c r="H34" s="90"/>
    </row>
    <row r="35" spans="3:8" ht="15" thickBot="1" x14ac:dyDescent="0.4">
      <c r="C35" s="90"/>
      <c r="D35" s="107"/>
      <c r="E35" s="89"/>
      <c r="F35" s="89"/>
      <c r="G35" s="110"/>
      <c r="H35" s="90"/>
    </row>
    <row r="36" spans="3:8" ht="26.5" x14ac:dyDescent="0.35">
      <c r="C36" s="129" t="s">
        <v>117</v>
      </c>
      <c r="D36" s="90"/>
      <c r="E36" s="90"/>
      <c r="F36" s="90"/>
      <c r="G36" s="90"/>
      <c r="H36" s="90"/>
    </row>
    <row r="37" spans="3:8" ht="15" thickBot="1" x14ac:dyDescent="0.4">
      <c r="C37" s="130" t="s">
        <v>116</v>
      </c>
      <c r="D37" s="96"/>
      <c r="E37" s="89"/>
      <c r="F37" s="89"/>
      <c r="G37" s="109"/>
      <c r="H37" s="90"/>
    </row>
    <row r="38" spans="3:8" x14ac:dyDescent="0.35">
      <c r="C38" s="90"/>
      <c r="D38" s="89"/>
      <c r="E38" s="89"/>
      <c r="F38" s="89"/>
      <c r="G38" s="105"/>
      <c r="H38" s="90"/>
    </row>
    <row r="39" spans="3:8" x14ac:dyDescent="0.35">
      <c r="C39" s="90"/>
      <c r="D39" s="119"/>
      <c r="E39" s="89"/>
      <c r="F39" s="89"/>
      <c r="G39" s="105"/>
      <c r="H39" s="90"/>
    </row>
    <row r="40" spans="3:8" x14ac:dyDescent="0.35">
      <c r="C40" s="90"/>
      <c r="D40" s="107"/>
      <c r="E40" s="89"/>
      <c r="F40" s="89"/>
      <c r="G40" s="110"/>
      <c r="H40" s="90"/>
    </row>
    <row r="41" spans="3:8" x14ac:dyDescent="0.35">
      <c r="C41" s="90"/>
      <c r="D41" s="90"/>
      <c r="E41" s="90"/>
      <c r="F41" s="90"/>
      <c r="G41" s="90"/>
      <c r="H41" s="90"/>
    </row>
    <row r="42" spans="3:8" x14ac:dyDescent="0.35">
      <c r="C42" s="90"/>
      <c r="D42" s="90"/>
      <c r="E42" s="90"/>
      <c r="F42" s="90"/>
      <c r="G42" s="90"/>
      <c r="H42" s="90"/>
    </row>
    <row r="43" spans="3:8" x14ac:dyDescent="0.35">
      <c r="C43" s="90"/>
      <c r="D43" s="90"/>
      <c r="E43" s="90"/>
      <c r="F43" s="90"/>
      <c r="G43" s="90"/>
      <c r="H43" s="90"/>
    </row>
    <row r="44" spans="3:8" x14ac:dyDescent="0.35">
      <c r="C44" s="90"/>
    </row>
  </sheetData>
  <sheetProtection sheet="1" selectLockedCells="1"/>
  <mergeCells count="3">
    <mergeCell ref="H22:I23"/>
    <mergeCell ref="D20:F20"/>
    <mergeCell ref="C2:F2"/>
  </mergeCells>
  <phoneticPr fontId="11" type="noConversion"/>
  <dataValidations count="3">
    <dataValidation type="list" allowBlank="1" showInputMessage="1" showErrorMessage="1" sqref="D21" xr:uid="{FC255735-9DFB-4DE5-A268-500C8E3195F1}">
      <formula1>$K$4:$K$5</formula1>
    </dataValidation>
    <dataValidation type="list" allowBlank="1" showInputMessage="1" showErrorMessage="1" sqref="D23 D40 D35 D30" xr:uid="{063E312A-4BBC-43D0-A5B6-EC5751534FD6}">
      <formula1>$C$5:$C$16</formula1>
    </dataValidation>
    <dataValidation type="list" allowBlank="1" showInputMessage="1" showErrorMessage="1" sqref="D27" xr:uid="{497927B4-E0A0-447A-A352-6B47B48535F1}">
      <formula1>$K$7:$K$9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81640625" style="1" customWidth="1"/>
    <col min="2" max="2" width="26.81640625" style="1" bestFit="1" customWidth="1"/>
    <col min="3" max="3" width="12" style="1" customWidth="1"/>
    <col min="4" max="6" width="20.7265625" style="1"/>
    <col min="7" max="7" width="26.81640625" style="1" customWidth="1"/>
    <col min="8" max="8" width="20.7265625" style="1"/>
    <col min="9" max="9" width="15.26953125" style="1" customWidth="1"/>
    <col min="10" max="10" width="12.9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33</v>
      </c>
      <c r="C2" s="11" t="s">
        <v>1</v>
      </c>
      <c r="D2" s="12" t="s">
        <v>4</v>
      </c>
      <c r="G2" s="10" t="s">
        <v>34</v>
      </c>
      <c r="H2" s="11" t="s">
        <v>1</v>
      </c>
      <c r="I2" s="12" t="s">
        <v>4</v>
      </c>
    </row>
    <row r="3" spans="2:11" x14ac:dyDescent="0.3">
      <c r="B3" s="13" t="s">
        <v>0</v>
      </c>
      <c r="C3" s="2"/>
      <c r="D3" s="22">
        <v>5</v>
      </c>
      <c r="G3" s="13" t="s">
        <v>23</v>
      </c>
      <c r="H3" s="8">
        <v>1</v>
      </c>
      <c r="I3" s="15"/>
    </row>
    <row r="4" spans="2:11" x14ac:dyDescent="0.3">
      <c r="B4" s="13" t="s">
        <v>6</v>
      </c>
      <c r="C4" s="2">
        <v>0.97</v>
      </c>
      <c r="D4" s="23">
        <f>D3*C4</f>
        <v>4.8499999999999996</v>
      </c>
      <c r="G4" s="26" t="s">
        <v>21</v>
      </c>
      <c r="H4" s="8">
        <v>365</v>
      </c>
      <c r="I4" s="27"/>
    </row>
    <row r="5" spans="2:11" x14ac:dyDescent="0.3">
      <c r="B5" s="16" t="s">
        <v>7</v>
      </c>
      <c r="C5" s="2">
        <v>0.3</v>
      </c>
      <c r="D5" s="24">
        <f>D4*C5</f>
        <v>1.4549999999999998</v>
      </c>
      <c r="G5" s="13" t="s">
        <v>15</v>
      </c>
      <c r="H5" s="2">
        <v>0.63</v>
      </c>
      <c r="I5" s="27">
        <f>(H4/365)*H5*H3</f>
        <v>0.63</v>
      </c>
    </row>
    <row r="6" spans="2:11" x14ac:dyDescent="0.3">
      <c r="B6" s="16" t="s">
        <v>8</v>
      </c>
      <c r="C6" s="2">
        <v>0.66669999999999996</v>
      </c>
      <c r="D6" s="24">
        <f>D4*C6</f>
        <v>3.2334949999999996</v>
      </c>
      <c r="G6" s="16" t="s">
        <v>7</v>
      </c>
      <c r="H6" s="2">
        <v>0.3</v>
      </c>
      <c r="I6" s="17">
        <f>I5*H6</f>
        <v>0.189</v>
      </c>
    </row>
    <row r="7" spans="2:11" ht="26" x14ac:dyDescent="0.3">
      <c r="B7" s="18" t="s">
        <v>18</v>
      </c>
      <c r="C7" s="2">
        <v>0.15</v>
      </c>
      <c r="D7" s="24">
        <f>D4*C7</f>
        <v>0.72749999999999992</v>
      </c>
      <c r="G7" s="16" t="s">
        <v>8</v>
      </c>
      <c r="H7" s="2">
        <v>0.66669999999999996</v>
      </c>
      <c r="I7" s="17">
        <f>I5*H7</f>
        <v>0.42002099999999998</v>
      </c>
      <c r="K7" s="16" t="s">
        <v>7</v>
      </c>
    </row>
    <row r="8" spans="2:11" ht="26" x14ac:dyDescent="0.3">
      <c r="B8" s="18" t="s">
        <v>19</v>
      </c>
      <c r="C8" s="2">
        <v>0.3</v>
      </c>
      <c r="D8" s="24">
        <f>D4*C8</f>
        <v>1.4549999999999998</v>
      </c>
      <c r="G8" s="18" t="s">
        <v>18</v>
      </c>
      <c r="H8" s="2">
        <v>0.15</v>
      </c>
      <c r="I8" s="17">
        <f>I5*H8</f>
        <v>9.4500000000000001E-2</v>
      </c>
      <c r="K8" s="16" t="s">
        <v>8</v>
      </c>
    </row>
    <row r="9" spans="2:11" ht="26.5" thickBot="1" x14ac:dyDescent="0.35">
      <c r="B9" s="19" t="s">
        <v>9</v>
      </c>
      <c r="C9" s="20">
        <v>0.2767</v>
      </c>
      <c r="D9" s="25">
        <f>D4*C9</f>
        <v>1.3419949999999998</v>
      </c>
      <c r="G9" s="18" t="s">
        <v>19</v>
      </c>
      <c r="H9" s="2">
        <v>0.3</v>
      </c>
      <c r="I9" s="17">
        <f>I5*H9</f>
        <v>0.189</v>
      </c>
      <c r="K9" s="18" t="s">
        <v>18</v>
      </c>
    </row>
    <row r="10" spans="2:11" ht="26.5" thickBot="1" x14ac:dyDescent="0.35">
      <c r="B10" s="4"/>
      <c r="C10" s="3"/>
      <c r="D10" s="4"/>
      <c r="G10" s="19" t="s">
        <v>9</v>
      </c>
      <c r="H10" s="20">
        <v>0.2767</v>
      </c>
      <c r="I10" s="21">
        <f>I5*H10</f>
        <v>0.174321</v>
      </c>
      <c r="K10" s="18" t="s">
        <v>19</v>
      </c>
    </row>
    <row r="11" spans="2:11" ht="26.5" thickBot="1" x14ac:dyDescent="0.35">
      <c r="K11" s="19" t="s">
        <v>9</v>
      </c>
    </row>
    <row r="12" spans="2:11" ht="13.5" thickBot="1" x14ac:dyDescent="0.35"/>
    <row r="13" spans="2:11" ht="13.5" thickBot="1" x14ac:dyDescent="0.35">
      <c r="B13" s="10" t="s">
        <v>35</v>
      </c>
      <c r="C13" s="11" t="s">
        <v>1</v>
      </c>
      <c r="D13" s="12" t="s">
        <v>4</v>
      </c>
    </row>
    <row r="14" spans="2:11" x14ac:dyDescent="0.3">
      <c r="B14" s="13" t="s">
        <v>10</v>
      </c>
      <c r="C14" s="2"/>
      <c r="D14" s="14">
        <v>39.6</v>
      </c>
      <c r="G14" s="10" t="s">
        <v>36</v>
      </c>
      <c r="H14" s="11" t="s">
        <v>1</v>
      </c>
      <c r="I14" s="12" t="s">
        <v>4</v>
      </c>
    </row>
    <row r="15" spans="2:11" x14ac:dyDescent="0.3">
      <c r="B15" s="13" t="s">
        <v>11</v>
      </c>
      <c r="C15" s="2">
        <v>0.87</v>
      </c>
      <c r="D15" s="15">
        <f>D14*C15</f>
        <v>34.451999999999998</v>
      </c>
      <c r="G15" s="13" t="s">
        <v>22</v>
      </c>
      <c r="H15" s="8">
        <v>1</v>
      </c>
      <c r="I15" s="15"/>
    </row>
    <row r="16" spans="2:11" x14ac:dyDescent="0.3">
      <c r="B16" s="16" t="s">
        <v>7</v>
      </c>
      <c r="C16" s="2">
        <v>0.3</v>
      </c>
      <c r="D16" s="17">
        <f>D15*C16</f>
        <v>10.335599999999999</v>
      </c>
      <c r="G16" s="26" t="s">
        <v>21</v>
      </c>
      <c r="H16" s="8">
        <v>365</v>
      </c>
      <c r="I16" s="15"/>
    </row>
    <row r="17" spans="2:9" x14ac:dyDescent="0.3">
      <c r="B17" s="16" t="s">
        <v>8</v>
      </c>
      <c r="C17" s="2">
        <v>0.66669999999999996</v>
      </c>
      <c r="D17" s="17">
        <f>D15*C17</f>
        <v>22.969148399999998</v>
      </c>
      <c r="G17" s="13" t="s">
        <v>16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18</v>
      </c>
      <c r="C18" s="2">
        <v>0.15</v>
      </c>
      <c r="D18" s="17">
        <f>D15*C18</f>
        <v>5.1677999999999997</v>
      </c>
      <c r="G18" s="16" t="s">
        <v>7</v>
      </c>
      <c r="H18" s="2">
        <v>0.3</v>
      </c>
      <c r="I18" s="17">
        <f>I17*H18</f>
        <v>0.1164</v>
      </c>
    </row>
    <row r="19" spans="2:9" ht="26" x14ac:dyDescent="0.3">
      <c r="B19" s="18" t="s">
        <v>19</v>
      </c>
      <c r="C19" s="2">
        <v>0.3</v>
      </c>
      <c r="D19" s="17">
        <f>D15*C19</f>
        <v>10.335599999999999</v>
      </c>
      <c r="G19" s="16" t="s">
        <v>8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9</v>
      </c>
      <c r="C20" s="20">
        <v>0.2767</v>
      </c>
      <c r="D20" s="21">
        <f>D15*C20</f>
        <v>9.5328683999999999</v>
      </c>
      <c r="G20" s="18" t="s">
        <v>18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19</v>
      </c>
      <c r="H21" s="2">
        <v>0.3</v>
      </c>
      <c r="I21" s="17">
        <f>I17*H21</f>
        <v>0.1164</v>
      </c>
    </row>
    <row r="22" spans="2:9" ht="13.5" thickBot="1" x14ac:dyDescent="0.35">
      <c r="G22" s="19" t="s">
        <v>9</v>
      </c>
      <c r="H22" s="20">
        <v>0.2767</v>
      </c>
      <c r="I22" s="21">
        <f>I17*H22</f>
        <v>0.1073596</v>
      </c>
    </row>
    <row r="23" spans="2:9" x14ac:dyDescent="0.3">
      <c r="B23" s="39" t="s">
        <v>57</v>
      </c>
      <c r="C23" s="40"/>
      <c r="D23" s="41" t="s">
        <v>58</v>
      </c>
    </row>
    <row r="24" spans="2:9" ht="13.5" thickBot="1" x14ac:dyDescent="0.35">
      <c r="B24" s="42"/>
      <c r="C24" s="43"/>
      <c r="D24" s="44" t="s">
        <v>59</v>
      </c>
    </row>
    <row r="25" spans="2:9" x14ac:dyDescent="0.3">
      <c r="G25" s="10" t="s">
        <v>32</v>
      </c>
      <c r="H25" s="28" t="s">
        <v>1</v>
      </c>
      <c r="I25" s="29" t="s">
        <v>4</v>
      </c>
    </row>
    <row r="26" spans="2:9" x14ac:dyDescent="0.3">
      <c r="G26" s="30" t="s">
        <v>20</v>
      </c>
      <c r="H26" s="9">
        <v>5</v>
      </c>
      <c r="I26" s="31"/>
    </row>
    <row r="27" spans="2:9" x14ac:dyDescent="0.3">
      <c r="G27" s="26" t="s">
        <v>21</v>
      </c>
      <c r="H27" s="9">
        <v>365</v>
      </c>
      <c r="I27" s="31"/>
    </row>
    <row r="28" spans="2:9" x14ac:dyDescent="0.3">
      <c r="G28" s="16" t="s">
        <v>12</v>
      </c>
      <c r="H28" s="2">
        <v>15.65</v>
      </c>
      <c r="I28" s="27">
        <f>(H27/365)*H28*H26</f>
        <v>78.25</v>
      </c>
    </row>
    <row r="29" spans="2:9" x14ac:dyDescent="0.3">
      <c r="G29" s="16" t="s">
        <v>13</v>
      </c>
      <c r="H29" s="2">
        <v>0.3</v>
      </c>
      <c r="I29" s="17">
        <f>I28*H29</f>
        <v>23.474999999999998</v>
      </c>
    </row>
    <row r="30" spans="2:9" x14ac:dyDescent="0.3">
      <c r="G30" s="16" t="s">
        <v>8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18</v>
      </c>
      <c r="H31" s="2">
        <v>0.15</v>
      </c>
      <c r="I31" s="17">
        <f>I28*H31</f>
        <v>11.737499999999999</v>
      </c>
    </row>
    <row r="32" spans="2:9" ht="26" x14ac:dyDescent="0.3">
      <c r="G32" s="18" t="s">
        <v>19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9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RowHeight="13" x14ac:dyDescent="0.3"/>
  <cols>
    <col min="1" max="1" width="8.7265625" style="1"/>
    <col min="2" max="2" width="25" style="1" customWidth="1"/>
    <col min="3" max="3" width="8.7265625" style="1"/>
    <col min="4" max="4" width="17.08984375" style="1" customWidth="1"/>
    <col min="5" max="5" width="6.90625" style="1" customWidth="1"/>
    <col min="6" max="6" width="6.453125" style="1" customWidth="1"/>
    <col min="7" max="7" width="22.26953125" style="1" bestFit="1" customWidth="1"/>
    <col min="8" max="8" width="8.7265625" style="1"/>
    <col min="9" max="9" width="12.08984375" style="1" customWidth="1"/>
    <col min="10" max="10" width="5.26953125" style="1" customWidth="1"/>
    <col min="11" max="11" width="5.179687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27</v>
      </c>
      <c r="C3" s="35" t="s">
        <v>1</v>
      </c>
      <c r="D3" s="12" t="s">
        <v>4</v>
      </c>
      <c r="G3" s="10" t="s">
        <v>28</v>
      </c>
      <c r="H3" s="35" t="s">
        <v>1</v>
      </c>
      <c r="I3" s="12" t="s">
        <v>4</v>
      </c>
      <c r="L3" s="10" t="s">
        <v>41</v>
      </c>
      <c r="M3" s="35" t="s">
        <v>1</v>
      </c>
      <c r="N3" s="12" t="s">
        <v>4</v>
      </c>
    </row>
    <row r="4" spans="2:14" x14ac:dyDescent="0.3">
      <c r="B4" s="13" t="s">
        <v>0</v>
      </c>
      <c r="C4" s="2"/>
      <c r="D4" s="22">
        <v>1</v>
      </c>
      <c r="G4" s="13" t="s">
        <v>0</v>
      </c>
      <c r="H4" s="2"/>
      <c r="I4" s="22">
        <v>547.5</v>
      </c>
      <c r="L4" s="13" t="s">
        <v>0</v>
      </c>
      <c r="M4" s="2"/>
      <c r="N4" s="22">
        <v>547.5</v>
      </c>
    </row>
    <row r="5" spans="2:14" x14ac:dyDescent="0.3">
      <c r="B5" s="13" t="s">
        <v>2</v>
      </c>
      <c r="C5" s="2">
        <v>0.67</v>
      </c>
      <c r="D5" s="23">
        <f>D4*C5</f>
        <v>0.67</v>
      </c>
      <c r="G5" s="13" t="s">
        <v>43</v>
      </c>
      <c r="H5" s="2">
        <v>0.61</v>
      </c>
      <c r="I5" s="23">
        <f>I4*H5</f>
        <v>333.97499999999997</v>
      </c>
      <c r="L5" s="13" t="s">
        <v>42</v>
      </c>
      <c r="M5" s="2">
        <v>1</v>
      </c>
      <c r="N5" s="23">
        <f>N4*M5</f>
        <v>547.5</v>
      </c>
    </row>
    <row r="6" spans="2:14" ht="13.5" thickBot="1" x14ac:dyDescent="0.35">
      <c r="B6" s="16" t="s">
        <v>24</v>
      </c>
      <c r="C6" s="2">
        <v>0.55000000000000004</v>
      </c>
      <c r="D6" s="24">
        <f>D5*C6</f>
        <v>0.36850000000000005</v>
      </c>
      <c r="G6" s="36" t="s">
        <v>3</v>
      </c>
      <c r="H6" s="20">
        <v>0.4375</v>
      </c>
      <c r="I6" s="25">
        <f>I5*H6</f>
        <v>146.11406249999999</v>
      </c>
      <c r="L6" s="36" t="s">
        <v>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25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26</v>
      </c>
      <c r="C11" s="35" t="s">
        <v>1</v>
      </c>
      <c r="D11" s="37" t="s">
        <v>4</v>
      </c>
      <c r="G11" s="10" t="s">
        <v>29</v>
      </c>
      <c r="H11" s="35" t="s">
        <v>1</v>
      </c>
      <c r="I11" s="37" t="s">
        <v>4</v>
      </c>
      <c r="L11" s="10" t="s">
        <v>44</v>
      </c>
      <c r="M11" s="35" t="s">
        <v>1</v>
      </c>
      <c r="N11" s="37" t="s">
        <v>4</v>
      </c>
    </row>
    <row r="12" spans="2:14" x14ac:dyDescent="0.3">
      <c r="B12" s="13" t="s">
        <v>10</v>
      </c>
      <c r="C12" s="2"/>
      <c r="D12" s="22">
        <v>1</v>
      </c>
      <c r="G12" s="13" t="s">
        <v>10</v>
      </c>
      <c r="H12" s="2"/>
      <c r="I12" s="22">
        <v>94.5</v>
      </c>
      <c r="L12" s="13" t="s">
        <v>10</v>
      </c>
      <c r="M12" s="2"/>
      <c r="N12" s="22">
        <v>94.5</v>
      </c>
    </row>
    <row r="13" spans="2:14" x14ac:dyDescent="0.3">
      <c r="B13" s="13" t="s">
        <v>14</v>
      </c>
      <c r="C13" s="2">
        <v>0.28000000000000003</v>
      </c>
      <c r="D13" s="23">
        <f>D12*C13</f>
        <v>0.28000000000000003</v>
      </c>
      <c r="G13" s="13" t="s">
        <v>17</v>
      </c>
      <c r="H13" s="2">
        <v>0.33</v>
      </c>
      <c r="I13" s="23">
        <f>I12*H13</f>
        <v>31.185000000000002</v>
      </c>
      <c r="L13" s="13" t="s">
        <v>45</v>
      </c>
      <c r="M13" s="2">
        <v>1</v>
      </c>
      <c r="N13" s="23">
        <f>N12*M13</f>
        <v>94.5</v>
      </c>
    </row>
    <row r="14" spans="2:14" ht="13.5" thickBot="1" x14ac:dyDescent="0.35">
      <c r="B14" s="16" t="s">
        <v>3</v>
      </c>
      <c r="C14" s="2">
        <v>0.55000000000000004</v>
      </c>
      <c r="D14" s="24">
        <f>D13*C14</f>
        <v>0.15400000000000003</v>
      </c>
      <c r="G14" s="36" t="s">
        <v>3</v>
      </c>
      <c r="H14" s="20">
        <v>0.4375</v>
      </c>
      <c r="I14" s="25">
        <f>I13*H14</f>
        <v>13.643437500000001</v>
      </c>
      <c r="L14" s="36" t="s">
        <v>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25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30</v>
      </c>
      <c r="C19" s="35" t="s">
        <v>1</v>
      </c>
      <c r="D19" s="37" t="s">
        <v>4</v>
      </c>
      <c r="F19" s="3"/>
      <c r="G19" s="10" t="s">
        <v>31</v>
      </c>
      <c r="H19" s="35" t="s">
        <v>1</v>
      </c>
      <c r="I19" s="37" t="s">
        <v>4</v>
      </c>
      <c r="J19" s="3"/>
      <c r="K19" s="3"/>
      <c r="L19" s="10" t="s">
        <v>46</v>
      </c>
      <c r="M19" s="35" t="s">
        <v>1</v>
      </c>
      <c r="N19" s="37" t="s">
        <v>4</v>
      </c>
    </row>
    <row r="20" spans="2:14" x14ac:dyDescent="0.3">
      <c r="B20" s="13" t="s">
        <v>37</v>
      </c>
      <c r="C20" s="8">
        <v>1</v>
      </c>
      <c r="D20" s="38"/>
      <c r="F20" s="3"/>
      <c r="G20" s="13" t="s">
        <v>37</v>
      </c>
      <c r="H20" s="8">
        <v>1</v>
      </c>
      <c r="I20" s="38"/>
      <c r="J20" s="3"/>
      <c r="K20" s="3"/>
      <c r="L20" s="13" t="s">
        <v>37</v>
      </c>
      <c r="M20" s="8">
        <v>1</v>
      </c>
      <c r="N20" s="38"/>
    </row>
    <row r="21" spans="2:14" ht="14.5" customHeight="1" x14ac:dyDescent="0.3">
      <c r="B21" s="26" t="s">
        <v>21</v>
      </c>
      <c r="C21" s="8">
        <v>365</v>
      </c>
      <c r="D21" s="38"/>
      <c r="F21" s="3"/>
      <c r="G21" s="26" t="s">
        <v>21</v>
      </c>
      <c r="H21" s="8">
        <v>365</v>
      </c>
      <c r="I21" s="38"/>
      <c r="J21" s="3"/>
      <c r="K21" s="3"/>
      <c r="L21" s="26" t="s">
        <v>21</v>
      </c>
      <c r="M21" s="8">
        <v>365</v>
      </c>
      <c r="N21" s="38"/>
    </row>
    <row r="22" spans="2:14" x14ac:dyDescent="0.3">
      <c r="B22" s="16" t="s">
        <v>38</v>
      </c>
      <c r="C22" s="2">
        <v>3.18</v>
      </c>
      <c r="D22" s="23">
        <f>(C21/365)*C20*C22</f>
        <v>3.18</v>
      </c>
      <c r="F22" s="3"/>
      <c r="G22" s="16" t="s">
        <v>39</v>
      </c>
      <c r="H22" s="2">
        <v>2.97</v>
      </c>
      <c r="I22" s="23">
        <f>(H21/365)*H20*H22</f>
        <v>2.97</v>
      </c>
      <c r="J22" s="3"/>
      <c r="K22" s="3"/>
      <c r="L22" s="16" t="s">
        <v>47</v>
      </c>
      <c r="M22" s="2"/>
      <c r="N22" s="23">
        <f>(M21/365)*M20*M22</f>
        <v>0</v>
      </c>
    </row>
    <row r="23" spans="2:14" ht="13.5" thickBot="1" x14ac:dyDescent="0.35">
      <c r="B23" s="16" t="s">
        <v>5</v>
      </c>
      <c r="C23" s="2">
        <v>3.59</v>
      </c>
      <c r="D23" s="24">
        <f>D22*C23</f>
        <v>11.4162</v>
      </c>
      <c r="F23" s="3"/>
      <c r="G23" s="36" t="s">
        <v>40</v>
      </c>
      <c r="H23" s="20">
        <v>0.4375</v>
      </c>
      <c r="I23" s="25">
        <f>I22*H23</f>
        <v>1.2993750000000002</v>
      </c>
      <c r="J23" s="3"/>
      <c r="K23" s="3"/>
      <c r="L23" s="36" t="s">
        <v>48</v>
      </c>
      <c r="M23" s="20">
        <v>0.5</v>
      </c>
      <c r="N23" s="25">
        <f>N22*M23</f>
        <v>0</v>
      </c>
    </row>
    <row r="24" spans="2:14" ht="13.5" thickBot="1" x14ac:dyDescent="0.35">
      <c r="B24" s="36" t="s">
        <v>25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57</v>
      </c>
      <c r="C26" s="40"/>
      <c r="D26" s="41" t="s">
        <v>58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59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816406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49</v>
      </c>
      <c r="C2" s="35" t="s">
        <v>1</v>
      </c>
      <c r="D2" s="12" t="s">
        <v>4</v>
      </c>
    </row>
    <row r="3" spans="2:4" x14ac:dyDescent="0.35">
      <c r="B3" s="13" t="s">
        <v>0</v>
      </c>
      <c r="C3" s="2"/>
      <c r="D3" s="22">
        <v>1</v>
      </c>
    </row>
    <row r="4" spans="2:4" x14ac:dyDescent="0.35">
      <c r="B4" s="13" t="s">
        <v>50</v>
      </c>
      <c r="C4" s="2">
        <v>0.94</v>
      </c>
      <c r="D4" s="23">
        <f>D3*C4</f>
        <v>0.94</v>
      </c>
    </row>
    <row r="5" spans="2:4" ht="15" thickBot="1" x14ac:dyDescent="0.4">
      <c r="B5" s="36" t="s">
        <v>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51</v>
      </c>
      <c r="C10" s="35" t="s">
        <v>1</v>
      </c>
      <c r="D10" s="37" t="s">
        <v>4</v>
      </c>
    </row>
    <row r="11" spans="2:4" x14ac:dyDescent="0.35">
      <c r="B11" s="13" t="s">
        <v>10</v>
      </c>
      <c r="C11" s="2"/>
      <c r="D11" s="22">
        <v>1</v>
      </c>
    </row>
    <row r="12" spans="2:4" x14ac:dyDescent="0.35">
      <c r="B12" s="13" t="s">
        <v>52</v>
      </c>
      <c r="C12" s="2">
        <v>0.7</v>
      </c>
      <c r="D12" s="23">
        <f>D11*C12</f>
        <v>0.7</v>
      </c>
    </row>
    <row r="13" spans="2:4" ht="15" thickBot="1" x14ac:dyDescent="0.4">
      <c r="B13" s="36" t="s">
        <v>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53</v>
      </c>
      <c r="C18" s="35" t="s">
        <v>1</v>
      </c>
      <c r="D18" s="37" t="s">
        <v>4</v>
      </c>
    </row>
    <row r="19" spans="2:4" x14ac:dyDescent="0.35">
      <c r="B19" s="13" t="s">
        <v>54</v>
      </c>
      <c r="C19" s="8">
        <v>1</v>
      </c>
      <c r="D19" s="38"/>
    </row>
    <row r="20" spans="2:4" ht="17" customHeight="1" x14ac:dyDescent="0.35">
      <c r="B20" s="26" t="s">
        <v>21</v>
      </c>
      <c r="C20" s="8">
        <v>365</v>
      </c>
      <c r="D20" s="38"/>
    </row>
    <row r="21" spans="2:4" x14ac:dyDescent="0.35">
      <c r="B21" s="16" t="s">
        <v>56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55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57</v>
      </c>
      <c r="C25" s="40"/>
      <c r="D25" s="41" t="s">
        <v>58</v>
      </c>
    </row>
    <row r="26" spans="2:4" ht="15" thickBot="1" x14ac:dyDescent="0.4">
      <c r="B26" s="42"/>
      <c r="C26" s="43"/>
      <c r="D26" s="44" t="s">
        <v>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7265625" customWidth="1"/>
    <col min="9" max="9" width="14.81640625" customWidth="1"/>
    <col min="11" max="11" width="21.90625" customWidth="1"/>
    <col min="15" max="15" width="22" customWidth="1"/>
    <col min="16" max="16" width="17.179687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70</v>
      </c>
      <c r="D4" s="55" t="s">
        <v>62</v>
      </c>
      <c r="E4" s="69" t="s">
        <v>61</v>
      </c>
      <c r="F4" s="69" t="s">
        <v>64</v>
      </c>
      <c r="G4" s="70"/>
      <c r="H4" s="71"/>
      <c r="I4" s="72"/>
      <c r="J4" s="50"/>
      <c r="K4" s="13" t="s">
        <v>87</v>
      </c>
      <c r="L4" s="50"/>
      <c r="M4" s="50" t="s">
        <v>98</v>
      </c>
      <c r="N4" s="49"/>
      <c r="O4" s="60" t="s">
        <v>70</v>
      </c>
      <c r="P4" s="69" t="s">
        <v>61</v>
      </c>
      <c r="Q4" s="70" t="s">
        <v>63</v>
      </c>
      <c r="R4" s="71" t="s">
        <v>65</v>
      </c>
      <c r="S4" s="72" t="s">
        <v>66</v>
      </c>
      <c r="T4" s="50"/>
    </row>
    <row r="5" spans="2:22" x14ac:dyDescent="0.35">
      <c r="B5" s="50" t="s">
        <v>98</v>
      </c>
      <c r="C5" s="16" t="s">
        <v>69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88</v>
      </c>
      <c r="L5" s="50"/>
      <c r="M5" s="50" t="s">
        <v>89</v>
      </c>
      <c r="N5" s="50"/>
      <c r="O5" s="16" t="s">
        <v>69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89</v>
      </c>
      <c r="C6" s="16" t="s">
        <v>71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90</v>
      </c>
      <c r="N6" s="50"/>
      <c r="O6" s="16" t="s">
        <v>71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90</v>
      </c>
      <c r="C7" s="18" t="s">
        <v>72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91</v>
      </c>
      <c r="N7" s="53"/>
      <c r="O7" s="18" t="s">
        <v>72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5" customHeight="1" x14ac:dyDescent="0.35">
      <c r="B8" s="50" t="s">
        <v>91</v>
      </c>
      <c r="C8" s="18" t="s">
        <v>73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92</v>
      </c>
      <c r="N8" s="50"/>
      <c r="O8" s="18" t="s">
        <v>73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92</v>
      </c>
      <c r="C9" s="18" t="s">
        <v>74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93</v>
      </c>
      <c r="N9" s="48"/>
      <c r="O9" s="18" t="s">
        <v>74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93</v>
      </c>
      <c r="C10" s="68" t="s">
        <v>75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94</v>
      </c>
      <c r="N10" s="48"/>
      <c r="O10" s="68" t="s">
        <v>75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94</v>
      </c>
      <c r="C11" s="16" t="s">
        <v>76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95</v>
      </c>
      <c r="N11" s="48"/>
      <c r="O11" s="16" t="s">
        <v>76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95</v>
      </c>
      <c r="C12" s="16" t="s">
        <v>77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96</v>
      </c>
      <c r="N12" s="48"/>
      <c r="O12" s="16" t="s">
        <v>77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96</v>
      </c>
      <c r="C13" s="16" t="s">
        <v>78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97</v>
      </c>
      <c r="N13" s="48"/>
      <c r="O13" s="16" t="s">
        <v>78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97</v>
      </c>
      <c r="C14" s="36" t="s">
        <v>79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79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80</v>
      </c>
      <c r="E16" s="35" t="s">
        <v>1</v>
      </c>
      <c r="F16" s="45" t="s">
        <v>60</v>
      </c>
      <c r="G16" s="12"/>
      <c r="I16" s="39" t="s">
        <v>57</v>
      </c>
      <c r="J16" s="40"/>
      <c r="K16" s="41" t="s">
        <v>68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88</v>
      </c>
      <c r="E18" s="2"/>
      <c r="F18" s="46"/>
      <c r="G18" s="22">
        <v>1</v>
      </c>
    </row>
    <row r="19" spans="4:7" ht="15" thickBot="1" x14ac:dyDescent="0.4">
      <c r="D19" s="36" t="s">
        <v>74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81</v>
      </c>
      <c r="E21" s="35" t="s">
        <v>1</v>
      </c>
      <c r="F21" s="45" t="s">
        <v>60</v>
      </c>
      <c r="G21" s="12"/>
    </row>
    <row r="22" spans="4:7" x14ac:dyDescent="0.35">
      <c r="D22" s="13" t="s">
        <v>88</v>
      </c>
      <c r="E22" s="2"/>
      <c r="F22" s="46"/>
      <c r="G22" s="22">
        <v>1</v>
      </c>
    </row>
    <row r="23" spans="4:7" ht="15" thickBot="1" x14ac:dyDescent="0.4">
      <c r="D23" s="36" t="s">
        <v>77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82</v>
      </c>
      <c r="E25" s="35" t="s">
        <v>1</v>
      </c>
      <c r="F25" s="45" t="s">
        <v>60</v>
      </c>
      <c r="G25" s="12" t="s">
        <v>4</v>
      </c>
    </row>
    <row r="26" spans="4:7" x14ac:dyDescent="0.35">
      <c r="D26" s="13" t="s">
        <v>67</v>
      </c>
      <c r="E26" s="2"/>
      <c r="F26" s="46"/>
      <c r="G26" s="22">
        <v>1</v>
      </c>
    </row>
    <row r="27" spans="4:7" x14ac:dyDescent="0.35">
      <c r="D27" s="26" t="s">
        <v>21</v>
      </c>
      <c r="E27" s="73"/>
      <c r="F27" s="74"/>
      <c r="G27" s="75">
        <v>365</v>
      </c>
    </row>
    <row r="28" spans="4:7" ht="15" thickBot="1" x14ac:dyDescent="0.4">
      <c r="D28" s="36" t="s">
        <v>69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83</v>
      </c>
      <c r="E30" s="35" t="s">
        <v>1</v>
      </c>
      <c r="F30" s="45" t="s">
        <v>60</v>
      </c>
      <c r="G30" s="12"/>
    </row>
    <row r="31" spans="4:7" x14ac:dyDescent="0.35">
      <c r="D31" s="13" t="s">
        <v>85</v>
      </c>
      <c r="E31" s="2"/>
      <c r="F31" s="46"/>
      <c r="G31" s="22">
        <v>1</v>
      </c>
    </row>
    <row r="32" spans="4:7" x14ac:dyDescent="0.35">
      <c r="D32" s="26" t="s">
        <v>21</v>
      </c>
      <c r="E32" s="73"/>
      <c r="F32" s="74"/>
      <c r="G32" s="75">
        <v>365</v>
      </c>
    </row>
    <row r="33" spans="4:7" ht="15" thickBot="1" x14ac:dyDescent="0.4">
      <c r="D33" s="36" t="s">
        <v>78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84</v>
      </c>
      <c r="E35" s="35" t="s">
        <v>1</v>
      </c>
      <c r="F35" s="45" t="s">
        <v>60</v>
      </c>
      <c r="G35" s="12"/>
    </row>
    <row r="36" spans="4:7" x14ac:dyDescent="0.35">
      <c r="D36" s="13" t="s">
        <v>86</v>
      </c>
      <c r="E36" s="2"/>
      <c r="F36" s="46"/>
      <c r="G36" s="22">
        <v>1</v>
      </c>
    </row>
    <row r="37" spans="4:7" x14ac:dyDescent="0.35">
      <c r="D37" s="26" t="s">
        <v>21</v>
      </c>
      <c r="E37" s="73"/>
      <c r="F37" s="74"/>
      <c r="G37" s="75">
        <v>365</v>
      </c>
    </row>
    <row r="38" spans="4:7" ht="15" thickBot="1" x14ac:dyDescent="0.4">
      <c r="D38" s="36" t="s">
        <v>69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AEFAssetIdentifier xmlns="http://schemas.microsoft.com/sharepoint/v3" xsi:nil="true"/>
    <SAEFIsRecord xmlns="http://schemas.microsoft.com/sharepoint/v3" xsi:nil="true"/>
    <SAEFOwner xmlns="http://schemas.microsoft.com/sharepoint/v3" xsi:nil="true"/>
    <SAEFDeclarer xmlns="http://schemas.microsoft.com/sharepoint/v3" xsi:nil="true"/>
    <SAEFDocumentTyp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Business Continuity Plans [ARM]</TermName>
          <TermId xmlns="http://schemas.microsoft.com/office/infopath/2007/PartnerControls">c9aa2148-b91f-4b55-a1aa-ec1b6aa23142</TermId>
        </TermInfo>
      </Terms>
    </SAEFDocumentTypeTaxHTField0>
    <SAEFLanguage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bd3ad5ee-f0c3-40aa-8cc8-36ef09940af3</TermId>
        </TermInfo>
      </Terms>
    </SAEFLanguageTaxHTField0>
    <SAEFFilePlanRecordType xmlns="http://schemas.microsoft.com/sharepoint/v3" xsi:nil="true"/>
    <IconOverlay xmlns="http://schemas.microsoft.com/sharepoint/v4" xsi:nil="true"/>
    <SAEFCollection xmlns="http://schemas.microsoft.com/sharepoint/v3">false</SAEFCollection>
    <SAEFDocumentStatu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Draft</TermName>
          <TermId xmlns="http://schemas.microsoft.com/office/infopath/2007/PartnerControls">1c86f377-7d91-4c95-bd5b-c18c83fe0aa5</TermId>
        </TermInfo>
      </Terms>
    </SAEFDocumentStatusTaxHTField0>
    <SAEFBusinessProc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All - Records Management</TermName>
          <TermId xmlns="http://schemas.microsoft.com/office/infopath/2007/PartnerControls">1f68a0f2-47ab-4887-8df5-7c0616d5ad90</TermId>
        </TermInfo>
      </Terms>
    </SAEFBusinessProcessTaxHTField0>
    <SAEFLegalEntity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The Shell Petroleum Development Company Of Nigeria Limited</TermName>
          <TermId xmlns="http://schemas.microsoft.com/office/infopath/2007/PartnerControls">b482a97d-f8dd-41c8-ab1c-99b8408fd22e</TermId>
        </TermInfo>
      </Terms>
    </SAEFLegalEntityTaxHTField0>
    <SAEFRecordStatus xmlns="http://schemas.microsoft.com/sharepoint/v3" xsi:nil="true"/>
    <SAEFTRIMRecordNumber xmlns="http://schemas.microsoft.com/sharepoint/v3" xsi:nil="true"/>
    <SAEFBusiness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TaxHTField0>
    <SAEFExportControl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Non-US content - Non Controlled</TermName>
          <TermId xmlns="http://schemas.microsoft.com/office/infopath/2007/PartnerControls">2ac8835e-0587-4096-a6e2-1f68da1e6cb3</TermId>
        </TermInfo>
      </Terms>
    </SAEFExportControlClassificationTaxHTField0>
    <SAEFBusinessUnitReg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International</TermName>
          <TermId xmlns="http://schemas.microsoft.com/office/infopath/2007/PartnerControls">dabf15d9-4f75-4ed1-b8a1-a0c3e2a85888</TermId>
        </TermInfo>
      </Terms>
    </SAEFBusinessUnitRegionTaxHTField0>
    <SAEFGlobalFun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Not Applicable</TermName>
          <TermId xmlns="http://schemas.microsoft.com/office/infopath/2007/PartnerControls">ddce64fb-3cb8-4cd9-8e3d-0fe554247fd1</TermId>
        </TermInfo>
      </Terms>
    </SAEFGlobalFunctionTaxHTField0>
    <SAEFWorkgroupID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Upstream _ Single File Plan - 22022</TermName>
          <TermId xmlns="http://schemas.microsoft.com/office/infopath/2007/PartnerControls">d3ed65c1-761d-4a84-a678-924ffd6ed182</TermId>
        </TermInfo>
      </Terms>
    </SAEFWorkgroupIDTaxHTField0>
    <SAEFCountryOfJurisdic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NIGERIA</TermName>
          <TermId xmlns="http://schemas.microsoft.com/office/infopath/2007/PartnerControls">973e3eb3-a5f9-4712-a628-787e048af9f3</TermId>
        </TermInfo>
      </Terms>
    </SAEFCountryOfJurisdictionTaxHTField0>
    <SAEFKeepFileLocal xmlns="http://schemas.microsoft.com/sharepoint/v3">false</SAEFKeepFileLoca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  <SAEFSiteOwner xmlns="http://schemas.microsoft.com/sharepoint/v3">i:0#.w|africa-me\its-app-imnga-s</SAEFSiteOwner>
    <SAEFSiteCollectionName xmlns="http://schemas.microsoft.com/sharepoint/v3">SCiN Transformation Team</SAEFSiteCollectionName>
    <TaxCatchAll xmlns="42099b78-aeef-456d-b5fd-c8cc8be2b78d">
      <Value>42</Value>
      <Value>10</Value>
      <Value>9</Value>
      <Value>8</Value>
      <Value>7</Value>
      <Value>6</Value>
      <Value>5</Value>
      <Value>4</Value>
      <Value>3</Value>
      <Value>2</Value>
      <Value>1</Value>
    </TaxCatchAll>
    <_dlc_DocId xmlns="42099b78-aeef-456d-b5fd-c8cc8be2b78d">AFFAA0824-2060887869-2241</_dlc_DocId>
    <_dlc_DocIdUrl xmlns="42099b78-aeef-456d-b5fd-c8cc8be2b78d">
      <Url>https://nga001-sp.shell.com/sites/AFFAA0824/_layouts/15/DocIdRedir.aspx?ID=AFFAA0824-2060887869-2241</Url>
      <Description>AFFAA0824-2060887869-2241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7838DEC0B14A4B4F99BBDD45891623AC" ma:contentTypeVersion="11" ma:contentTypeDescription="Shell Document Content Type" ma:contentTypeScope="" ma:versionID="b00e7eede84f748e529ac0fca174f8c6">
  <xsd:schema xmlns:xsd="http://www.w3.org/2001/XMLSchema" xmlns:xs="http://www.w3.org/2001/XMLSchema" xmlns:p="http://schemas.microsoft.com/office/2006/metadata/properties" xmlns:ns1="http://schemas.microsoft.com/sharepoint/v3" xmlns:ns2="42099b78-aeef-456d-b5fd-c8cc8be2b78d" xmlns:ns4="http://schemas.microsoft.com/sharepoint/v4" targetNamespace="http://schemas.microsoft.com/office/2006/metadata/properties" ma:root="true" ma:fieldsID="75518a9031709c174f734b8c736d8c3c" ns1:_="" ns2:_="" ns4:_="">
    <xsd:import namespace="http://schemas.microsoft.com/sharepoint/v3"/>
    <xsd:import namespace="42099b78-aeef-456d-b5fd-c8cc8be2b78d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2:_dlc_DocIdUrl" minOccurs="0"/>
                <xsd:element ref="ns1:SAEFSecurityClassificationTaxHTField0" minOccurs="0"/>
                <xsd:element ref="ns1:SAEFExportControlClassificationTaxHTField0" minOccurs="0"/>
                <xsd:element ref="ns1:SAEFDocumentStatusTaxHTField0" minOccurs="0"/>
                <xsd:element ref="ns1:SAEFDocumentTypeTaxHTField0" minOccurs="0"/>
                <xsd:element ref="ns1:SAEFOwner" minOccurs="0"/>
                <xsd:element ref="ns1:SAEFBusinessTaxHTField0" minOccurs="0"/>
                <xsd:element ref="ns1:SAEFBusinessUnitRegionTaxHTField0" minOccurs="0"/>
                <xsd:element ref="ns1:SAEFGlobalFunctionTaxHTField0" minOccurs="0"/>
                <xsd:element ref="ns1:SAEFBusinessProcessTaxHTField0" minOccurs="0"/>
                <xsd:element ref="ns1:SAEFLegalEntityTaxHTField0" minOccurs="0"/>
                <xsd:element ref="ns1:SAEFWorkgroupIDTaxHTField0" minOccurs="0"/>
                <xsd:element ref="ns1:SAEFSiteCollectionName"/>
                <xsd:element ref="ns1:SAEFSiteOwner"/>
                <xsd:element ref="ns1:SAEFLanguageTaxHTField0" minOccurs="0"/>
                <xsd:element ref="ns1:SAEFCountryOfJurisdictionTaxHTField0" minOccurs="0"/>
                <xsd:element ref="ns1:SAEFCollection"/>
                <xsd:element ref="ns1:SAEFKeepFileLocal"/>
                <xsd:element ref="ns1:SAEFAssetIdentifier" minOccurs="0"/>
                <xsd:element ref="ns2:TaxCatchAllLabel" minOccurs="0"/>
                <xsd:element ref="ns2:TaxCatchAll" minOccurs="0"/>
                <xsd:element ref="ns2:_dlc_DocId" minOccurs="0"/>
                <xsd:element ref="ns2:_dlc_DocIdPersistId" minOccurs="0"/>
                <xsd:element ref="ns1:SAEFFilePlanRecordType" minOccurs="0"/>
                <xsd:element ref="ns1:SAEFRecordStatus" minOccurs="0"/>
                <xsd:element ref="ns1:SAEFDeclarer" minOccurs="0"/>
                <xsd:element ref="ns1:SAEFIsRecord" minOccurs="0"/>
                <xsd:element ref="ns1:SAEFTRIMRecordNumber" minOccurs="0"/>
                <xsd:element ref="ns4:IconOverla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3" ma:taxonomy="true" ma:internalName="SAEFSecurityClassificationTaxHTField0" ma:taxonomyFieldName="SAEFSecurityClassification" ma:displayName="Security Classification" ma:default="7;#Restricted|21aa7f98-4035-4019-a764-107acb7269af" ma:fieldId="{2ce2f798-4e95-48f9-a317-73f854109466}" ma:sspId="b9f46dd1-24cc-42ee-81c0-d22fe755409c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ExportControlClassificationTaxHTField0" ma:index="5" nillable="true" ma:taxonomy="true" ma:internalName="SAEFExportControlClassificationTaxHTField0" ma:taxonomyFieldName="SAEFExportControlClassification" ma:displayName="Export Control" ma:readOnly="false" ma:default="8;#Non-US content - Non Controlled|2ac8835e-0587-4096-a6e2-1f68da1e6cb3" ma:fieldId="{334f96ae-8e6f-4bca-bd92-9698e8369ad6}" ma:sspId="b9f46dd1-24cc-42ee-81c0-d22fe755409c" ma:termSetId="0a37200c-155d-4bd2-8a71-6ee4023d1aa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StatusTaxHTField0" ma:index="7" ma:taxonomy="true" ma:internalName="SAEFDocumentStatusTaxHTField0" ma:taxonomyFieldName="SAEFDocumentStatus" ma:displayName="Document Status" ma:default="10;#Draft|1c86f377-7d91-4c95-bd5b-c18c83fe0aa5" ma:fieldId="{627a77c6-2170-43dd-a0ef-eb6a3870ea75}" ma:sspId="b9f46dd1-24cc-42ee-81c0-d22fe755409c" ma:termSetId="935aba77-d2cb-414d-bb70-87b73a0515d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DocumentTypeTaxHTField0" ma:index="9" ma:taxonomy="true" ma:internalName="SAEFDocumentTypeTaxHTField0" ma:taxonomyFieldName="SAEFDocumentType" ma:displayName="Document Type" ma:default="" ma:fieldId="{566fdc14-b4fa-46ee-a88e-e2aac7ad2eac}" ma:sspId="b9f46dd1-24cc-42ee-81c0-d22fe755409c" ma:termSetId="c44bbaaa-530b-481e-814c-1a89fe9de40e" ma:anchorId="352dd3f6-c8ee-4c48-93af-e62c944275c3" ma:open="false" ma:isKeyword="false">
      <xsd:complexType>
        <xsd:sequence>
          <xsd:element ref="pc:Terms" minOccurs="0" maxOccurs="1"/>
        </xsd:sequence>
      </xsd:complexType>
    </xsd:element>
    <xsd:element name="SAEFOwner" ma:index="12" nillable="true" ma:displayName="Owner" ma:internalName="SAEFOwner">
      <xsd:simpleType>
        <xsd:restriction base="dms:Text"/>
      </xsd:simpleType>
    </xsd:element>
    <xsd:element name="SAEFBusinessTaxHTField0" ma:index="13" ma:taxonomy="true" ma:internalName="SAEFBusinessTaxHTField0" ma:taxonomyFieldName="SAEFBusiness" ma:displayName="Business" ma:default="1;#Upstream International|dabf15d9-4f75-4ed1-b8a1-a0c3e2a85888" ma:fieldId="{0d7acb72-5c17-4ee6-b184-d60d15597f6a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UnitRegionTaxHTField0" ma:index="15" ma:taxonomy="true" ma:internalName="SAEFBusinessUnitRegionTaxHTField0" ma:taxonomyFieldName="SAEFBusinessUnitRegion" ma:displayName="Business Unit/Region" ma:default="1;#Upstream International|dabf15d9-4f75-4ed1-b8a1-a0c3e2a85888" ma:fieldId="{98984985-015b-4079-8918-b5a01b45e4b3}" ma:sspId="b9f46dd1-24cc-42ee-81c0-d22fe755409c" ma:termSetId="f928660f-a52c-4d0d-a7a1-af45e8e16dc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GlobalFunctionTaxHTField0" ma:index="17" ma:taxonomy="true" ma:internalName="SAEFGlobalFunctionTaxHTField0" ma:taxonomyFieldName="SAEFGlobalFunction" ma:displayName="Business Function" ma:default="2;#Not Applicable|ddce64fb-3cb8-4cd9-8e3d-0fe554247fd1" ma:fieldId="{1284211f-8330-48b1-a5cc-ec1f0d9b0f7a}" ma:sspId="b9f46dd1-24cc-42ee-81c0-d22fe755409c" ma:termSetId="354c4cc3-2d4b-4608-9bbd-a538d7fca2d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BusinessProcessTaxHTField0" ma:index="19" nillable="true" ma:taxonomy="true" ma:internalName="SAEFBusinessProcessTaxHTField0" ma:taxonomyFieldName="SAEFBusinessProcess" ma:displayName="Business Process" ma:default="9;#All - Records Management|1f68a0f2-47ab-4887-8df5-7c0616d5ad90" ma:fieldId="{f7493bb9-5348-44de-a787-5c9f505950a2}" ma:sspId="b9f46dd1-24cc-42ee-81c0-d22fe755409c" ma:termSetId="f105a133-66fc-4406-afa4-8b472c9cdbb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LegalEntityTaxHTField0" ma:index="21" ma:taxonomy="true" ma:internalName="SAEFLegalEntityTaxHTField0" ma:taxonomyFieldName="SAEFLegalEntity" ma:displayName="Legal Entity" ma:default="3;#The Shell Petroleum Development Company Of Nigeria Limited|b482a97d-f8dd-41c8-ab1c-99b8408fd22e" ma:fieldId="{529dd253-148e-4d10-9b8c-1444f6695d3b}" ma:sspId="b9f46dd1-24cc-42ee-81c0-d22fe755409c" ma:termSetId="94b6dd6e-4329-4f68-907b-ed5bdd50f8ac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WorkgroupIDTaxHTField0" ma:index="23" ma:taxonomy="true" ma:internalName="SAEFWorkgroupIDTaxHTField0" ma:taxonomyFieldName="SAEFWorkgroupID" ma:displayName="TRIM Workgroup" ma:default="4;#Upstream _ Single File Plan - 22022|d3ed65c1-761d-4a84-a678-924ffd6ed182" ma:fieldId="{c47cabfe-a1bc-4e26-91b8-d95c8ce41647}" ma:sspId="b9f46dd1-24cc-42ee-81c0-d22fe755409c" ma:termSetId="85736b86-0546-4c3b-b21c-7ab07eee056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SiteCollectionName" ma:index="25" ma:displayName="Site Collection Name" ma:default="SCiN Transformation Team" ma:hidden="true" ma:internalName="SAEFSiteCollectionName">
      <xsd:simpleType>
        <xsd:restriction base="dms:Text"/>
      </xsd:simpleType>
    </xsd:element>
    <xsd:element name="SAEFSiteOwner" ma:index="26" ma:displayName="Site Owner" ma:default="i:0#.w|africa-me\its-app-imnga-s" ma:hidden="true" ma:internalName="SAEFSiteOwner">
      <xsd:simpleType>
        <xsd:restriction base="dms:Text"/>
      </xsd:simpleType>
    </xsd:element>
    <xsd:element name="SAEFLanguageTaxHTField0" ma:index="27" ma:taxonomy="true" ma:internalName="SAEFLanguageTaxHTField0" ma:taxonomyFieldName="SAEFLanguage" ma:displayName="Language" ma:default="5;#English|bd3ad5ee-f0c3-40aa-8cc8-36ef09940af3" ma:fieldId="{a99e316a-5158-4b34-9a98-5674ef8a1639}" ma:sspId="b9f46dd1-24cc-42ee-81c0-d22fe755409c" ma:termSetId="b2561cd2-09b2-4dce-b5be-021768df6d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untryOfJurisdictionTaxHTField0" ma:index="29" ma:taxonomy="true" ma:internalName="SAEFCountryOfJurisdictionTaxHTField0" ma:taxonomyFieldName="SAEFCountryOfJurisdiction" ma:displayName="Country of Jurisdiction" ma:default="6;#NIGERIA|973e3eb3-a5f9-4712-a628-787e048af9f3" ma:fieldId="{dc07035f-7987-48f5-ba88-2d29e2b62c9e}" ma:sspId="b9f46dd1-24cc-42ee-81c0-d22fe755409c" ma:termSetId="a560ecad-89fd-4dcd-adad-4e15e7baec58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SAEFCollection" ma:index="31" ma:displayName="Collection" ma:default="0" ma:hidden="true" ma:internalName="SAEFCollection">
      <xsd:simpleType>
        <xsd:restriction base="dms:Boolean"/>
      </xsd:simpleType>
    </xsd:element>
    <xsd:element name="SAEFKeepFileLocal" ma:index="32" ma:displayName="Keep File Local" ma:default="0" ma:hidden="true" ma:internalName="SAEFKeepFileLocal">
      <xsd:simpleType>
        <xsd:restriction base="dms:Boolean"/>
      </xsd:simpleType>
    </xsd:element>
    <xsd:element name="SAEFAssetIdentifier" ma:index="33" nillable="true" ma:displayName="Asset Identifier" ma:hidden="true" ma:internalName="SAEFAssetIdentifier">
      <xsd:simpleType>
        <xsd:restriction base="dms:Text"/>
      </xsd:simpleType>
    </xsd:element>
    <xsd:element name="SAEFFilePlanRecordType" ma:index="44" nillable="true" ma:displayName="File Plan Record Type" ma:hidden="true" ma:internalName="SAEFFilePlanRecordType">
      <xsd:simpleType>
        <xsd:restriction base="dms:Text"/>
      </xsd:simpleType>
    </xsd:element>
    <xsd:element name="SAEFRecordStatus" ma:index="45" nillable="true" ma:displayName="Record Status" ma:hidden="true" ma:internalName="SAEFRecordStatus">
      <xsd:simpleType>
        <xsd:restriction base="dms:Text"/>
      </xsd:simpleType>
    </xsd:element>
    <xsd:element name="SAEFDeclarer" ma:index="46" nillable="true" ma:displayName="Declarer" ma:hidden="true" ma:internalName="SAEFDeclarer">
      <xsd:simpleType>
        <xsd:restriction base="dms:Text"/>
      </xsd:simpleType>
    </xsd:element>
    <xsd:element name="SAEFIsRecord" ma:index="47" nillable="true" ma:displayName="Is Record" ma:hidden="true" ma:internalName="SAEFIsRecord">
      <xsd:simpleType>
        <xsd:restriction base="dms:Text"/>
      </xsd:simpleType>
    </xsd:element>
    <xsd:element name="SAEFTRIMRecordNumber" ma:index="48" nillable="true" ma:displayName="TRIM Record Number" ma:hidden="true" ma:internalName="SAEFTRIMRecordNumber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099b78-aeef-456d-b5fd-c8cc8be2b78d" elementFormDefault="qualified">
    <xsd:import namespace="http://schemas.microsoft.com/office/2006/documentManagement/types"/>
    <xsd:import namespace="http://schemas.microsoft.com/office/infopath/2007/PartnerControls"/>
    <xsd:element name="_dlc_DocIdUrl" ma:index="2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TaxCatchAllLabel" ma:index="34" nillable="true" ma:displayName="Taxonomy Catch All Column1" ma:hidden="true" ma:list="{d33939a8-5322-485e-b35d-d8f22c69cb4d}" ma:internalName="TaxCatchAllLabel" ma:readOnly="true" ma:showField="CatchAllDataLabel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35" nillable="true" ma:displayName="Taxonomy Catch All Column" ma:hidden="true" ma:list="{d33939a8-5322-485e-b35d-d8f22c69cb4d}" ma:internalName="TaxCatchAll" ma:showField="CatchAllData" ma:web="42099b78-aeef-456d-b5fd-c8cc8be2b78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_dlc_DocId" ma:index="41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PersistId" ma:index="43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IconOverlay" ma:index="49" nillable="true" ma:displayName="IconOverlay" ma:hidden="true" ma:internalName="IconOverlay" ma:readOnly="fals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 ma:index="11" ma:displayName="Author"/>
        <xsd:element ref="dcterms:created" minOccurs="0" maxOccurs="1"/>
        <xsd:element ref="dc:identifier" minOccurs="0" maxOccurs="1"/>
        <xsd:element name="contentType" minOccurs="0" maxOccurs="1" type="xsd:string" ma:index="42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DF6ABABD-103D-49DC-9C43-21FAC263853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6ABFE1F-7826-40C6-AB5E-6117731D2684}">
  <ds:schemaRefs>
    <ds:schemaRef ds:uri="http://schemas.microsoft.com/office/2006/documentManagement/types"/>
    <ds:schemaRef ds:uri="http://www.w3.org/XML/1998/namespace"/>
    <ds:schemaRef ds:uri="http://schemas.microsoft.com/sharepoint/v3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4"/>
    <ds:schemaRef ds:uri="42099b78-aeef-456d-b5fd-c8cc8be2b78d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5B6DD430-D994-4789-8755-EECBDFF996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2099b78-aeef-456d-b5fd-c8cc8be2b78d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113B54FA-3B05-4527-A492-37637A4FAF82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Okuh, Chinedum O SPDC-UPO/G/PSLW</dc:creator>
  <cp:lastModifiedBy>Ojiako, Uche C SPDC-UPO/G/UPR</cp:lastModifiedBy>
  <dcterms:created xsi:type="dcterms:W3CDTF">2019-03-08T09:08:42Z</dcterms:created>
  <dcterms:modified xsi:type="dcterms:W3CDTF">2021-08-10T15:55:34Z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0x0101006F0A470EEB1140E7AA14F4CE8A50B54C0001CB1477F4DD432AA86DD56CC3887AF4007838DEC0B14A4B4F99BBDD45891623AC</vt:lpwstr>
  </property>
  <property fmtid="{D5CDD505-2E9C-101B-9397-08002B2CF9AE}" pid="3" name="_dlc_DocIdItemGuid">
    <vt:lpwstr>f8dbf6db-0072-43aa-b87c-e238ba36cb37</vt:lpwstr>
  </property>
  <property fmtid="{D5CDD505-2E9C-101B-9397-08002B2CF9AE}" pid="4" name="SAEFLegalEntity">
    <vt:lpwstr>3;#The Shell Petroleum Development Company Of Nigeria Limited|b482a97d-f8dd-41c8-ab1c-99b8408fd22e</vt:lpwstr>
  </property>
  <property fmtid="{D5CDD505-2E9C-101B-9397-08002B2CF9AE}" pid="5" name="SAEFExportControlClassification">
    <vt:lpwstr>8;#Non-US content - Non Controlled|2ac8835e-0587-4096-a6e2-1f68da1e6cb3</vt:lpwstr>
  </property>
  <property fmtid="{D5CDD505-2E9C-101B-9397-08002B2CF9AE}" pid="6" name="SAEFDocumentStatus">
    <vt:lpwstr>10;#Draft|1c86f377-7d91-4c95-bd5b-c18c83fe0aa5</vt:lpwstr>
  </property>
  <property fmtid="{D5CDD505-2E9C-101B-9397-08002B2CF9AE}" pid="7" name="SAEFWorkgroupID">
    <vt:lpwstr>4;#Upstream _ Single File Plan - 22022|d3ed65c1-761d-4a84-a678-924ffd6ed182</vt:lpwstr>
  </property>
  <property fmtid="{D5CDD505-2E9C-101B-9397-08002B2CF9AE}" pid="8" name="SAEFBusinessUnitRegion">
    <vt:lpwstr>1;#Upstream International|dabf15d9-4f75-4ed1-b8a1-a0c3e2a85888</vt:lpwstr>
  </property>
  <property fmtid="{D5CDD505-2E9C-101B-9397-08002B2CF9AE}" pid="9" name="SAEFCountryOfJurisdiction">
    <vt:lpwstr>6;#NIGERIA|973e3eb3-a5f9-4712-a628-787e048af9f3</vt:lpwstr>
  </property>
  <property fmtid="{D5CDD505-2E9C-101B-9397-08002B2CF9AE}" pid="10" name="SAEFDocumentType">
    <vt:lpwstr>42;#Business Continuity Plans [ARM]|c9aa2148-b91f-4b55-a1aa-ec1b6aa23142</vt:lpwstr>
  </property>
  <property fmtid="{D5CDD505-2E9C-101B-9397-08002B2CF9AE}" pid="11" name="SAEFLanguage">
    <vt:lpwstr>5;#English|bd3ad5ee-f0c3-40aa-8cc8-36ef09940af3</vt:lpwstr>
  </property>
  <property fmtid="{D5CDD505-2E9C-101B-9397-08002B2CF9AE}" pid="12" name="SAEFSecurityClassification">
    <vt:lpwstr>7;#Restricted|21aa7f98-4035-4019-a764-107acb7269af</vt:lpwstr>
  </property>
  <property fmtid="{D5CDD505-2E9C-101B-9397-08002B2CF9AE}" pid="13" name="SAEFBusiness">
    <vt:lpwstr>1;#Upstream International|dabf15d9-4f75-4ed1-b8a1-a0c3e2a85888</vt:lpwstr>
  </property>
  <property fmtid="{D5CDD505-2E9C-101B-9397-08002B2CF9AE}" pid="14" name="SAEFBusinessProcess">
    <vt:lpwstr>9;#All - Records Management|1f68a0f2-47ab-4887-8df5-7c0616d5ad90</vt:lpwstr>
  </property>
  <property fmtid="{D5CDD505-2E9C-101B-9397-08002B2CF9AE}" pid="15" name="SAEFGlobalFunction">
    <vt:lpwstr>2;#Not Applicable|ddce64fb-3cb8-4cd9-8e3d-0fe554247fd1</vt:lpwstr>
  </property>
</Properties>
</file>