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nu.A.Mohammed\Desktop\Gombe FIT4\"/>
    </mc:Choice>
  </mc:AlternateContent>
  <xr:revisionPtr revIDLastSave="0" documentId="8_{46F5FAC2-911A-491A-A620-2DF2C4D796FD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E19" i="4" l="1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<sst xmlns="http://schemas.openxmlformats.org/spreadsheetml/2006/main" count="305" uniqueCount="136">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</sst>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1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44"/>
  <sheetViews>
    <sheetView tabSelected="1" topLeftCell="A18" zoomScale="85" zoomScaleNormal="85" workbookViewId="0">
      <selection activeCell="F22" sqref="F22"/>
    </sheetView>
  </sheetViews>
  <sheetFormatPr defaultRowHeight="14.5"/>
  <cols>
    <col min="1" max="1" width="8.6328125" style="72"/>
    <col min="2" max="2" width="14.36328125" style="72" customWidth="1"/>
    <col min="3" max="3" width="68.6328125" style="72" customWidth="1"/>
    <col min="4" max="4" width="30.36328125" style="72" customWidth="1"/>
    <col min="5" max="5" width="8.54296875" style="72" hidden="1" customWidth="1"/>
    <col min="6" max="6" width="28.54296875" style="107" customWidth="1"/>
    <col min="7" max="7" width="4.36328125" style="72" customWidth="1"/>
    <col min="8" max="9" width="4.6328125" style="72" customWidth="1"/>
    <col min="10" max="10" width="18.54296875" style="72" customWidth="1"/>
    <col min="11" max="11" width="15.453125" style="72" customWidth="1"/>
    <col min="12" max="14" width="8.6328125" style="72"/>
    <col min="15" max="15" width="31.54296875" style="72" customWidth="1"/>
    <col min="16" max="16" width="8.6328125" customWidth="1"/>
    <col min="19" max="19" width="11.6328125" customWidth="1"/>
  </cols>
  <sheetData>
    <row r="1" spans="2:20" ht="21.5" hidden="1" customHeight="1" thickBot="1"/>
    <row r="2" spans="2:20" ht="30.5" hidden="1" customHeight="1" thickBot="1">
      <c r="C2" s="146" t="s">
        <v>0</v>
      </c>
      <c r="D2" s="147"/>
      <c r="E2" s="147"/>
      <c r="F2" s="148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0.4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10.8</v>
      </c>
      <c r="R5" s="47">
        <v>0.7</v>
      </c>
      <c r="S5" s="47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0.4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10.8</v>
      </c>
      <c r="R6" s="47">
        <v>0.7</v>
      </c>
      <c r="S6" s="47">
        <v>0.41</v>
      </c>
      <c r="T6" s="1"/>
    </row>
    <row r="7" spans="2:20" ht="30" hidden="1" customHeight="1">
      <c r="B7" s="73"/>
      <c r="C7" s="86" t="s">
        <v>16</v>
      </c>
      <c r="D7" s="82">
        <v>1</v>
      </c>
      <c r="E7" s="83">
        <v>0.15</v>
      </c>
      <c r="F7" s="109">
        <v>0.4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10.8</v>
      </c>
      <c r="R7" s="47">
        <v>0.7</v>
      </c>
      <c r="S7" s="47">
        <v>0.41</v>
      </c>
      <c r="T7" s="1"/>
    </row>
    <row r="8" spans="2:20" ht="32.75" hidden="1" customHeight="1">
      <c r="B8" s="73"/>
      <c r="C8" s="86" t="s">
        <v>19</v>
      </c>
      <c r="D8" s="82">
        <v>1</v>
      </c>
      <c r="E8" s="83">
        <v>0.3</v>
      </c>
      <c r="F8" s="109">
        <v>0.4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10.8</v>
      </c>
      <c r="R8" s="47">
        <v>0.7</v>
      </c>
      <c r="S8" s="47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0.4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10.8</v>
      </c>
      <c r="R9" s="47">
        <v>0.7</v>
      </c>
      <c r="S9" s="47">
        <v>0.41</v>
      </c>
    </row>
    <row r="10" spans="2:20" hidden="1">
      <c r="B10" s="73"/>
      <c r="C10" s="86" t="s">
        <v>24</v>
      </c>
      <c r="D10" s="82">
        <v>0.94</v>
      </c>
      <c r="E10" s="83">
        <v>1</v>
      </c>
      <c r="F10" s="109">
        <v>0.7</v>
      </c>
      <c r="G10" s="84"/>
      <c r="I10" s="73"/>
      <c r="J10" s="73"/>
      <c r="K10" s="87"/>
      <c r="M10" s="73" t="s">
        <v>25</v>
      </c>
      <c r="O10" s="86" t="s">
        <v>24</v>
      </c>
      <c r="P10" s="48">
        <v>1</v>
      </c>
      <c r="Q10" s="49">
        <v>0</v>
      </c>
      <c r="R10" s="47">
        <v>0.41</v>
      </c>
      <c r="S10" s="14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4.41</v>
      </c>
      <c r="R11" s="122">
        <v>0</v>
      </c>
      <c r="S11" s="123">
        <v>7.0000000000000007E-2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3.8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19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19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19" ht="15" thickBot="1">
      <c r="C19" s="97" t="s">
        <v>37</v>
      </c>
      <c r="D19" s="98" t="s">
        <v>38</v>
      </c>
      <c r="E19" s="99"/>
      <c r="F19" s="111"/>
    </row>
    <row r="20" spans="2:19">
      <c r="C20" s="100" t="s">
        <v>39</v>
      </c>
      <c r="D20" s="116" t="s">
        <v>40</v>
      </c>
      <c r="E20" s="90"/>
      <c r="F20" s="112"/>
    </row>
    <row r="21" spans="2:19" ht="15.5" customHeight="1">
      <c r="C21" s="69"/>
      <c r="D21" s="143"/>
      <c r="E21" s="144"/>
      <c r="F21" s="145"/>
    </row>
    <row r="22" spans="2:19" ht="15" thickBot="1">
      <c r="C22" s="69" t="s">
        <v>41</v>
      </c>
      <c r="D22" s="117" t="s">
        <v>11</v>
      </c>
      <c r="E22" s="91">
        <f>IF(D22=$K$4,(VLOOKUP(D24,$C$5:$F$17,2,FALSE)),(VLOOKUP(D24,$C$5:$F$17,4,FALSE)))</f>
        <v>0.4</v>
      </c>
      <c r="F22" s="113">
        <v>156.10641000000001</v>
      </c>
    </row>
    <row r="23" spans="2:19">
      <c r="C23" s="70" t="s">
        <v>42</v>
      </c>
      <c r="D23" s="118" t="s">
        <v>43</v>
      </c>
      <c r="E23" s="82"/>
      <c r="F23" s="113">
        <v>0</v>
      </c>
      <c r="H23" s="139" t="s">
        <v>44</v>
      </c>
      <c r="I23" s="140"/>
      <c r="J23" s="95" t="s">
        <v>45</v>
      </c>
    </row>
    <row r="24" spans="2:19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f>(F22-F23)*E24*E22</f>
        <v>18.732769200000003</v>
      </c>
      <c r="H24" s="141"/>
      <c r="I24" s="142"/>
      <c r="J24" s="96" t="s">
        <v>47</v>
      </c>
    </row>
    <row r="25" spans="2:19" ht="27" thickBot="1">
      <c r="C25" s="70" t="s">
        <v>48</v>
      </c>
    </row>
    <row r="26" spans="2:19" ht="13.5" customHeight="1" thickBot="1">
      <c r="C26" s="69" t="s">
        <v>49</v>
      </c>
      <c r="D26" s="99" t="s">
        <v>50</v>
      </c>
      <c r="E26" s="99"/>
      <c r="F26" s="111"/>
    </row>
    <row r="27" spans="2:19">
      <c r="C27" s="69" t="s">
        <v>51</v>
      </c>
      <c r="D27" s="90" t="s">
        <v>52</v>
      </c>
      <c r="E27" s="90"/>
      <c r="F27" s="112"/>
    </row>
    <row r="28" spans="2:19">
      <c r="C28" s="69" t="s">
        <v>53</v>
      </c>
      <c r="D28" s="102" t="s">
        <v>17</v>
      </c>
      <c r="E28" s="82">
        <f>IF(D28=$K$7,(VLOOKUP(D31,$O$4:$S$16,3,FALSE)),IF(D28=$K$8,(VLOOKUP(D31,$O$4:S$16,4,FALSE)),(VLOOKUP(D31,$O$4:S$16,5,FALSE))))</f>
        <v>10.8</v>
      </c>
      <c r="F28" s="113">
        <v>0</v>
      </c>
    </row>
    <row r="29" spans="2:19">
      <c r="C29" s="69" t="s">
        <v>54</v>
      </c>
      <c r="D29" s="104" t="s">
        <v>55</v>
      </c>
      <c r="E29" s="91">
        <f>(VLOOKUP(D31,$C$5:$F$16,3,FALSE))</f>
        <v>0.3</v>
      </c>
      <c r="F29" s="113">
        <v>0</v>
      </c>
    </row>
    <row r="30" spans="2:19">
      <c r="C30" s="69" t="s">
        <v>56</v>
      </c>
      <c r="D30" s="101" t="s">
        <v>43</v>
      </c>
      <c r="E30" s="91">
        <f>(VLOOKUP(D31,$C$5:$F$16,4,FALSE))</f>
        <v>0.4</v>
      </c>
      <c r="F30" s="113">
        <v>0</v>
      </c>
    </row>
    <row r="31" spans="2:19" ht="27" thickBot="1">
      <c r="C31" s="70" t="s">
        <v>57</v>
      </c>
      <c r="D31" s="103" t="s">
        <v>10</v>
      </c>
      <c r="E31" s="92">
        <f>VLOOKUP(D31,$O$4:$S$16,2,FALSE)</f>
        <v>0.3</v>
      </c>
      <c r="F31" s="105"/>
      <c r="G31" s="115"/>
    </row>
    <row r="32" spans="2:19" ht="13.5" customHeight="1">
      <c r="C32" s="69" t="s">
        <v>58</v>
      </c>
    </row>
    <row r="33" spans="3:7" ht="8.7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1" customHeight="1">
      <c r="D35" s="93"/>
      <c r="E35" s="73"/>
      <c r="F35" s="110"/>
      <c r="G35" s="85"/>
    </row>
    <row r="36" spans="3:7" ht="8.75" customHeight="1" thickBot="1">
      <c r="D36" s="78"/>
      <c r="E36" s="73"/>
      <c r="F36" s="110"/>
      <c r="G36" s="88"/>
    </row>
    <row r="37" spans="3:7" ht="12.65" customHeight="1">
      <c r="C37" s="149" t="s">
        <v>59</v>
      </c>
      <c r="F37" s="114"/>
    </row>
    <row r="38" spans="3:7" ht="15" thickBot="1">
      <c r="C38" s="150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2.5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2.5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7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6328125" customWidth="1"/>
    <col min="3" max="3" width="14.9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7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7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Mohammed, Aminu SPDC-IUC/G/USLC</cp:lastModifiedBy>
  <cp:revision/>
  <dcterms:created xsi:type="dcterms:W3CDTF">2019-03-08T09:08:42Z</dcterms:created>
  <dcterms:modified xsi:type="dcterms:W3CDTF">2025-02-06T12:40:41Z</dcterms:modified>
  <cp:category/>
  <cp:contentStatus/>
</cp:coreProperties>
</file>