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iola.Aboaba\Desktop\AMIT\Tasks\Cadence\2022 initiatives\"/>
    </mc:Choice>
  </mc:AlternateContent>
  <xr:revisionPtr revIDLastSave="0" documentId="13_ncr:1_{9122DCEA-8837-49CF-B833-D04D581FC875}" xr6:coauthVersionLast="46" xr6:coauthVersionMax="46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42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45" i="5" l="1"/>
  <c r="N41" i="5"/>
  <c r="E22" i="5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<sst xmlns="http://schemas.openxmlformats.org/spreadsheetml/2006/main" count="320" uniqueCount="149">
  <si>
    <t>FCF CALCULATOR</t>
  </si>
  <si>
    <t>SPDC CAPEX FCF, Mln USD 2020</t>
  </si>
  <si>
    <t>Capex Factor</t>
  </si>
  <si>
    <t>SS</t>
  </si>
  <si>
    <t>Opex factor</t>
  </si>
  <si>
    <t>CAPEX Savings ('000 USD)</t>
  </si>
  <si>
    <t>SPDC JV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</si>
  <si>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</si>
  <si>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</si>
  <si>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</si>
  <si>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</si>
  <si>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</si>
  <si>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</si>
  <si>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</si>
  <si>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</si>
  <si>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</si>
  <si>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</si>
  <si>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</si>
  <si>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</si>
  <si>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</si>
  <si>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</si>
  <si>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</si>
  <si>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</si>
  <si>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</si>
  <si>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</si>
  <si>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</si>
  <si>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</si>
  <si>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</si>
  <si>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</si>
  <si>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</si>
  <si>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</si>
  <si>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</si>
  <si>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</si>
  <si>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</si>
  <si>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</si>
  <si>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</si>
  <si>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</si>
  <si>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</si>
  <si>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</si>
  <si>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</si>
  <si>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</si>
  <si>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</si>
  <si>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</si>
  <si>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</si>
  <si>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</si>
  <si>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</si>
  <si>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</si>
  <si>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</si>
  <si>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</si>
  <si>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</si>
  <si>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</si>
  <si>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</si>
  <si>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</si>
  <si>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</si>
  <si>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</si>
  <si>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</si>
  <si>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</si>
  <si>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</si>
  <si>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</si>
  <si>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</si>
  <si>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</si>
  <si>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</si>
  <si>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</si>
  <si>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</si>
  <si>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</si>
  <si>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</si>
  <si>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</si>
  <si>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</si>
  <si>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</si>
  <si>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</si>
  <si>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</si>
  <si>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</si>
  <si>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</si>
  <si>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</si>
  <si>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</si>
  <si>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</si>
  <si>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</si>
  <si>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</si>
  <si>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</si>
  <si>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</si>
  <si>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</si>
  <si>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</si>
  <si>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</si>
  <si>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</si>
  <si>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</si>
  <si>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</si>
  <si>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</si>
  <si>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</si>
  <si>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</si>
  <si>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</si>
  <si>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</si>
  <si>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</si>
  <si>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</si>
  <si>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</si>
  <si>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</si>
  <si>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</si>
  <si>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</si>
  <si>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</si>
  <si>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</si>
  <si>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</si>
  <si>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</si>
  <si>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</si>
  <si>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</si>
  <si>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</si>
  <si>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</si>
  <si>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</si>
  <si>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</si>
  <si>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</si>
  <si>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</si>
  <si>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</si>
  <si>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</si>
  <si>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</si>
  <si>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</si>
  <si>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</si>
  <si>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</si>
  <si>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</si>
  <si>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</si>
  <si>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</si>
  <si>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</si>
  <si>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</si>
  <si>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</si>
  <si>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</si>
  <si>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</si>
  <si>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</si>
  <si>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</si>
  <si>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</si>
  <si>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</si>
  <si>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</si>
  <si>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</si>
  <si>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</si>
  <si>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</si>
  <si>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</si>
  <si>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</si>
  <si>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</si>
  <si>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</si>
  <si>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</si>
  <si>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</si>
  <si>
    <t>OSD</t>
  </si>
  <si>
    <t>Production</t>
  </si>
  <si>
    <t>Conduits</t>
  </si>
  <si>
    <t>No. of days</t>
  </si>
  <si>
    <t>FCF</t>
  </si>
  <si>
    <t>DBUC 15T</t>
  </si>
  <si>
    <t>DBUC 12T</t>
  </si>
  <si>
    <t>DBUC 9T</t>
  </si>
  <si>
    <t>DBUC 2T</t>
  </si>
  <si>
    <t>648 bopd</t>
  </si>
  <si>
    <t>600 bopd</t>
  </si>
  <si>
    <t>1,002 bopd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</si>
</sst>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  <numFmt numFmtId="166" formatCode="&quot;USD&quot;\ #,##0.00;&quot;USD&quot;\ \-#,##0.0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2"/>
      <color rgb="FF000000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D5D3D1"/>
      </left>
      <right style="medium">
        <color indexed="64"/>
      </right>
      <top style="thin">
        <color rgb="FFD5D3D1"/>
      </top>
      <bottom style="thin">
        <color rgb="FFD5D3D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166" fontId="12" fillId="8" borderId="44" xfId="0" applyNumberFormat="1" applyFont="1" applyFill="1" applyBorder="1" applyAlignment="1">
      <alignment horizontal="right"/>
    </xf>
    <xf numFmtId="0" fontId="1" fillId="4" borderId="45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9" borderId="1" xfId="0" applyNumberFormat="1" applyFont="1" applyFill="1" applyBorder="1"/>
    <xf numFmtId="2" fontId="0" fillId="9" borderId="1" xfId="0" applyNumberFormat="1" applyFont="1" applyFill="1" applyBorder="1"/>
    <xf numFmtId="0" fontId="0" fillId="9" borderId="1" xfId="0" applyFont="1" applyFill="1" applyBorder="1"/>
    <xf numFmtId="0" fontId="1" fillId="9" borderId="6" xfId="0" applyFont="1" applyFill="1" applyBorder="1"/>
    <xf numFmtId="2" fontId="1" fillId="9" borderId="8" xfId="0" applyNumberFormat="1" applyFont="1" applyFill="1" applyBorder="1"/>
    <xf numFmtId="2" fontId="0" fillId="9" borderId="8" xfId="0" applyNumberFormat="1" applyFont="1" applyFill="1" applyBorder="1"/>
    <xf numFmtId="0" fontId="0" fillId="9" borderId="8" xfId="0" applyFont="1" applyFill="1" applyBorder="1"/>
    <xf numFmtId="0" fontId="1" fillId="9" borderId="9" xfId="0" applyFont="1" applyFill="1" applyBorder="1"/>
    <xf numFmtId="0" fontId="2" fillId="9" borderId="5" xfId="0" applyFont="1" applyFill="1" applyBorder="1"/>
    <xf numFmtId="0" fontId="1" fillId="9" borderId="1" xfId="0" applyFont="1" applyFill="1" applyBorder="1"/>
    <xf numFmtId="43" fontId="1" fillId="9" borderId="6" xfId="1" applyFont="1" applyFill="1" applyBorder="1"/>
    <xf numFmtId="0" fontId="2" fillId="9" borderId="7" xfId="0" applyFont="1" applyFill="1" applyBorder="1"/>
    <xf numFmtId="0" fontId="1" fillId="9" borderId="8" xfId="0" applyFont="1" applyFill="1" applyBorder="1"/>
    <xf numFmtId="43" fontId="1" fillId="9" borderId="9" xfId="1" applyFont="1" applyFill="1" applyBorder="1"/>
    <xf numFmtId="0" fontId="1" fillId="9" borderId="19" xfId="0" applyFont="1" applyFill="1" applyBorder="1"/>
    <xf numFmtId="2" fontId="1" fillId="9" borderId="19" xfId="0" applyNumberFormat="1" applyFont="1" applyFill="1" applyBorder="1"/>
    <xf numFmtId="43" fontId="1" fillId="9" borderId="21" xfId="1" applyFont="1" applyFill="1" applyBorder="1"/>
    <xf numFmtId="43" fontId="1" fillId="9" borderId="1" xfId="1" applyFont="1" applyFill="1" applyBorder="1"/>
    <xf numFmtId="0" fontId="0" fillId="4" borderId="1" xfId="0" applyFill="1" applyBorder="1"/>
    <xf numFmtId="16" fontId="0" fillId="4" borderId="1" xfId="0" applyNumberFormat="1" applyFill="1" applyBorder="1"/>
    <xf numFmtId="165" fontId="0" fillId="4" borderId="1" xfId="1" applyNumberFormat="1" applyFont="1" applyFill="1" applyBorder="1"/>
    <xf numFmtId="3" fontId="0" fillId="4" borderId="1" xfId="0" applyNumberFormat="1" applyFill="1" applyBorder="1"/>
    <xf numFmtId="165" fontId="0" fillId="4" borderId="0" xfId="0" applyNumberForma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F2" zoomScale="108" zoomScaleNormal="115" workbookViewId="0">
      <selection activeCell="O41" sqref="O41"/>
    </sheetView>
  </sheetViews>
  <sheetFormatPr defaultRowHeight="14.5" x14ac:dyDescent="0.35"/>
  <cols>
    <col min="1" max="1" width="8.7265625" style="88"/>
    <col min="2" max="2" width="14.26953125" style="88" customWidth="1"/>
    <col min="3" max="3" width="68.7265625" style="88" customWidth="1"/>
    <col min="4" max="4" width="30.26953125" style="88" customWidth="1"/>
    <col min="5" max="5" width="8.54296875" style="88" hidden="1" customWidth="1"/>
    <col min="6" max="6" width="28.54296875" style="132" customWidth="1"/>
    <col min="7" max="7" width="4.26953125" style="88" customWidth="1"/>
    <col min="8" max="9" width="4.7265625" style="88" customWidth="1"/>
    <col min="10" max="10" width="18.54296875" style="88" customWidth="1"/>
    <col min="11" max="11" width="10" style="88" customWidth="1"/>
    <col min="12" max="12" width="8.7265625" style="88"/>
    <col min="13" max="13" width="12" style="88" customWidth="1"/>
    <col min="14" max="14" width="13.6328125" style="88" bestFit="1" customWidth="1"/>
    <col min="15" max="15" width="31.54296875" style="88" customWidth="1"/>
    <col min="16" max="16" width="8.7265625" customWidth="1"/>
    <col min="19" max="19" width="11.7265625" customWidth="1"/>
  </cols>
  <sheetData>
    <row r="1" spans="2:22" ht="21.4" customHeight="1" thickBot="1" x14ac:dyDescent="0.4"/>
    <row r="2" spans="2:22" ht="41.25" customHeight="1" thickBot="1" x14ac:dyDescent="0.4">
      <c r="C2" s="176" t="s">
        <v>0</v>
      </c>
      <c r="D2" s="177"/>
      <c r="E2" s="177"/>
      <c r="F2" s="178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 t="s">
        <v>1</v>
      </c>
      <c r="D4" s="92" t="s">
        <v>2</v>
      </c>
      <c r="E4" s="93" t="s">
        <v>3</v>
      </c>
      <c r="F4" s="133" t="s">
        <v>4</v>
      </c>
      <c r="G4" s="133"/>
      <c r="H4" s="94"/>
      <c r="I4" s="95"/>
      <c r="J4" s="89"/>
      <c r="K4" s="96" t="s">
        <v>5</v>
      </c>
      <c r="L4" s="89"/>
      <c r="M4" s="89" t="s">
        <v>6</v>
      </c>
      <c r="N4" s="95"/>
      <c r="O4" s="97" t="s">
        <v>1</v>
      </c>
      <c r="P4" s="80" t="s">
        <v>3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0.85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7.73</v>
      </c>
      <c r="R5" s="57">
        <v>0.41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0.85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7.73</v>
      </c>
      <c r="R6" s="57">
        <v>0.41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0.85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7.73</v>
      </c>
      <c r="R7" s="57">
        <v>0.41</v>
      </c>
      <c r="S7" s="57">
        <v>0.41</v>
      </c>
      <c r="T7" s="50"/>
    </row>
    <row r="8" spans="2:22" ht="32.65" hidden="1" customHeight="1" x14ac:dyDescent="0.35">
      <c r="B8" s="89"/>
      <c r="C8" s="104" t="s">
        <v>19</v>
      </c>
      <c r="D8" s="99">
        <v>0.85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7.73</v>
      </c>
      <c r="R8" s="57">
        <v>0.41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0.85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7.73</v>
      </c>
      <c r="R9" s="57">
        <v>0.41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4" t="s">
        <v>26</v>
      </c>
      <c r="D11" s="155">
        <v>0.61</v>
      </c>
      <c r="E11" s="146">
        <v>0.55000000000000004</v>
      </c>
      <c r="F11" s="156">
        <v>0.27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6">
        <v>1</v>
      </c>
      <c r="Q11" s="147">
        <v>3.26</v>
      </c>
      <c r="R11" s="148">
        <v>0</v>
      </c>
      <c r="S11" s="149">
        <v>0.02</v>
      </c>
      <c r="T11" s="48"/>
    </row>
    <row r="12" spans="2:22" hidden="1" x14ac:dyDescent="0.35">
      <c r="B12" s="89"/>
      <c r="C12" s="154" t="s">
        <v>28</v>
      </c>
      <c r="D12" s="155">
        <v>0.61</v>
      </c>
      <c r="E12" s="146">
        <v>0.44</v>
      </c>
      <c r="F12" s="156">
        <v>0.27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6">
        <v>1</v>
      </c>
      <c r="Q12" s="147">
        <v>0</v>
      </c>
      <c r="R12" s="148">
        <v>0</v>
      </c>
      <c r="S12" s="149">
        <v>0</v>
      </c>
      <c r="T12" s="48"/>
    </row>
    <row r="13" spans="2:22" hidden="1" x14ac:dyDescent="0.35">
      <c r="B13" s="89"/>
      <c r="C13" s="154" t="s">
        <v>30</v>
      </c>
      <c r="D13" s="155">
        <v>0.62</v>
      </c>
      <c r="E13" s="146">
        <v>1</v>
      </c>
      <c r="F13" s="156">
        <v>0.17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6">
        <v>1</v>
      </c>
      <c r="Q13" s="147">
        <v>3.56</v>
      </c>
      <c r="R13" s="148">
        <v>0</v>
      </c>
      <c r="S13" s="149">
        <v>0</v>
      </c>
      <c r="T13" s="48"/>
    </row>
    <row r="14" spans="2:22" ht="15" hidden="1" thickBot="1" x14ac:dyDescent="0.4">
      <c r="B14" s="89"/>
      <c r="C14" s="157" t="s">
        <v>32</v>
      </c>
      <c r="D14" s="158">
        <v>1</v>
      </c>
      <c r="E14" s="150">
        <v>0.5</v>
      </c>
      <c r="F14" s="159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50">
        <v>0.5</v>
      </c>
      <c r="Q14" s="151">
        <v>0</v>
      </c>
      <c r="R14" s="152">
        <v>0</v>
      </c>
      <c r="S14" s="153">
        <v>0</v>
      </c>
      <c r="T14" s="48"/>
    </row>
    <row r="15" spans="2:22" ht="15" hidden="1" thickBot="1" x14ac:dyDescent="0.4">
      <c r="B15" s="89"/>
      <c r="C15" s="154" t="s">
        <v>33</v>
      </c>
      <c r="D15" s="160">
        <v>1</v>
      </c>
      <c r="E15" s="161">
        <v>0.33</v>
      </c>
      <c r="F15" s="162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4" t="s">
        <v>34</v>
      </c>
      <c r="D16" s="155">
        <v>1</v>
      </c>
      <c r="E16" s="146">
        <v>0.27800000000000002</v>
      </c>
      <c r="F16" s="163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4" t="s">
        <v>36</v>
      </c>
      <c r="D17" s="155">
        <v>0.5</v>
      </c>
      <c r="E17" s="146">
        <v>1</v>
      </c>
      <c r="F17" s="163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6"/>
    </row>
    <row r="20" spans="2:20" x14ac:dyDescent="0.35">
      <c r="C20" s="121" t="s">
        <v>39</v>
      </c>
      <c r="D20" s="141" t="s">
        <v>40</v>
      </c>
      <c r="E20" s="110"/>
      <c r="F20" s="137"/>
    </row>
    <row r="21" spans="2:20" ht="15.4" customHeight="1" x14ac:dyDescent="0.35">
      <c r="C21" s="85"/>
      <c r="D21" s="173"/>
      <c r="E21" s="174"/>
      <c r="F21" s="175"/>
    </row>
    <row r="22" spans="2:20" ht="16" thickBot="1" x14ac:dyDescent="0.4">
      <c r="C22" s="85" t="s">
        <v>41</v>
      </c>
      <c r="D22" s="142" t="s">
        <v>11</v>
      </c>
      <c r="E22" s="124">
        <f>IF(D22=$K$4,(VLOOKUP(D24,$C$5:$F$17,2,FALSE)),(VLOOKUP(D24,$C$5:$F$17,4,FALSE)))</f>
        <v>0.4</v>
      </c>
      <c r="F22" s="143">
        <v>0</v>
      </c>
    </row>
    <row r="23" spans="2:20" x14ac:dyDescent="0.35">
      <c r="C23" s="86" t="s">
        <v>42</v>
      </c>
      <c r="D23" s="144" t="s">
        <v>43</v>
      </c>
      <c r="E23" s="126"/>
      <c r="F23" s="138">
        <v>0</v>
      </c>
      <c r="H23" s="169" t="s">
        <v>44</v>
      </c>
      <c r="I23" s="170"/>
      <c r="J23" s="116" t="s">
        <v>45</v>
      </c>
    </row>
    <row r="24" spans="2:20" ht="15" thickBot="1" x14ac:dyDescent="0.4">
      <c r="C24" s="85" t="s">
        <v>46</v>
      </c>
      <c r="D24" s="145" t="s">
        <v>10</v>
      </c>
      <c r="E24" s="112">
        <f>VLOOKUP(D24,$C$4:$F$17,3,FALSE)</f>
        <v>0.3</v>
      </c>
      <c r="F24" s="131">
        <f>(F22-F23)*E24*E22</f>
        <v>0</v>
      </c>
      <c r="H24" s="171"/>
      <c r="I24" s="172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6"/>
    </row>
    <row r="27" spans="2:20" x14ac:dyDescent="0.35">
      <c r="C27" s="85" t="s">
        <v>51</v>
      </c>
      <c r="D27" s="110" t="s">
        <v>52</v>
      </c>
      <c r="E27" s="110"/>
      <c r="F27" s="137"/>
    </row>
    <row r="28" spans="2:20" x14ac:dyDescent="0.35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7.73</v>
      </c>
      <c r="F28" s="138">
        <v>1</v>
      </c>
    </row>
    <row r="29" spans="2:20" x14ac:dyDescent="0.35">
      <c r="C29" s="85" t="s">
        <v>54</v>
      </c>
      <c r="D29" s="129" t="s">
        <v>55</v>
      </c>
      <c r="E29" s="111">
        <f>(VLOOKUP(D31,$C$5:$F$16,3,FALSE))</f>
        <v>0.3</v>
      </c>
      <c r="F29" s="138">
        <v>214</v>
      </c>
    </row>
    <row r="30" spans="2:20" x14ac:dyDescent="0.35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7" thickBot="1" x14ac:dyDescent="0.4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1355.9180327868851</v>
      </c>
      <c r="G31" s="140"/>
    </row>
    <row r="32" spans="2:20" ht="13.5" customHeight="1" x14ac:dyDescent="0.35">
      <c r="C32" s="85" t="s">
        <v>58</v>
      </c>
    </row>
    <row r="33" spans="3:15" ht="8.65" customHeight="1" thickBot="1" x14ac:dyDescent="0.4">
      <c r="C33" s="87"/>
      <c r="D33" s="95"/>
      <c r="E33" s="89"/>
      <c r="F33" s="135"/>
      <c r="G33" s="107"/>
      <c r="H33" s="90"/>
    </row>
    <row r="34" spans="3:15" ht="7.5" customHeight="1" x14ac:dyDescent="0.35">
      <c r="D34" s="89"/>
      <c r="E34" s="89"/>
      <c r="F34" s="135"/>
      <c r="G34" s="103"/>
      <c r="H34" s="90"/>
    </row>
    <row r="35" spans="3:15" ht="4.5" customHeight="1" x14ac:dyDescent="0.35">
      <c r="D35" s="113"/>
      <c r="E35" s="89"/>
      <c r="F35" s="135"/>
      <c r="G35" s="103"/>
      <c r="H35" s="90"/>
    </row>
    <row r="36" spans="3:15" ht="21" customHeight="1" thickBot="1" x14ac:dyDescent="0.4">
      <c r="C36" s="90"/>
      <c r="D36" s="105"/>
      <c r="E36" s="89"/>
      <c r="F36" s="135"/>
      <c r="G36" s="108"/>
      <c r="H36" s="90"/>
      <c r="J36" s="164" t="s">
        <v>139</v>
      </c>
      <c r="K36" s="164" t="s">
        <v>138</v>
      </c>
      <c r="L36" s="164" t="s">
        <v>137</v>
      </c>
      <c r="M36" s="164" t="s">
        <v>140</v>
      </c>
      <c r="N36" s="164" t="s">
        <v>141</v>
      </c>
      <c r="O36" s="164"/>
    </row>
    <row r="37" spans="3:15" ht="26.5" x14ac:dyDescent="0.35">
      <c r="C37" s="122" t="s">
        <v>59</v>
      </c>
      <c r="D37" s="90"/>
      <c r="E37" s="90"/>
      <c r="F37" s="139"/>
      <c r="G37" s="90"/>
      <c r="H37" s="90"/>
      <c r="J37" s="164" t="s">
        <v>142</v>
      </c>
      <c r="K37" s="164" t="s">
        <v>146</v>
      </c>
      <c r="L37" s="165">
        <v>44614</v>
      </c>
      <c r="M37" s="164">
        <v>306</v>
      </c>
      <c r="N37" s="166">
        <v>1256370</v>
      </c>
      <c r="O37" s="164"/>
    </row>
    <row r="38" spans="3:15" ht="15" thickBot="1" x14ac:dyDescent="0.4">
      <c r="C38" s="123" t="s">
        <v>60</v>
      </c>
      <c r="D38" s="95"/>
      <c r="E38" s="89"/>
      <c r="F38" s="135"/>
      <c r="G38" s="107"/>
      <c r="H38" s="90"/>
      <c r="J38" s="164" t="s">
        <v>143</v>
      </c>
      <c r="K38" s="164" t="s">
        <v>147</v>
      </c>
      <c r="L38" s="165">
        <v>44642</v>
      </c>
      <c r="M38" s="164">
        <v>275</v>
      </c>
      <c r="N38" s="167">
        <v>1045450</v>
      </c>
      <c r="O38" s="164"/>
    </row>
    <row r="39" spans="3:15" x14ac:dyDescent="0.35">
      <c r="C39" s="90"/>
      <c r="D39" s="89"/>
      <c r="E39" s="89"/>
      <c r="F39" s="135"/>
      <c r="G39" s="103"/>
      <c r="H39" s="90"/>
      <c r="J39" s="164" t="s">
        <v>144</v>
      </c>
      <c r="K39" s="164" t="s">
        <v>147</v>
      </c>
      <c r="L39" s="165">
        <v>44673</v>
      </c>
      <c r="M39" s="164">
        <v>245</v>
      </c>
      <c r="N39" s="167">
        <v>931400</v>
      </c>
      <c r="O39" s="164"/>
    </row>
    <row r="40" spans="3:15" x14ac:dyDescent="0.35">
      <c r="C40" s="90"/>
      <c r="D40" s="113"/>
      <c r="E40" s="89"/>
      <c r="F40" s="135"/>
      <c r="G40" s="103"/>
      <c r="H40" s="90"/>
      <c r="J40" s="164" t="s">
        <v>145</v>
      </c>
      <c r="K40" s="164" t="s">
        <v>148</v>
      </c>
      <c r="L40" s="165">
        <v>44703</v>
      </c>
      <c r="M40" s="164">
        <v>214</v>
      </c>
      <c r="N40" s="167">
        <v>1355920</v>
      </c>
      <c r="O40" s="164">
        <v>10</v>
      </c>
    </row>
    <row r="41" spans="3:15" x14ac:dyDescent="0.35">
      <c r="C41" s="90"/>
      <c r="D41" s="105"/>
      <c r="E41" s="89"/>
      <c r="F41" s="135"/>
      <c r="G41" s="108"/>
      <c r="H41" s="90"/>
      <c r="J41" s="164"/>
      <c r="K41" s="164"/>
      <c r="L41" s="165"/>
      <c r="M41" s="164"/>
      <c r="N41" s="167">
        <f>SUM(N37:N40)</f>
        <v>4589140</v>
      </c>
      <c r="O41" s="164"/>
    </row>
    <row r="42" spans="3:15" x14ac:dyDescent="0.35">
      <c r="C42" s="90"/>
      <c r="D42" s="90"/>
      <c r="E42" s="90"/>
      <c r="F42" s="139"/>
      <c r="G42" s="90"/>
      <c r="H42" s="90"/>
      <c r="J42" s="164"/>
      <c r="K42" s="164"/>
      <c r="L42" s="165"/>
      <c r="M42" s="164"/>
      <c r="N42" s="167"/>
      <c r="O42" s="164"/>
    </row>
    <row r="43" spans="3:15" x14ac:dyDescent="0.35">
      <c r="C43" s="90"/>
      <c r="D43" s="90"/>
      <c r="E43" s="90"/>
      <c r="F43" s="139"/>
      <c r="G43" s="90"/>
      <c r="H43" s="90"/>
      <c r="J43" s="164"/>
      <c r="K43" s="164"/>
      <c r="L43" s="165"/>
      <c r="M43" s="164"/>
      <c r="N43" s="167"/>
      <c r="O43" s="164"/>
    </row>
    <row r="44" spans="3:15" x14ac:dyDescent="0.35">
      <c r="C44" s="90"/>
      <c r="D44" s="90"/>
      <c r="E44" s="90"/>
      <c r="F44" s="139"/>
      <c r="G44" s="90"/>
      <c r="H44" s="90"/>
      <c r="N44" s="168"/>
    </row>
    <row r="45" spans="3:15" x14ac:dyDescent="0.35">
      <c r="C45" s="90"/>
      <c r="O45" s="168">
        <f>N41/O40</f>
        <v>458914</v>
      </c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3" x14ac:dyDescent="0.3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.5" thickBot="1" x14ac:dyDescent="0.35"/>
    <row r="2" spans="2:11" x14ac:dyDescent="0.3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6" x14ac:dyDescent="0.3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6" x14ac:dyDescent="0.3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5" thickBot="1" x14ac:dyDescent="0.35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5" thickBot="1" x14ac:dyDescent="0.35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5" thickBot="1" x14ac:dyDescent="0.35">
      <c r="K11" s="19" t="s">
        <v>74</v>
      </c>
    </row>
    <row r="12" spans="2:11" ht="13.5" thickBot="1" x14ac:dyDescent="0.35"/>
    <row r="13" spans="2:11" ht="13.5" thickBot="1" x14ac:dyDescent="0.35">
      <c r="B13" s="10" t="s">
        <v>75</v>
      </c>
      <c r="C13" s="11" t="s">
        <v>62</v>
      </c>
      <c r="D13" s="12" t="s">
        <v>63</v>
      </c>
    </row>
    <row r="14" spans="2:11" x14ac:dyDescent="0.3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6" x14ac:dyDescent="0.3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74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81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82</v>
      </c>
      <c r="H25" s="28" t="s">
        <v>62</v>
      </c>
      <c r="I25" s="29" t="s">
        <v>63</v>
      </c>
    </row>
    <row r="26" spans="2:9" x14ac:dyDescent="0.3">
      <c r="G26" s="30" t="s">
        <v>83</v>
      </c>
      <c r="H26" s="9">
        <v>5</v>
      </c>
      <c r="I26" s="31"/>
    </row>
    <row r="27" spans="2:9" x14ac:dyDescent="0.3">
      <c r="G27" s="26" t="s">
        <v>68</v>
      </c>
      <c r="H27" s="9">
        <v>365</v>
      </c>
      <c r="I27" s="31"/>
    </row>
    <row r="28" spans="2:9" x14ac:dyDescent="0.3">
      <c r="G28" s="16" t="s">
        <v>84</v>
      </c>
      <c r="H28" s="2">
        <v>15.65</v>
      </c>
      <c r="I28" s="27">
        <f>(H27/365)*H28*H26</f>
        <v>78.25</v>
      </c>
    </row>
    <row r="29" spans="2:9" x14ac:dyDescent="0.3">
      <c r="G29" s="16" t="s">
        <v>85</v>
      </c>
      <c r="H29" s="2">
        <v>0.3</v>
      </c>
      <c r="I29" s="17">
        <f>I28*H29</f>
        <v>23.474999999999998</v>
      </c>
    </row>
    <row r="30" spans="2:9" x14ac:dyDescent="0.3">
      <c r="G30" s="16" t="s">
        <v>71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72</v>
      </c>
      <c r="H31" s="2">
        <v>0.15</v>
      </c>
      <c r="I31" s="17">
        <f>I28*H31</f>
        <v>11.737499999999999</v>
      </c>
    </row>
    <row r="32" spans="2:9" ht="26" x14ac:dyDescent="0.3">
      <c r="G32" s="18" t="s">
        <v>73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74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3" x14ac:dyDescent="0.3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.5" thickBot="1" x14ac:dyDescent="0.35">
      <c r="C2" s="34"/>
      <c r="D2" s="34"/>
    </row>
    <row r="3" spans="2:14" x14ac:dyDescent="0.3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5" thickBot="1" x14ac:dyDescent="0.35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5" thickBot="1" x14ac:dyDescent="0.35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65" customHeight="1" x14ac:dyDescent="0.3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5" thickBot="1" x14ac:dyDescent="0.35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5" thickBot="1" x14ac:dyDescent="0.35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7265625" customWidth="1"/>
    <col min="3" max="3" width="14.81640625" customWidth="1"/>
    <col min="4" max="4" width="16" customWidth="1"/>
  </cols>
  <sheetData>
    <row r="1" spans="2:4" ht="15" thickBot="1" x14ac:dyDescent="0.4"/>
    <row r="2" spans="2:4" x14ac:dyDescent="0.35">
      <c r="B2" s="10" t="s">
        <v>111</v>
      </c>
      <c r="C2" s="35" t="s">
        <v>62</v>
      </c>
      <c r="D2" s="12" t="s">
        <v>63</v>
      </c>
    </row>
    <row r="3" spans="2:4" x14ac:dyDescent="0.35">
      <c r="B3" s="13" t="s">
        <v>65</v>
      </c>
      <c r="C3" s="2"/>
      <c r="D3" s="22">
        <v>1</v>
      </c>
    </row>
    <row r="4" spans="2:4" x14ac:dyDescent="0.35">
      <c r="B4" s="13" t="s">
        <v>112</v>
      </c>
      <c r="C4" s="2">
        <v>0.94</v>
      </c>
      <c r="D4" s="23">
        <f>D3*C4</f>
        <v>0.94</v>
      </c>
    </row>
    <row r="5" spans="2:4" ht="15" thickBot="1" x14ac:dyDescent="0.4">
      <c r="B5" s="36" t="s">
        <v>93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113</v>
      </c>
      <c r="C10" s="35" t="s">
        <v>62</v>
      </c>
      <c r="D10" s="37" t="s">
        <v>63</v>
      </c>
    </row>
    <row r="11" spans="2:4" x14ac:dyDescent="0.35">
      <c r="B11" s="13" t="s">
        <v>76</v>
      </c>
      <c r="C11" s="2"/>
      <c r="D11" s="22">
        <v>1</v>
      </c>
    </row>
    <row r="12" spans="2:4" x14ac:dyDescent="0.35">
      <c r="B12" s="13" t="s">
        <v>114</v>
      </c>
      <c r="C12" s="2">
        <v>0.7</v>
      </c>
      <c r="D12" s="23">
        <f>D11*C12</f>
        <v>0.7</v>
      </c>
    </row>
    <row r="13" spans="2:4" ht="15" thickBot="1" x14ac:dyDescent="0.4">
      <c r="B13" s="36" t="s">
        <v>93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115</v>
      </c>
      <c r="C18" s="35" t="s">
        <v>62</v>
      </c>
      <c r="D18" s="37" t="s">
        <v>63</v>
      </c>
    </row>
    <row r="19" spans="2:4" x14ac:dyDescent="0.35">
      <c r="B19" s="13" t="s">
        <v>116</v>
      </c>
      <c r="C19" s="8">
        <v>1</v>
      </c>
      <c r="D19" s="38"/>
    </row>
    <row r="20" spans="2:4" ht="16.899999999999999" customHeight="1" x14ac:dyDescent="0.35">
      <c r="B20" s="26" t="s">
        <v>68</v>
      </c>
      <c r="C20" s="8">
        <v>365</v>
      </c>
      <c r="D20" s="38"/>
    </row>
    <row r="21" spans="2:4" x14ac:dyDescent="0.35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118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81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1</v>
      </c>
      <c r="D4" s="55" t="s">
        <v>2</v>
      </c>
      <c r="E4" s="69" t="s">
        <v>3</v>
      </c>
      <c r="F4" s="69" t="s">
        <v>4</v>
      </c>
      <c r="G4" s="70"/>
      <c r="H4" s="71"/>
      <c r="I4" s="72"/>
      <c r="J4" s="50"/>
      <c r="K4" s="13" t="s">
        <v>119</v>
      </c>
      <c r="L4" s="50"/>
      <c r="M4" s="50" t="s">
        <v>6</v>
      </c>
      <c r="N4" s="49"/>
      <c r="O4" s="60" t="s">
        <v>1</v>
      </c>
      <c r="P4" s="69" t="s">
        <v>3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6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35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121</v>
      </c>
      <c r="E18" s="2"/>
      <c r="F18" s="46"/>
      <c r="G18" s="22">
        <v>1</v>
      </c>
    </row>
    <row r="19" spans="4:7" ht="15" thickBot="1" x14ac:dyDescent="0.4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133</v>
      </c>
      <c r="E21" s="35" t="s">
        <v>62</v>
      </c>
      <c r="F21" s="45" t="s">
        <v>132</v>
      </c>
      <c r="G21" s="12"/>
    </row>
    <row r="22" spans="4:7" x14ac:dyDescent="0.35">
      <c r="D22" s="13" t="s">
        <v>121</v>
      </c>
      <c r="E22" s="2"/>
      <c r="F22" s="46"/>
      <c r="G22" s="22">
        <v>1</v>
      </c>
    </row>
    <row r="23" spans="4:7" ht="15" thickBot="1" x14ac:dyDescent="0.4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68</v>
      </c>
      <c r="E27" s="73"/>
      <c r="F27" s="74"/>
      <c r="G27" s="75">
        <v>365</v>
      </c>
    </row>
    <row r="28" spans="4:7" ht="15" thickBot="1" x14ac:dyDescent="0.4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135</v>
      </c>
      <c r="E30" s="35" t="s">
        <v>62</v>
      </c>
      <c r="F30" s="45" t="s">
        <v>132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68</v>
      </c>
      <c r="E32" s="73"/>
      <c r="F32" s="74"/>
      <c r="G32" s="75">
        <v>365</v>
      </c>
    </row>
    <row r="33" spans="4:7" ht="15" thickBot="1" x14ac:dyDescent="0.4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136</v>
      </c>
      <c r="E35" s="35" t="s">
        <v>62</v>
      </c>
      <c r="F35" s="45" t="s">
        <v>132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68</v>
      </c>
      <c r="E37" s="73"/>
      <c r="F37" s="74"/>
      <c r="G37" s="75">
        <v>365</v>
      </c>
    </row>
    <row r="38" spans="4:7" ht="15" thickBot="1" x14ac:dyDescent="0.4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Aboaba, Eniola O SPDC-UPO/G/ULM</cp:lastModifiedBy>
  <cp:revision/>
  <dcterms:created xsi:type="dcterms:W3CDTF">2019-03-08T09:08:42Z</dcterms:created>
  <dcterms:modified xsi:type="dcterms:W3CDTF">2022-02-03T09:21:37Z</dcterms:modified>
  <cp:category/>
  <cp:contentStatus/>
</cp:coreProperties>
</file>