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East Asset/"/>
    </mc:Choice>
  </mc:AlternateContent>
  <xr:revisionPtr revIDLastSave="11" documentId="8_{540E37D0-09D1-4485-9BC4-E437DF5A86B8}" xr6:coauthVersionLast="47" xr6:coauthVersionMax="47" xr10:uidLastSave="{3977A417-CE16-4396-8797-FC508CB85979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<sst xmlns="http://schemas.openxmlformats.org/spreadsheetml/2006/main" count="307" uniqueCount="138">
  <si>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</si>
  <si>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</si>
  <si>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</si>
  <si>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</si>
  <si>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</si>
  <si>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</si>
  <si>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</si>
  <si>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</si>
  <si>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</si>
  <si>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</si>
  <si>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</si>
  <si>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</si>
  <si>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</si>
  <si>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</si>
  <si>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</si>
  <si>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</si>
  <si>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</si>
  <si>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</si>
  <si>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</si>
  <si>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</si>
  <si>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</si>
  <si>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</si>
  <si>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</si>
  <si>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</si>
  <si>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</si>
  <si>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</si>
  <si>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</si>
  <si>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</si>
  <si>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</si>
  <si>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</si>
  <si>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</si>
  <si>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</si>
  <si>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</si>
  <si>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</si>
  <si>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</si>
  <si>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</si>
  <si>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</si>
  <si>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</si>
  <si>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</si>
  <si>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</si>
  <si>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</si>
  <si>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</si>
  <si>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</si>
  <si>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</si>
  <si>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</si>
  <si>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</si>
  <si>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</si>
  <si>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</si>
  <si>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</si>
  <si>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</si>
  <si>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</si>
  <si>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</si>
  <si>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</si>
  <si>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</si>
  <si>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</si>
  <si>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</si>
  <si>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</si>
  <si>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</si>
  <si>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</si>
  <si>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</si>
  <si>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</si>
  <si>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</si>
  <si>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</si>
  <si>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</si>
  <si>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</si>
  <si>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</si>
  <si>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</si>
  <si>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</si>
  <si>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</si>
  <si>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</si>
  <si>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</si>
  <si>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</si>
  <si>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</si>
  <si>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</si>
  <si>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</si>
  <si>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</si>
  <si>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</si>
  <si>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</si>
  <si>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</si>
  <si>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</si>
  <si>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</si>
  <si>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</si>
  <si>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</si>
  <si>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</si>
  <si>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</si>
  <si>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</si>
  <si>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</si>
  <si>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</si>
  <si>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</si>
  <si>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</si>
  <si>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</si>
  <si>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</si>
  <si>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</si>
  <si>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</si>
  <si>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</si>
  <si>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</si>
  <si>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</si>
  <si>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</si>
  <si>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</si>
  <si>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</si>
  <si>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</si>
  <si>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</si>
  <si>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</si>
  <si>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</si>
  <si>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</si>
  <si>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</si>
  <si>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</si>
  <si>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</si>
  <si>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</si>
  <si>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</si>
  <si>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</si>
  <si>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</si>
  <si>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</si>
  <si>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</si>
  <si>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</si>
  <si>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</si>
  <si>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</si>
  <si>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</si>
  <si>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</si>
  <si>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</si>
  <si>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</si>
  <si>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</si>
  <si>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</si>
  <si>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</si>
  <si>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</si>
  <si>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</si>
  <si>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</si>
  <si>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</si>
  <si>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</si>
  <si>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</si>
  <si>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</si>
  <si>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</si>
  <si>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</si>
  <si>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</si>
  <si>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</si>
  <si>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</si>
  <si>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30days</t>
  </si>
  <si>
    <t>31days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</si>
</sst>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K40" sqref="K40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1.4414062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2" width="8.6640625" style="72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hidden="1" thickBot="1"/>
    <row r="2" spans="2:20" ht="26.4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0.68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24</v>
      </c>
      <c r="E24" s="92">
        <f>VLOOKUP(D24,$C$4:$F$17,3,FALSE)</f>
        <v>1</v>
      </c>
      <c r="F24" s="106">
        <f>(F22-F23)*E24*E22</f>
        <v>0</v>
      </c>
      <c r="H24" s="153"/>
      <c r="I24" s="154"/>
      <c r="J24" s="96" t="s">
        <v>47</v>
      </c>
    </row>
    <row r="25" spans="2:20" ht="27.6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3.79</v>
      </c>
      <c r="F28" s="113">
        <v>1</v>
      </c>
      <c r="K28" s="141">
        <f>F22*K30</f>
        <v>0</v>
      </c>
    </row>
    <row r="29" spans="2:20">
      <c r="C29" s="69" t="s">
        <v>54</v>
      </c>
      <c r="D29" s="104" t="s">
        <v>55</v>
      </c>
      <c r="E29" s="91">
        <f>(VLOOKUP(D31,$C$5:$F$16,3,FALSE))</f>
        <v>0.55000000000000004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0.25</v>
      </c>
      <c r="F30" s="113">
        <v>0</v>
      </c>
      <c r="K30" s="150">
        <f>E24*E22</f>
        <v>0.68</v>
      </c>
    </row>
    <row r="31" spans="2:20" ht="27.6" thickBot="1">
      <c r="C31" s="70" t="s">
        <v>57</v>
      </c>
      <c r="D31" s="103" t="s">
        <v>26</v>
      </c>
      <c r="E31" s="92">
        <f>VLOOKUP(D31,$O$4:$S$16,2,FALSE)</f>
        <v>1</v>
      </c>
      <c r="F31" s="105">
        <f>(((F29/365)*F28*E31*E28)*1000)-(F30*E30*E29)</f>
        <v>321.89041095890406</v>
      </c>
      <c r="G31" s="115"/>
      <c r="J31" s="115">
        <f>F31*1000</f>
        <v>321890.41095890407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999999999999993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5" customHeight="1">
      <c r="D35" s="93" t="s">
        <v>136</v>
      </c>
      <c r="E35" s="73"/>
      <c r="F35" s="110">
        <v>311506.84999999998</v>
      </c>
      <c r="G35" s="85"/>
    </row>
    <row r="36" spans="3:8" ht="8.6999999999999993" customHeight="1" thickBot="1">
      <c r="D36" s="78"/>
      <c r="E36" s="73"/>
      <c r="F36" s="110"/>
      <c r="G36" s="88"/>
    </row>
    <row r="37" spans="3:8" ht="12.6" customHeight="1">
      <c r="C37" s="161" t="s">
        <v>59</v>
      </c>
      <c r="D37" s="72" t="s">
        <v>137</v>
      </c>
      <c r="F37" s="114">
        <v>321890.40999999997</v>
      </c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>
        <f>F39/F29</f>
        <v>28.451612903225808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>
        <v>1588684.93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.4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.4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" thickBot="1">
      <c r="K11" s="18" t="s">
        <v>73</v>
      </c>
    </row>
    <row r="12" spans="2:11" ht="13.8" thickBot="1"/>
    <row r="13" spans="2:11" ht="13.8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.4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8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8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6.4">
      <c r="G31" s="17" t="s">
        <v>71</v>
      </c>
      <c r="H31" s="2">
        <v>0.15</v>
      </c>
      <c r="I31" s="16">
        <f>I28*H31</f>
        <v>11.737499999999999</v>
      </c>
    </row>
    <row r="32" spans="2:9" ht="26.4">
      <c r="G32" s="17" t="s">
        <v>72</v>
      </c>
      <c r="H32" s="2">
        <v>0.3</v>
      </c>
      <c r="I32" s="16">
        <f>I28*H32</f>
        <v>23.474999999999998</v>
      </c>
    </row>
    <row r="33" spans="7:9" ht="13.8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8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8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8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8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8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8" thickBot="1">
      <c r="B24" s="32" t="s">
        <v>93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44</v>
      </c>
      <c r="C26" s="36"/>
      <c r="D26" s="37" t="s">
        <v>80</v>
      </c>
    </row>
    <row r="27" spans="2:14" ht="13.8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95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SPDC-IUC/G/TC</cp:lastModifiedBy>
  <cp:revision/>
  <dcterms:created xsi:type="dcterms:W3CDTF">2019-03-08T09:08:42Z</dcterms:created>
  <dcterms:modified xsi:type="dcterms:W3CDTF">2024-02-29T13:20:36Z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