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2025 Gains/"/>
    </mc:Choice>
  </mc:AlternateContent>
  <xr:revisionPtr revIDLastSave="0" documentId="8_{E7BC3C13-D51C-4F47-B89A-B18A4898CD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ION GAINS" sheetId="11" r:id="rId1"/>
    <sheet name="Daily Alloc Oil vo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1" l="1"/>
  <c r="E15" i="11"/>
  <c r="AJ7" i="1"/>
  <c r="AJ8" i="1"/>
  <c r="AJ9" i="1"/>
  <c r="AJ10" i="1"/>
  <c r="AJ11" i="1"/>
  <c r="AJ12" i="1"/>
  <c r="AJ6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H10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H12" i="1"/>
  <c r="I12" i="1"/>
  <c r="J12" i="1"/>
  <c r="K12" i="1"/>
  <c r="L12" i="1"/>
  <c r="M12" i="1"/>
  <c r="N12" i="1"/>
  <c r="O12" i="1"/>
  <c r="P12" i="1"/>
  <c r="Q12" i="1"/>
  <c r="R12" i="1"/>
  <c r="S12" i="1"/>
  <c r="Y8" i="1"/>
  <c r="Z8" i="1"/>
  <c r="AA8" i="1"/>
  <c r="AB8" i="1"/>
  <c r="AC8" i="1"/>
  <c r="AD8" i="1"/>
  <c r="AE8" i="1"/>
  <c r="AF8" i="1"/>
  <c r="AG8" i="1"/>
  <c r="AH8" i="1"/>
  <c r="AI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H8" i="1"/>
  <c r="AA6" i="1"/>
  <c r="AB6" i="1"/>
  <c r="AC6" i="1"/>
  <c r="AD6" i="1"/>
  <c r="AE6" i="1"/>
  <c r="AF6" i="1"/>
  <c r="AG6" i="1"/>
  <c r="AH6" i="1"/>
  <c r="AI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H6" i="1"/>
</calcChain>
</file>

<file path=xl/sharedStrings.xml><?xml version="1.0" encoding="utf-8"?>
<sst xmlns="http://schemas.openxmlformats.org/spreadsheetml/2006/main" count="37" uniqueCount="24">
  <si>
    <t>SPDC-E</t>
  </si>
  <si>
    <t>PE</t>
  </si>
  <si>
    <t>GBAR/GP</t>
  </si>
  <si>
    <t>ZARA</t>
  </si>
  <si>
    <t>ZARA012S</t>
  </si>
  <si>
    <t>OP</t>
  </si>
  <si>
    <t>NUNR/1</t>
  </si>
  <si>
    <t>NUNR</t>
  </si>
  <si>
    <t>NUNR011L</t>
  </si>
  <si>
    <t>NUNR017S</t>
  </si>
  <si>
    <t>SOKU/GP</t>
  </si>
  <si>
    <t>SOKU</t>
  </si>
  <si>
    <t>SOKU054T</t>
  </si>
  <si>
    <t>GP</t>
  </si>
  <si>
    <t>Daily Alloc Oil vol</t>
  </si>
  <si>
    <t>NET OIL GAINS (BOPD)</t>
  </si>
  <si>
    <t>ZAR012S</t>
  </si>
  <si>
    <t>GBARAN PSD</t>
  </si>
  <si>
    <t>TOTAL</t>
  </si>
  <si>
    <t>Column1</t>
  </si>
  <si>
    <t>Column2</t>
  </si>
  <si>
    <t>Column3</t>
  </si>
  <si>
    <t>Column4</t>
  </si>
  <si>
    <t>WELL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</si>
</sst>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16"/>
      <color rgb="FF333333"/>
      <name val="Arial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9" fillId="6" borderId="5" xfId="2" applyFont="1" applyBorder="1" applyAlignment="1">
      <alignment horizontal="center" vertical="center"/>
    </xf>
    <xf numFmtId="17" fontId="10" fillId="6" borderId="5" xfId="2" applyNumberFormat="1" applyFont="1" applyBorder="1" applyAlignment="1">
      <alignment horizontal="center" vertical="center"/>
    </xf>
    <xf numFmtId="0" fontId="11" fillId="5" borderId="5" xfId="1" applyFont="1" applyBorder="1" applyAlignment="1">
      <alignment horizontal="center" vertical="center"/>
    </xf>
    <xf numFmtId="0" fontId="10" fillId="6" borderId="7" xfId="2" applyFont="1" applyBorder="1" applyAlignment="1">
      <alignment horizontal="center" vertical="center"/>
    </xf>
    <xf numFmtId="0" fontId="9" fillId="6" borderId="7" xfId="2" applyFont="1" applyBorder="1" applyAlignment="1">
      <alignment horizontal="center" vertical="center"/>
    </xf>
    <xf numFmtId="0" fontId="8" fillId="6" borderId="11" xfId="2" applyFont="1" applyBorder="1" applyAlignment="1">
      <alignment horizontal="center" vertical="center"/>
    </xf>
    <xf numFmtId="0" fontId="9" fillId="6" borderId="9" xfId="2" applyFont="1" applyBorder="1" applyAlignment="1">
      <alignment horizontal="center" vertical="center"/>
    </xf>
    <xf numFmtId="0" fontId="9" fillId="6" borderId="10" xfId="2" applyFont="1" applyBorder="1" applyAlignment="1">
      <alignment horizontal="center" vertical="center"/>
    </xf>
    <xf numFmtId="0" fontId="10" fillId="6" borderId="6" xfId="2" applyFont="1" applyBorder="1" applyAlignment="1">
      <alignment horizontal="left" vertical="center"/>
    </xf>
    <xf numFmtId="0" fontId="9" fillId="6" borderId="6" xfId="2" applyFont="1" applyBorder="1" applyAlignment="1">
      <alignment horizontal="left" vertical="center"/>
    </xf>
    <xf numFmtId="0" fontId="9" fillId="6" borderId="8" xfId="2" applyFont="1" applyBorder="1" applyAlignment="1">
      <alignment horizontal="left" vertical="center"/>
    </xf>
    <xf numFmtId="0" fontId="11" fillId="5" borderId="5" xfId="1" applyFont="1" applyBorder="1" applyAlignment="1">
      <alignment horizontal="left" vertical="center"/>
    </xf>
    <xf numFmtId="0" fontId="12" fillId="6" borderId="7" xfId="2" applyFont="1" applyBorder="1" applyAlignment="1">
      <alignment horizontal="center" vertical="center"/>
    </xf>
    <xf numFmtId="0" fontId="12" fillId="6" borderId="12" xfId="2" applyFont="1" applyBorder="1" applyAlignment="1">
      <alignment horizontal="center" vertical="center"/>
    </xf>
    <xf numFmtId="0" fontId="12" fillId="6" borderId="6" xfId="2" applyFont="1" applyBorder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/>
    </xf>
  </cellXfs>
  <cellStyles count="3">
    <cellStyle name="20% - Accent1" xfId="2" builtinId="30"/>
    <cellStyle name="Accent1" xfId="1" builtinId="29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5223A4-7367-4A54-B0D8-CEA87E36F5FF}" name="Table4" displayName="Table4" ref="D8:G14" totalsRowShown="0" headerRowDxfId="7" headerRowBorderDxfId="6" tableBorderDxfId="5" totalsRowBorderDxfId="4" headerRowCellStyle="20% - Accent1">
  <autoFilter ref="D8:G14" xr:uid="{615223A4-7367-4A54-B0D8-CEA87E36F5FF}"/>
  <tableColumns count="4">
    <tableColumn id="1" xr3:uid="{F9846683-1AB4-4ED7-B393-50F3E39B7666}" name="Column4" dataDxfId="3" dataCellStyle="20% - Accent1"/>
    <tableColumn id="2" xr3:uid="{2A20749F-E2EC-4969-8FF9-BFA15F57C9EF}" name="Column1" dataDxfId="2" dataCellStyle="20% - Accent1"/>
    <tableColumn id="3" xr3:uid="{C3FCC427-5754-4965-B995-243F3FC0E711}" name="Column2" dataDxfId="1" dataCellStyle="20% - Accent1"/>
    <tableColumn id="4" xr3:uid="{00B2A8D1-FD5F-4227-846A-918608B2DF1B}" name="Column3" dataDxfId="0" dataCellStyle="20% - Accen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8575-1A85-44A1-B9EA-F7C5EE0D83AB}">
  <dimension ref="D7:G16"/>
  <sheetViews>
    <sheetView tabSelected="1" workbookViewId="0">
      <selection activeCell="F47" sqref="F46:F47"/>
    </sheetView>
  </sheetViews>
  <sheetFormatPr defaultRowHeight="12.5" x14ac:dyDescent="0.25"/>
  <cols>
    <col min="4" max="4" width="29.36328125" customWidth="1"/>
    <col min="5" max="5" width="14" customWidth="1"/>
    <col min="6" max="7" width="13.81640625" customWidth="1"/>
  </cols>
  <sheetData>
    <row r="7" spans="4:7" ht="21" x14ac:dyDescent="0.25">
      <c r="D7" s="21" t="s">
        <v>15</v>
      </c>
      <c r="E7" s="22"/>
      <c r="F7" s="22"/>
      <c r="G7" s="23"/>
    </row>
    <row r="8" spans="4:7" ht="21" x14ac:dyDescent="0.25">
      <c r="D8" s="14" t="s">
        <v>22</v>
      </c>
      <c r="E8" s="14" t="s">
        <v>19</v>
      </c>
      <c r="F8" s="14" t="s">
        <v>20</v>
      </c>
      <c r="G8" s="14" t="s">
        <v>21</v>
      </c>
    </row>
    <row r="9" spans="4:7" ht="18.5" x14ac:dyDescent="0.25">
      <c r="D9" s="17" t="s">
        <v>23</v>
      </c>
      <c r="E9" s="10">
        <v>45658</v>
      </c>
      <c r="F9" s="10">
        <v>45689</v>
      </c>
      <c r="G9" s="12"/>
    </row>
    <row r="10" spans="4:7" ht="18.5" x14ac:dyDescent="0.25">
      <c r="D10" s="18" t="s">
        <v>8</v>
      </c>
      <c r="E10" s="9">
        <v>0.25</v>
      </c>
      <c r="F10" s="9">
        <v>0</v>
      </c>
      <c r="G10" s="13"/>
    </row>
    <row r="11" spans="4:7" ht="18.5" x14ac:dyDescent="0.25">
      <c r="D11" s="18" t="s">
        <v>9</v>
      </c>
      <c r="E11" s="9">
        <v>0</v>
      </c>
      <c r="F11" s="9">
        <v>0</v>
      </c>
      <c r="G11" s="13"/>
    </row>
    <row r="12" spans="4:7" ht="18.5" x14ac:dyDescent="0.25">
      <c r="D12" s="18" t="s">
        <v>12</v>
      </c>
      <c r="E12" s="9"/>
      <c r="F12" s="9">
        <v>3.01</v>
      </c>
      <c r="G12" s="13"/>
    </row>
    <row r="13" spans="4:7" ht="18.5" x14ac:dyDescent="0.25">
      <c r="D13" s="18" t="s">
        <v>16</v>
      </c>
      <c r="E13" s="9"/>
      <c r="F13" s="9">
        <v>0</v>
      </c>
      <c r="G13" s="13"/>
    </row>
    <row r="14" spans="4:7" ht="18.5" x14ac:dyDescent="0.25">
      <c r="D14" s="19" t="s">
        <v>17</v>
      </c>
      <c r="E14" s="15">
        <v>0</v>
      </c>
      <c r="F14" s="15">
        <v>1361.36</v>
      </c>
      <c r="G14" s="16"/>
    </row>
    <row r="15" spans="4:7" ht="18.5" x14ac:dyDescent="0.25">
      <c r="D15" s="20" t="s">
        <v>18</v>
      </c>
      <c r="E15" s="11">
        <f>SUM(E10:E14)</f>
        <v>0.25</v>
      </c>
      <c r="F15" s="11">
        <f>SUM(F10:F14)</f>
        <v>1364.37</v>
      </c>
      <c r="G15" s="11"/>
    </row>
    <row r="16" spans="4:7" ht="17.5" x14ac:dyDescent="0.25">
      <c r="D16" s="8"/>
      <c r="E16" s="8"/>
      <c r="F16" s="8"/>
      <c r="G16" s="8"/>
    </row>
  </sheetData>
  <mergeCells count="1">
    <mergeCell ref="D7:G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13"/>
  <sheetViews>
    <sheetView zoomScale="115" zoomScaleNormal="115" workbookViewId="0">
      <selection activeCell="AI15" sqref="AI15"/>
    </sheetView>
  </sheetViews>
  <sheetFormatPr defaultRowHeight="12.5" x14ac:dyDescent="0.25"/>
  <cols>
    <col min="1" max="1" width="0.7265625" customWidth="1"/>
    <col min="2" max="35" width="10.7265625" customWidth="1"/>
  </cols>
  <sheetData>
    <row r="1" spans="2:36" s="1" customFormat="1" ht="5.65" customHeight="1" x14ac:dyDescent="0.25"/>
    <row r="2" spans="2:36" s="1" customFormat="1" ht="21" customHeight="1" x14ac:dyDescent="0.25">
      <c r="D2" s="24" t="s">
        <v>14</v>
      </c>
      <c r="E2" s="24"/>
      <c r="F2" s="24"/>
      <c r="G2" s="24"/>
    </row>
    <row r="3" spans="2:36" s="1" customFormat="1" ht="9.65" customHeight="1" x14ac:dyDescent="0.25"/>
    <row r="4" spans="2:36" s="1" customFormat="1" ht="16" customHeight="1" x14ac:dyDescent="0.25">
      <c r="H4" s="2">
        <v>45689</v>
      </c>
      <c r="I4" s="2">
        <v>45690</v>
      </c>
      <c r="J4" s="2">
        <v>45691</v>
      </c>
      <c r="K4" s="2">
        <v>45692</v>
      </c>
      <c r="L4" s="2">
        <v>45693</v>
      </c>
      <c r="M4" s="2">
        <v>45694</v>
      </c>
      <c r="N4" s="2">
        <v>45695</v>
      </c>
      <c r="O4" s="2">
        <v>45696</v>
      </c>
      <c r="P4" s="2">
        <v>45697</v>
      </c>
      <c r="Q4" s="2">
        <v>45698</v>
      </c>
      <c r="R4" s="2">
        <v>45699</v>
      </c>
      <c r="S4" s="2">
        <v>45700</v>
      </c>
      <c r="T4" s="2">
        <v>45701</v>
      </c>
      <c r="U4" s="2">
        <v>45702</v>
      </c>
      <c r="V4" s="2">
        <v>45703</v>
      </c>
      <c r="W4" s="2">
        <v>45704</v>
      </c>
      <c r="X4" s="2">
        <v>45705</v>
      </c>
      <c r="Y4" s="2">
        <v>45706</v>
      </c>
      <c r="Z4" s="2">
        <v>45707</v>
      </c>
      <c r="AA4" s="2">
        <v>45708</v>
      </c>
      <c r="AB4" s="2">
        <v>45709</v>
      </c>
      <c r="AC4" s="2">
        <v>45710</v>
      </c>
      <c r="AD4" s="2">
        <v>45711</v>
      </c>
      <c r="AE4" s="2">
        <v>45712</v>
      </c>
      <c r="AF4" s="2">
        <v>45713</v>
      </c>
      <c r="AG4" s="2">
        <v>45714</v>
      </c>
      <c r="AH4" s="2">
        <v>45715</v>
      </c>
      <c r="AI4" s="2">
        <v>45716</v>
      </c>
    </row>
    <row r="5" spans="2:36" s="1" customFormat="1" ht="13.15" customHeight="1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4">
        <v>506.16317031895198</v>
      </c>
      <c r="I5" s="4">
        <v>506.16317031895198</v>
      </c>
      <c r="J5" s="4">
        <v>506.16317031895198</v>
      </c>
      <c r="K5" s="4">
        <v>506.16317031895198</v>
      </c>
      <c r="L5" s="4">
        <v>506.16317031895198</v>
      </c>
      <c r="M5" s="4">
        <v>506.16317031895198</v>
      </c>
      <c r="N5" s="4">
        <v>506.16317031895198</v>
      </c>
      <c r="O5" s="4">
        <v>506.16317031895198</v>
      </c>
      <c r="P5" s="4">
        <v>506.16317031895198</v>
      </c>
      <c r="Q5" s="4">
        <v>506.16317031895198</v>
      </c>
      <c r="R5" s="4">
        <v>506.16317031895198</v>
      </c>
      <c r="S5" s="4">
        <v>506.16317031895198</v>
      </c>
      <c r="T5" s="4">
        <v>506.16317031895198</v>
      </c>
      <c r="U5" s="4">
        <v>506.16317031895198</v>
      </c>
      <c r="V5" s="4">
        <v>221.44638701454201</v>
      </c>
      <c r="W5" s="4">
        <v>0</v>
      </c>
      <c r="X5" s="4">
        <v>0</v>
      </c>
      <c r="Y5" s="4">
        <v>0</v>
      </c>
      <c r="Z5" s="4">
        <v>0</v>
      </c>
      <c r="AA5" s="4">
        <v>337.44211354596803</v>
      </c>
      <c r="AB5" s="4">
        <v>506.16317031895198</v>
      </c>
      <c r="AC5" s="4">
        <v>506.16317031895198</v>
      </c>
      <c r="AD5" s="4">
        <v>506.16317031895198</v>
      </c>
      <c r="AE5" s="4">
        <v>506.16317031895198</v>
      </c>
      <c r="AF5" s="4">
        <v>599.87861212787902</v>
      </c>
      <c r="AG5" s="4">
        <v>723.522515830369</v>
      </c>
      <c r="AH5" s="4">
        <v>723.522515830369</v>
      </c>
      <c r="AI5" s="4">
        <v>723.522515830369</v>
      </c>
    </row>
    <row r="6" spans="2:36" s="1" customFormat="1" ht="13.15" customHeight="1" x14ac:dyDescent="0.25">
      <c r="B6" s="3"/>
      <c r="C6" s="3"/>
      <c r="D6" s="3"/>
      <c r="E6" s="3"/>
      <c r="F6" s="3"/>
      <c r="G6" s="3"/>
      <c r="H6" s="4">
        <f>IF(H5&lt;=1632.5,0,H5-1632.5)</f>
        <v>0</v>
      </c>
      <c r="I6" s="4">
        <f t="shared" ref="I6:Z6" si="0">IF(I5&lt;=1632.5,0,I5-1632.5)</f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>IF(AA5&lt;=1632.5,0,AA5-1632.5)</f>
        <v>0</v>
      </c>
      <c r="AB6" s="4">
        <f t="shared" ref="AB6" si="1">IF(AB5&lt;=1632.5,0,AB5-1632.5)</f>
        <v>0</v>
      </c>
      <c r="AC6" s="4">
        <f t="shared" ref="AC6" si="2">IF(AC5&lt;=1632.5,0,AC5-1632.5)</f>
        <v>0</v>
      </c>
      <c r="AD6" s="4">
        <f t="shared" ref="AD6" si="3">IF(AD5&lt;=1632.5,0,AD5-1632.5)</f>
        <v>0</v>
      </c>
      <c r="AE6" s="4">
        <f t="shared" ref="AE6" si="4">IF(AE5&lt;=1632.5,0,AE5-1632.5)</f>
        <v>0</v>
      </c>
      <c r="AF6" s="4">
        <f t="shared" ref="AF6" si="5">IF(AF5&lt;=1632.5,0,AF5-1632.5)</f>
        <v>0</v>
      </c>
      <c r="AG6" s="4">
        <f t="shared" ref="AG6" si="6">IF(AG5&lt;=1632.5,0,AG5-1632.5)</f>
        <v>0</v>
      </c>
      <c r="AH6" s="4">
        <f t="shared" ref="AH6" si="7">IF(AH5&lt;=1632.5,0,AH5-1632.5)</f>
        <v>0</v>
      </c>
      <c r="AI6" s="4">
        <f t="shared" ref="AI6" si="8">IF(AI5&lt;=1632.5,0,AI5-1632.5)</f>
        <v>0</v>
      </c>
      <c r="AJ6" s="1">
        <f>SUM(H6:AI6)/28</f>
        <v>0</v>
      </c>
    </row>
    <row r="7" spans="2:36" s="1" customFormat="1" ht="13.15" customHeight="1" x14ac:dyDescent="0.25">
      <c r="B7" s="3" t="s">
        <v>0</v>
      </c>
      <c r="C7" s="3" t="s">
        <v>1</v>
      </c>
      <c r="D7" s="3" t="s">
        <v>6</v>
      </c>
      <c r="E7" s="3" t="s">
        <v>7</v>
      </c>
      <c r="F7" s="3" t="s">
        <v>8</v>
      </c>
      <c r="G7" s="3" t="s">
        <v>5</v>
      </c>
      <c r="H7" s="5">
        <v>102.62364396081099</v>
      </c>
      <c r="I7" s="5">
        <v>102.62364396081099</v>
      </c>
      <c r="J7" s="5">
        <v>102.62364396081099</v>
      </c>
      <c r="K7" s="5">
        <v>102.62364396081099</v>
      </c>
      <c r="L7" s="5">
        <v>102.62364396081099</v>
      </c>
      <c r="M7" s="5">
        <v>102.62364396081099</v>
      </c>
      <c r="N7" s="5">
        <v>174.60103006921199</v>
      </c>
      <c r="O7" s="5">
        <v>175.87271533614501</v>
      </c>
      <c r="P7" s="5">
        <v>175.87271533614501</v>
      </c>
      <c r="Q7" s="5">
        <v>175.87271533614501</v>
      </c>
      <c r="R7" s="5">
        <v>175.87271533614501</v>
      </c>
      <c r="S7" s="5">
        <v>175.87271533614501</v>
      </c>
      <c r="T7" s="5">
        <v>175.87271533614501</v>
      </c>
      <c r="U7" s="5">
        <v>175.87271533614501</v>
      </c>
      <c r="V7" s="5">
        <v>175.87271533614501</v>
      </c>
      <c r="W7" s="5">
        <v>175.87271533614501</v>
      </c>
      <c r="X7" s="5">
        <v>57.769301634719803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1">
        <f t="shared" ref="AJ7:AJ12" si="9">SUM(H7:AI7)/28</f>
        <v>86.820236910503695</v>
      </c>
    </row>
    <row r="8" spans="2:36" s="1" customFormat="1" ht="13.15" customHeight="1" x14ac:dyDescent="0.25">
      <c r="B8" s="3"/>
      <c r="C8" s="3"/>
      <c r="D8" s="3"/>
      <c r="E8" s="3"/>
      <c r="F8" s="3"/>
      <c r="G8" s="3"/>
      <c r="H8" s="4">
        <f>IF(H7&lt;=559,0,H7-559)</f>
        <v>0</v>
      </c>
      <c r="I8" s="4">
        <f t="shared" ref="I8:X8" si="10">IF(I7&lt;=559,0,I7-559)</f>
        <v>0</v>
      </c>
      <c r="J8" s="4">
        <f t="shared" si="10"/>
        <v>0</v>
      </c>
      <c r="K8" s="4">
        <f t="shared" si="10"/>
        <v>0</v>
      </c>
      <c r="L8" s="4">
        <f t="shared" si="10"/>
        <v>0</v>
      </c>
      <c r="M8" s="4">
        <f t="shared" si="10"/>
        <v>0</v>
      </c>
      <c r="N8" s="4">
        <f t="shared" si="10"/>
        <v>0</v>
      </c>
      <c r="O8" s="4">
        <f t="shared" si="10"/>
        <v>0</v>
      </c>
      <c r="P8" s="4">
        <f t="shared" si="10"/>
        <v>0</v>
      </c>
      <c r="Q8" s="4">
        <f t="shared" si="10"/>
        <v>0</v>
      </c>
      <c r="R8" s="4">
        <f t="shared" si="10"/>
        <v>0</v>
      </c>
      <c r="S8" s="4">
        <f t="shared" si="10"/>
        <v>0</v>
      </c>
      <c r="T8" s="4">
        <f t="shared" si="10"/>
        <v>0</v>
      </c>
      <c r="U8" s="4">
        <f t="shared" si="10"/>
        <v>0</v>
      </c>
      <c r="V8" s="4">
        <f t="shared" si="10"/>
        <v>0</v>
      </c>
      <c r="W8" s="4">
        <f t="shared" si="10"/>
        <v>0</v>
      </c>
      <c r="X8" s="4">
        <f t="shared" si="10"/>
        <v>0</v>
      </c>
      <c r="Y8" s="4">
        <f>IF(Y7&lt;=559,0,Y7-559)</f>
        <v>0</v>
      </c>
      <c r="Z8" s="4">
        <f t="shared" ref="Z8" si="11">IF(Z7&lt;=559,0,Z7-559)</f>
        <v>0</v>
      </c>
      <c r="AA8" s="4">
        <f t="shared" ref="AA8" si="12">IF(AA7&lt;=559,0,AA7-559)</f>
        <v>0</v>
      </c>
      <c r="AB8" s="4">
        <f t="shared" ref="AB8" si="13">IF(AB7&lt;=559,0,AB7-559)</f>
        <v>0</v>
      </c>
      <c r="AC8" s="4">
        <f t="shared" ref="AC8" si="14">IF(AC7&lt;=559,0,AC7-559)</f>
        <v>0</v>
      </c>
      <c r="AD8" s="4">
        <f t="shared" ref="AD8" si="15">IF(AD7&lt;=559,0,AD7-559)</f>
        <v>0</v>
      </c>
      <c r="AE8" s="4">
        <f t="shared" ref="AE8" si="16">IF(AE7&lt;=559,0,AE7-559)</f>
        <v>0</v>
      </c>
      <c r="AF8" s="4">
        <f t="shared" ref="AF8" si="17">IF(AF7&lt;=559,0,AF7-559)</f>
        <v>0</v>
      </c>
      <c r="AG8" s="4">
        <f t="shared" ref="AG8" si="18">IF(AG7&lt;=559,0,AG7-559)</f>
        <v>0</v>
      </c>
      <c r="AH8" s="4">
        <f t="shared" ref="AH8" si="19">IF(AH7&lt;=559,0,AH7-559)</f>
        <v>0</v>
      </c>
      <c r="AI8" s="4">
        <f t="shared" ref="AI8" si="20">IF(AI7&lt;=559,0,AI7-559)</f>
        <v>0</v>
      </c>
      <c r="AJ8" s="1">
        <f t="shared" si="9"/>
        <v>0</v>
      </c>
    </row>
    <row r="9" spans="2:36" s="1" customFormat="1" ht="13.15" customHeight="1" x14ac:dyDescent="0.25">
      <c r="B9" s="3" t="s">
        <v>0</v>
      </c>
      <c r="C9" s="3" t="s">
        <v>1</v>
      </c>
      <c r="D9" s="3" t="s">
        <v>6</v>
      </c>
      <c r="E9" s="3" t="s">
        <v>7</v>
      </c>
      <c r="F9" s="3" t="s">
        <v>9</v>
      </c>
      <c r="G9" s="3" t="s">
        <v>5</v>
      </c>
      <c r="H9" s="4">
        <v>115.74320880034</v>
      </c>
      <c r="I9" s="4">
        <v>115.74320880034</v>
      </c>
      <c r="J9" s="4">
        <v>115.74320880034</v>
      </c>
      <c r="K9" s="4">
        <v>115.74320880034</v>
      </c>
      <c r="L9" s="4">
        <v>115.74320880034</v>
      </c>
      <c r="M9" s="4">
        <v>236.21934783638699</v>
      </c>
      <c r="N9" s="4">
        <v>237.57301231993799</v>
      </c>
      <c r="O9" s="4">
        <v>237.57301231993799</v>
      </c>
      <c r="P9" s="4">
        <v>237.57301231993799</v>
      </c>
      <c r="Q9" s="4">
        <v>237.57301231993799</v>
      </c>
      <c r="R9" s="4">
        <v>237.57301231993799</v>
      </c>
      <c r="S9" s="4">
        <v>237.57301231993799</v>
      </c>
      <c r="T9" s="4">
        <v>237.57301231993799</v>
      </c>
      <c r="U9" s="4">
        <v>237.57301231993799</v>
      </c>
      <c r="V9" s="4">
        <v>237.57301231993799</v>
      </c>
      <c r="W9" s="4">
        <v>237.57301231993799</v>
      </c>
      <c r="X9" s="4">
        <v>78.036135296757394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1">
        <f t="shared" si="9"/>
        <v>116.7393446547937</v>
      </c>
    </row>
    <row r="10" spans="2:36" s="1" customFormat="1" ht="13.15" customHeight="1" x14ac:dyDescent="0.25">
      <c r="B10" s="3"/>
      <c r="C10" s="3"/>
      <c r="D10" s="3"/>
      <c r="E10" s="3"/>
      <c r="F10" s="3"/>
      <c r="G10" s="3"/>
      <c r="H10" s="4">
        <f>IF(H9&lt;=478,0,H9-478)</f>
        <v>0</v>
      </c>
      <c r="I10" s="4">
        <f t="shared" ref="I10:AI10" si="21">IF(I9&lt;=478,0,I9-478)</f>
        <v>0</v>
      </c>
      <c r="J10" s="4">
        <f t="shared" si="21"/>
        <v>0</v>
      </c>
      <c r="K10" s="4">
        <f t="shared" si="21"/>
        <v>0</v>
      </c>
      <c r="L10" s="4">
        <f t="shared" si="21"/>
        <v>0</v>
      </c>
      <c r="M10" s="4">
        <f t="shared" si="21"/>
        <v>0</v>
      </c>
      <c r="N10" s="4">
        <f t="shared" si="21"/>
        <v>0</v>
      </c>
      <c r="O10" s="4">
        <f t="shared" si="21"/>
        <v>0</v>
      </c>
      <c r="P10" s="4">
        <f t="shared" si="21"/>
        <v>0</v>
      </c>
      <c r="Q10" s="4">
        <f t="shared" si="21"/>
        <v>0</v>
      </c>
      <c r="R10" s="4">
        <f t="shared" si="21"/>
        <v>0</v>
      </c>
      <c r="S10" s="4">
        <f t="shared" si="21"/>
        <v>0</v>
      </c>
      <c r="T10" s="4">
        <f t="shared" si="21"/>
        <v>0</v>
      </c>
      <c r="U10" s="4">
        <f t="shared" si="21"/>
        <v>0</v>
      </c>
      <c r="V10" s="4">
        <f t="shared" si="21"/>
        <v>0</v>
      </c>
      <c r="W10" s="4">
        <f t="shared" si="21"/>
        <v>0</v>
      </c>
      <c r="X10" s="4">
        <f t="shared" si="21"/>
        <v>0</v>
      </c>
      <c r="Y10" s="4">
        <f t="shared" si="21"/>
        <v>0</v>
      </c>
      <c r="Z10" s="4">
        <f t="shared" si="21"/>
        <v>0</v>
      </c>
      <c r="AA10" s="4">
        <f t="shared" si="21"/>
        <v>0</v>
      </c>
      <c r="AB10" s="4">
        <f t="shared" si="21"/>
        <v>0</v>
      </c>
      <c r="AC10" s="4">
        <f t="shared" si="21"/>
        <v>0</v>
      </c>
      <c r="AD10" s="4">
        <f t="shared" si="21"/>
        <v>0</v>
      </c>
      <c r="AE10" s="4">
        <f t="shared" si="21"/>
        <v>0</v>
      </c>
      <c r="AF10" s="4">
        <f t="shared" si="21"/>
        <v>0</v>
      </c>
      <c r="AG10" s="4">
        <f t="shared" si="21"/>
        <v>0</v>
      </c>
      <c r="AH10" s="4">
        <f t="shared" si="21"/>
        <v>0</v>
      </c>
      <c r="AI10" s="4">
        <f t="shared" si="21"/>
        <v>0</v>
      </c>
      <c r="AJ10" s="1">
        <f t="shared" si="9"/>
        <v>0</v>
      </c>
    </row>
    <row r="11" spans="2:36" s="1" customFormat="1" ht="13.15" customHeight="1" x14ac:dyDescent="0.25">
      <c r="B11" s="3" t="s">
        <v>0</v>
      </c>
      <c r="C11" s="3" t="s">
        <v>1</v>
      </c>
      <c r="D11" s="3" t="s">
        <v>10</v>
      </c>
      <c r="E11" s="3" t="s">
        <v>11</v>
      </c>
      <c r="F11" s="3" t="s">
        <v>12</v>
      </c>
      <c r="G11" s="3" t="s">
        <v>13</v>
      </c>
      <c r="H11" s="5">
        <v>10.590453152009999</v>
      </c>
      <c r="I11" s="5">
        <v>15.425225243145</v>
      </c>
      <c r="J11" s="5">
        <v>26.440713304265699</v>
      </c>
      <c r="K11" s="5">
        <v>26.732924804279399</v>
      </c>
      <c r="L11" s="5">
        <v>28.211692092227299</v>
      </c>
      <c r="M11" s="5">
        <v>28.459629122541902</v>
      </c>
      <c r="N11" s="5">
        <v>28.309095925565199</v>
      </c>
      <c r="O11" s="5">
        <v>28.610162319518601</v>
      </c>
      <c r="P11" s="5">
        <v>28.822679774074</v>
      </c>
      <c r="Q11" s="5">
        <v>29.061761910448801</v>
      </c>
      <c r="R11" s="5">
        <v>28.946648289231302</v>
      </c>
      <c r="S11" s="5">
        <v>29.123746168027498</v>
      </c>
      <c r="T11" s="5">
        <v>29.0174874407498</v>
      </c>
      <c r="U11" s="5">
        <v>40.006410820051101</v>
      </c>
      <c r="V11" s="5">
        <v>40.254347850365697</v>
      </c>
      <c r="W11" s="5">
        <v>39.926716774592798</v>
      </c>
      <c r="X11" s="5">
        <v>40.086104865509398</v>
      </c>
      <c r="Y11" s="5">
        <v>40.192363592787103</v>
      </c>
      <c r="Z11" s="5">
        <v>40.192363592787103</v>
      </c>
      <c r="AA11" s="5">
        <v>35.525834486508401</v>
      </c>
      <c r="AB11" s="5">
        <v>34.029357410680902</v>
      </c>
      <c r="AC11" s="5">
        <v>38.040624365413798</v>
      </c>
      <c r="AD11" s="5">
        <v>38.182302668450703</v>
      </c>
      <c r="AE11" s="5">
        <v>29.849847471091699</v>
      </c>
      <c r="AF11" s="5">
        <v>35.4018659713511</v>
      </c>
      <c r="AG11" s="5">
        <v>37.110860501734003</v>
      </c>
      <c r="AH11" s="5">
        <v>35.995143865318198</v>
      </c>
      <c r="AI11" s="5">
        <v>37.385362213868</v>
      </c>
      <c r="AJ11" s="1">
        <f t="shared" si="9"/>
        <v>32.140418785592665</v>
      </c>
    </row>
    <row r="12" spans="2:36" s="1" customFormat="1" ht="13.15" customHeight="1" x14ac:dyDescent="0.25">
      <c r="B12" s="6"/>
      <c r="C12" s="6"/>
      <c r="D12" s="6"/>
      <c r="E12" s="6"/>
      <c r="F12" s="6"/>
      <c r="G12" s="7"/>
      <c r="H12" s="4">
        <f t="shared" ref="H12:R12" si="22">IF(H11&lt;=32,0,H11-32)</f>
        <v>0</v>
      </c>
      <c r="I12" s="4">
        <f t="shared" si="22"/>
        <v>0</v>
      </c>
      <c r="J12" s="4">
        <f t="shared" si="22"/>
        <v>0</v>
      </c>
      <c r="K12" s="4">
        <f t="shared" si="22"/>
        <v>0</v>
      </c>
      <c r="L12" s="4">
        <f t="shared" si="22"/>
        <v>0</v>
      </c>
      <c r="M12" s="4">
        <f t="shared" si="22"/>
        <v>0</v>
      </c>
      <c r="N12" s="4">
        <f t="shared" si="22"/>
        <v>0</v>
      </c>
      <c r="O12" s="4">
        <f t="shared" si="22"/>
        <v>0</v>
      </c>
      <c r="P12" s="4">
        <f t="shared" si="22"/>
        <v>0</v>
      </c>
      <c r="Q12" s="4">
        <f t="shared" si="22"/>
        <v>0</v>
      </c>
      <c r="R12" s="4">
        <f t="shared" si="22"/>
        <v>0</v>
      </c>
      <c r="S12" s="4">
        <f>IF(S11&lt;=32,0,S11-32)</f>
        <v>0</v>
      </c>
      <c r="T12" s="4">
        <f t="shared" ref="T12:AI12" si="23">IF(T11&lt;=32,0,T11-32)</f>
        <v>0</v>
      </c>
      <c r="U12" s="4">
        <f t="shared" si="23"/>
        <v>8.0064108200511015</v>
      </c>
      <c r="V12" s="4">
        <f t="shared" si="23"/>
        <v>8.2543478503656971</v>
      </c>
      <c r="W12" s="4">
        <f t="shared" si="23"/>
        <v>7.9267167745927978</v>
      </c>
      <c r="X12" s="4">
        <f t="shared" si="23"/>
        <v>8.0861048655093981</v>
      </c>
      <c r="Y12" s="4">
        <f t="shared" si="23"/>
        <v>8.1923635927871032</v>
      </c>
      <c r="Z12" s="4">
        <f t="shared" si="23"/>
        <v>8.1923635927871032</v>
      </c>
      <c r="AA12" s="4">
        <f t="shared" si="23"/>
        <v>3.5258344865084013</v>
      </c>
      <c r="AB12" s="4">
        <f t="shared" si="23"/>
        <v>2.0293574106809018</v>
      </c>
      <c r="AC12" s="4">
        <f t="shared" si="23"/>
        <v>6.0406243654137981</v>
      </c>
      <c r="AD12" s="4">
        <f t="shared" si="23"/>
        <v>6.1823026684507028</v>
      </c>
      <c r="AE12" s="4">
        <f t="shared" si="23"/>
        <v>0</v>
      </c>
      <c r="AF12" s="4">
        <f t="shared" si="23"/>
        <v>3.4018659713510999</v>
      </c>
      <c r="AG12" s="4">
        <f t="shared" si="23"/>
        <v>5.1108605017340025</v>
      </c>
      <c r="AH12" s="4">
        <f t="shared" si="23"/>
        <v>3.9951438653181981</v>
      </c>
      <c r="AI12" s="4">
        <f t="shared" si="23"/>
        <v>5.3853622138679995</v>
      </c>
      <c r="AJ12" s="1">
        <f t="shared" si="9"/>
        <v>3.0117735349792261</v>
      </c>
    </row>
    <row r="13" spans="2:36" s="1" customFormat="1" ht="19.149999999999999" customHeight="1" x14ac:dyDescent="0.25"/>
  </sheetData>
  <mergeCells count="1">
    <mergeCell ref="D2:G2"/>
  </mergeCells>
  <pageMargins left="0.7" right="0.7" top="0.75" bottom="0.75" header="0.3" footer="0.3"/>
  <pageSetup paperSize="9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0a77de-bc09-4ef6-a979-4c3d4719a2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1E6BAFFC85749AC6AB3DF770078D9" ma:contentTypeVersion="9" ma:contentTypeDescription="Create a new document." ma:contentTypeScope="" ma:versionID="764a856a25cb9ebdc6168a6210e18bc1">
  <xsd:schema xmlns:xsd="http://www.w3.org/2001/XMLSchema" xmlns:xs="http://www.w3.org/2001/XMLSchema" xmlns:p="http://schemas.microsoft.com/office/2006/metadata/properties" xmlns:ns3="b60a77de-bc09-4ef6-a979-4c3d4719a2cf" xmlns:ns4="f6ee0d61-b7d9-4aa1-91f8-d06be691776f" targetNamespace="http://schemas.microsoft.com/office/2006/metadata/properties" ma:root="true" ma:fieldsID="03983fe041055dd50f66c47a33b388b1" ns3:_="" ns4:_="">
    <xsd:import namespace="b60a77de-bc09-4ef6-a979-4c3d4719a2cf"/>
    <xsd:import namespace="f6ee0d61-b7d9-4aa1-91f8-d06be69177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a77de-bc09-4ef6-a979-4c3d4719a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e0d61-b7d9-4aa1-91f8-d06be6917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97F1E-0E62-4B49-AB23-5FD1659FB15D}">
  <ds:schemaRefs>
    <ds:schemaRef ds:uri="http://schemas.openxmlformats.org/package/2006/metadata/core-properties"/>
    <ds:schemaRef ds:uri="b60a77de-bc09-4ef6-a979-4c3d4719a2cf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f6ee0d61-b7d9-4aa1-91f8-d06be691776f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19D0DC-D49F-4DA4-8FCB-37DF8F8973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6D0F4-B477-4228-88B8-19B70EE8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0a77de-bc09-4ef6-a979-4c3d4719a2cf"/>
    <ds:schemaRef ds:uri="f6ee0d61-b7d9-4aa1-91f8-d06be6917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GAINS</vt:lpstr>
      <vt:lpstr>Daily Alloc Oil 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Oluwole, Ruth O SPDC-IUC/G/UUEO</cp:lastModifiedBy>
  <dcterms:created xsi:type="dcterms:W3CDTF">2025-03-20T15:42:58Z</dcterms:created>
  <dcterms:modified xsi:type="dcterms:W3CDTF">2025-03-21T05:34:50Z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0x010100AC81E6BAFFC85749AC6AB3DF770078D9</vt:lpwstr>
  </property>
</Properties>
</file>