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2025 Gains/"/>
    </mc:Choice>
  </mc:AlternateContent>
  <xr:revisionPtr revIDLastSave="2" documentId="8_{F9CA3F1C-5836-4572-8818-20556BEB030E}" xr6:coauthVersionLast="47" xr6:coauthVersionMax="47" xr10:uidLastSave="{CF6E294F-2599-4103-B3F4-A404EF804FB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80" yWindow="-120" windowWidth="38640" windowHeight="211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8" i="5"/>
  <c r="E29" i="5"/>
  <c r="E30" i="5"/>
  <c r="E24" i="5" l="1"/>
  <c r="F24" i="5" s="1"/>
  <c r="E31" i="5" l="1"/>
  <c r="F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<sst xmlns="http://schemas.openxmlformats.org/spreadsheetml/2006/main" count="306" uniqueCount="137">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</sst>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  <font>
      <b/>
      <sz val="8"/>
      <color rgb="FF181818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10" fillId="0" borderId="0" xfId="0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zoomScale="85" zoomScaleNormal="85" workbookViewId="0">
      <selection activeCell="J35" sqref="J35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9.453125" style="72" hidden="1" customWidth="1"/>
    <col min="6" max="6" width="28.54296875" style="105" customWidth="1"/>
    <col min="7" max="7" width="4.26953125" style="72" customWidth="1"/>
    <col min="8" max="8" width="17.54296875" style="72" customWidth="1"/>
    <col min="9" max="9" width="4.7265625" style="72" customWidth="1"/>
    <col min="10" max="10" width="18.54296875" style="72" customWidth="1"/>
    <col min="11" max="11" width="15.453125" style="72" customWidth="1"/>
    <col min="12" max="12" width="14.26953125" style="72" bestFit="1" customWidth="1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thickBot="1"/>
    <row r="2" spans="2:20" ht="25.5" thickBot="1">
      <c r="C2" s="157" t="s">
        <v>0</v>
      </c>
      <c r="D2" s="158"/>
      <c r="E2" s="158"/>
      <c r="F2" s="159"/>
    </row>
    <row r="3" spans="2:20" ht="1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3.3</v>
      </c>
      <c r="R5" s="47">
        <v>0.5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3.3</v>
      </c>
      <c r="R6" s="47">
        <v>0.5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3.3</v>
      </c>
      <c r="R7" s="47">
        <v>0.5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3.3</v>
      </c>
      <c r="R8" s="47">
        <v>0.5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3.3</v>
      </c>
      <c r="R9" s="47">
        <v>0.5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4.33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3.79</v>
      </c>
      <c r="R13" s="120">
        <v>0</v>
      </c>
      <c r="S13" s="121">
        <v>0</v>
      </c>
    </row>
    <row r="14" spans="2:20" ht="1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4"/>
      <c r="E21" s="155"/>
      <c r="F21" s="156"/>
      <c r="K21" s="72" t="s">
        <v>41</v>
      </c>
    </row>
    <row r="22" spans="2:20" ht="15" thickBot="1">
      <c r="C22" s="69" t="s">
        <v>42</v>
      </c>
      <c r="D22" s="115" t="s">
        <v>11</v>
      </c>
      <c r="E22" s="144">
        <f>IF(D22=$K$4,(VLOOKUP(D24,$C$5:$F$17,2,FALSE)),(VLOOKUP(D24,$C$5:$F$17,4,FALSE)))</f>
        <v>0.2</v>
      </c>
      <c r="F22" s="111"/>
      <c r="S22" s="137"/>
      <c r="T22" s="138"/>
    </row>
    <row r="23" spans="2:20">
      <c r="C23" s="70" t="s">
        <v>43</v>
      </c>
      <c r="D23" s="116" t="s">
        <v>44</v>
      </c>
      <c r="E23" s="82"/>
      <c r="F23" s="111">
        <v>0</v>
      </c>
      <c r="H23" s="150" t="s">
        <v>45</v>
      </c>
      <c r="I23" s="151"/>
      <c r="J23" s="93" t="s">
        <v>46</v>
      </c>
      <c r="M23" s="137"/>
      <c r="N23" s="139"/>
    </row>
    <row r="24" spans="2:20" ht="15" thickBot="1">
      <c r="C24" s="69" t="s">
        <v>47</v>
      </c>
      <c r="D24" s="117" t="s">
        <v>10</v>
      </c>
      <c r="E24" s="145">
        <f>VLOOKUP(D24,$C$4:$F$17,3,FALSE)</f>
        <v>0.3</v>
      </c>
      <c r="F24" s="104">
        <f>(F22-F23)*E24*E22</f>
        <v>0</v>
      </c>
      <c r="H24" s="152"/>
      <c r="I24" s="153"/>
      <c r="J24" s="94" t="s">
        <v>48</v>
      </c>
    </row>
    <row r="25" spans="2:20" ht="27" thickBot="1">
      <c r="C25" s="70" t="s">
        <v>49</v>
      </c>
    </row>
    <row r="26" spans="2:20" ht="1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6">
        <f>IF(D28=$K$7,(VLOOKUP(D31,$O$4:$S$16,3,FALSE)),IF(D28=$K$8,(VLOOKUP(D31,$O$4:S$16,4,FALSE)),(VLOOKUP(D31,$O$4:S$16,5,FALSE))))</f>
        <v>3.3</v>
      </c>
      <c r="F28" s="149">
        <v>6</v>
      </c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>
        <v>18</v>
      </c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292.9315068493151</v>
      </c>
      <c r="G31" s="113"/>
      <c r="J31" s="113"/>
      <c r="R31" s="137"/>
      <c r="S31" s="138"/>
      <c r="T31" s="138"/>
    </row>
    <row r="32" spans="2:20">
      <c r="C32" s="69" t="s">
        <v>59</v>
      </c>
      <c r="N32"/>
    </row>
    <row r="33" spans="3:8" ht="15" thickBot="1">
      <c r="C33" s="71"/>
      <c r="D33" s="78"/>
      <c r="E33" s="73"/>
      <c r="F33" s="108"/>
      <c r="G33" s="87"/>
    </row>
    <row r="34" spans="3:8">
      <c r="D34" s="73"/>
      <c r="E34" s="73"/>
      <c r="F34" s="108"/>
      <c r="G34" s="85"/>
    </row>
    <row r="35" spans="3:8">
      <c r="D35" s="91"/>
      <c r="E35" s="73"/>
      <c r="F35" s="108"/>
      <c r="G35" s="85"/>
    </row>
    <row r="36" spans="3:8" ht="15" thickBot="1">
      <c r="D36" s="78"/>
      <c r="E36" s="78"/>
      <c r="F36" s="78"/>
      <c r="G36" s="78"/>
      <c r="H36" s="78"/>
    </row>
    <row r="37" spans="3:8">
      <c r="C37" s="160" t="s">
        <v>60</v>
      </c>
      <c r="F37" s="108"/>
      <c r="G37" s="88"/>
    </row>
    <row r="38" spans="3:8" ht="15" thickBot="1">
      <c r="C38" s="161"/>
      <c r="D38" s="78"/>
      <c r="E38" s="73"/>
      <c r="F38" s="108"/>
      <c r="G38" s="88"/>
    </row>
    <row r="39" spans="3:8">
      <c r="D39" s="73"/>
      <c r="E39" s="73"/>
      <c r="F39" s="108"/>
      <c r="G39" s="88"/>
    </row>
    <row r="40" spans="3:8">
      <c r="D40" s="91"/>
      <c r="E40" s="73"/>
      <c r="F40" s="108"/>
      <c r="G40" s="88"/>
    </row>
    <row r="41" spans="3:8">
      <c r="D41" s="78"/>
      <c r="E41" s="73"/>
      <c r="F41" s="108"/>
      <c r="G41" s="88"/>
    </row>
    <row r="42" spans="3:8">
      <c r="F42" s="112"/>
    </row>
    <row r="43" spans="3:8">
      <c r="F43" s="112"/>
    </row>
    <row r="44" spans="3:8">
      <c r="F44" s="112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 ht="13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 ht="13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 ht="13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6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6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5" thickBot="1">
      <c r="K11" s="18" t="s">
        <v>74</v>
      </c>
    </row>
    <row r="12" spans="2:11" ht="13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 ht="13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 ht="13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 ht="13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6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" thickBot="1">
      <c r="B24" s="38"/>
      <c r="C24" s="39"/>
      <c r="D24" s="40" t="s">
        <v>48</v>
      </c>
    </row>
    <row r="25" spans="2:9" ht="13">
      <c r="G25" s="9" t="s">
        <v>82</v>
      </c>
      <c r="H25" s="27" t="s">
        <v>62</v>
      </c>
      <c r="I25" s="28" t="s">
        <v>63</v>
      </c>
    </row>
    <row r="26" spans="2:9" ht="13">
      <c r="G26" s="15" t="s">
        <v>83</v>
      </c>
      <c r="H26" s="8">
        <v>5</v>
      </c>
      <c r="I26" s="29"/>
    </row>
    <row r="27" spans="2:9" ht="13">
      <c r="G27" s="25" t="s">
        <v>68</v>
      </c>
      <c r="H27" s="8">
        <v>365</v>
      </c>
      <c r="I27" s="29"/>
    </row>
    <row r="28" spans="2:9" ht="13">
      <c r="G28" s="15" t="s">
        <v>84</v>
      </c>
      <c r="H28" s="2">
        <v>15.65</v>
      </c>
      <c r="I28" s="26">
        <f>(H27/365)*H28*H26</f>
        <v>78.25</v>
      </c>
    </row>
    <row r="29" spans="2:9" ht="13">
      <c r="G29" s="15" t="s">
        <v>85</v>
      </c>
      <c r="H29" s="2">
        <v>0.3</v>
      </c>
      <c r="I29" s="16">
        <f>I28*H29</f>
        <v>23.474999999999998</v>
      </c>
    </row>
    <row r="30" spans="2:9" ht="13">
      <c r="G30" s="15" t="s">
        <v>71</v>
      </c>
      <c r="H30" s="2">
        <v>0.66669999999999996</v>
      </c>
      <c r="I30" s="16">
        <f>I28*H30</f>
        <v>52.169274999999999</v>
      </c>
    </row>
    <row r="31" spans="2:9" ht="26">
      <c r="G31" s="17" t="s">
        <v>72</v>
      </c>
      <c r="H31" s="2">
        <v>0.15</v>
      </c>
      <c r="I31" s="16">
        <f>I28*H31</f>
        <v>11.737499999999999</v>
      </c>
    </row>
    <row r="32" spans="2:9" ht="26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6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 ht="13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45</v>
      </c>
      <c r="C26" s="36"/>
      <c r="D26" s="37" t="s">
        <v>81</v>
      </c>
    </row>
    <row r="27" spans="2:14" ht="13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6.899999999999999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" thickBot="1">
      <c r="B22" s="32" t="s">
        <v>118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45</v>
      </c>
      <c r="C25" s="36"/>
      <c r="D25" s="37" t="s">
        <v>81</v>
      </c>
    </row>
    <row r="26" spans="2:4" ht="1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68</v>
      </c>
      <c r="E27" s="58"/>
      <c r="F27" s="59"/>
      <c r="G27" s="60">
        <v>365</v>
      </c>
    </row>
    <row r="28" spans="4:7" ht="1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68</v>
      </c>
      <c r="E32" s="58"/>
      <c r="F32" s="59"/>
      <c r="G32" s="60">
        <v>365</v>
      </c>
    </row>
    <row r="33" spans="4:7" ht="1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68</v>
      </c>
      <c r="E37" s="58"/>
      <c r="F37" s="59"/>
      <c r="G37" s="60">
        <v>365</v>
      </c>
    </row>
    <row r="38" spans="4:7" ht="1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B8489F58-306D-44B1-84EE-6934127486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2025-02-20T12:34:19Z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