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TEMP.AFRICA-ME.014\Desktop\"/>
    </mc:Choice>
  </mc:AlternateContent>
  <xr:revisionPtr revIDLastSave="0" documentId="8_{41384589-138B-417C-BA26-DD4F19A4FC0D}" xr6:coauthVersionLast="31" xr6:coauthVersionMax="31" xr10:uidLastSave="{00000000-0000-0000-0000-000000000000}"/>
  <bookViews>
    <workbookView xWindow="0" yWindow="0" windowWidth="28800" windowHeight="11010" xr2:uid="{00000000-000D-0000-FFFF-FFFF00000000}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I12" i="2" l="1"/>
  <c r="P12" i="2" l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B8" i="2" s="1"/>
  <c r="B9" i="2" s="1"/>
  <c r="B13" i="2" s="1"/>
  <c r="R4" i="2"/>
  <c r="M3" i="2"/>
  <c r="J2" i="2"/>
  <c r="L13" i="2" l="1"/>
  <c r="L14" i="2" s="1"/>
  <c r="L16" i="2" s="1"/>
  <c r="L18" i="2" s="1"/>
  <c r="L22" i="2" s="1"/>
  <c r="L23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F14" i="2"/>
  <c r="F16" i="2" s="1"/>
  <c r="E9" i="2"/>
  <c r="E13" i="2" s="1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<sst xmlns="http://schemas.openxmlformats.org/spreadsheetml/2006/main" count="62" uniqueCount="40">
  <si>
    <t>OIL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</si>
  <si>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</si>
  <si>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</si>
  <si>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</si>
  <si>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</si>
  <si>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</si>
  <si>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</si>
  <si>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</si>
  <si>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</si>
  <si>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</si>
  <si>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</si>
  <si>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</si>
  <si>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</si>
  <si>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</si>
  <si>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</si>
  <si>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</si>
  <si>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</si>
  <si>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</si>
  <si>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</si>
  <si>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</si>
  <si>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</si>
  <si>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</si>
  <si>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</si>
  <si>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</si>
  <si>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</si>
  <si>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</si>
  <si>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</si>
  <si>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</si>
  <si>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</si>
  <si>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</si>
  <si>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</si>
  <si>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Impact( Nibiat + depreciation)</t>
  </si>
  <si>
    <t>(help)</t>
  </si>
  <si>
    <t>Shell Share</t>
  </si>
  <si>
    <t xml:space="preserve">CAPEX </t>
  </si>
  <si>
    <t>FCF</t>
  </si>
  <si>
    <t>CFFO Impact( Nibiat + depreciation)</t>
  </si>
  <si>
    <t>Dom Gas price</t>
  </si>
  <si>
    <t>Domgas</t>
  </si>
  <si>
    <t>Based on  UOP rate of $4,196/kboe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</si>
</sst>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43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4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43" fontId="5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43" fontId="0" fillId="0" borderId="0" xfId="0" applyNumberFormat="1" applyFill="1"/>
    <xf numFmtId="43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164" fontId="3" fillId="0" borderId="0" xfId="0" applyNumberFormat="1" applyFont="1"/>
    <xf numFmtId="164" fontId="0" fillId="0" borderId="0" xfId="1" applyFont="1" applyFill="1"/>
    <xf numFmtId="0" fontId="0" fillId="0" borderId="7" xfId="0" applyBorder="1"/>
    <xf numFmtId="168" fontId="3" fillId="0" borderId="0" xfId="1" applyNumberFormat="1" applyFont="1" applyFill="1"/>
    <xf numFmtId="168" fontId="3" fillId="0" borderId="7" xfId="0" applyNumberFormat="1" applyFont="1" applyBorder="1"/>
    <xf numFmtId="168" fontId="3" fillId="0" borderId="0" xfId="0" applyNumberFormat="1" applyFont="1"/>
  </cellXfs>
  <cellStyles count="5">
    <cellStyle name="Comma" xfId="1" builtinId="3"/>
    <cellStyle name="Comma 10 23" xfId="4" xr:uid="{00000000-0005-0000-0000-000001000000}"/>
    <cellStyle name="Comma 10 6" xfId="2" xr:uid="{00000000-0005-0000-0000-000002000000}"/>
    <cellStyle name="Comma 2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9.140625" hidden="1" customWidth="1"/>
    <col min="15" max="15" width="60.140625" hidden="1" customWidth="1"/>
    <col min="16" max="16" width="15.28515625" hidden="1" customWidth="1"/>
    <col min="17" max="17" width="9.140625" hidden="1" customWidth="1"/>
    <col min="18" max="18" width="10.5703125" hidden="1" customWidth="1"/>
    <col min="19" max="19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1420</v>
      </c>
      <c r="K2" s="2" t="s">
        <v>38</v>
      </c>
      <c r="L2" s="3">
        <v>2018</v>
      </c>
      <c r="O2" s="2" t="s">
        <v>1</v>
      </c>
      <c r="P2" s="3">
        <v>2017</v>
      </c>
    </row>
    <row r="3" spans="1:20" x14ac:dyDescent="0.25">
      <c r="A3" s="5" t="s">
        <v>2</v>
      </c>
      <c r="K3" s="5" t="s">
        <v>3</v>
      </c>
      <c r="M3" s="4">
        <f>L6*1000</f>
        <v>0</v>
      </c>
      <c r="O3" s="5" t="s">
        <v>2</v>
      </c>
      <c r="P3" t="s">
        <v>3</v>
      </c>
    </row>
    <row r="4" spans="1:20" x14ac:dyDescent="0.25">
      <c r="A4" s="6" t="s">
        <v>4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5</v>
      </c>
      <c r="K4" s="6" t="s">
        <v>6</v>
      </c>
      <c r="L4" s="8">
        <v>2.5099999999999998</v>
      </c>
      <c r="M4" t="s">
        <v>5</v>
      </c>
      <c r="O4" s="6" t="s">
        <v>37</v>
      </c>
      <c r="P4" s="9">
        <v>2.5099999999999998</v>
      </c>
      <c r="R4" s="4">
        <f>P6*1000</f>
        <v>10000</v>
      </c>
    </row>
    <row r="5" spans="1:20" x14ac:dyDescent="0.25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90</v>
      </c>
      <c r="K5" s="6" t="s">
        <v>7</v>
      </c>
      <c r="L5" s="10">
        <v>365</v>
      </c>
      <c r="O5" s="6" t="s">
        <v>7</v>
      </c>
      <c r="P5" s="10">
        <v>10</v>
      </c>
    </row>
    <row r="6" spans="1:20" x14ac:dyDescent="0.25">
      <c r="A6" s="6" t="s">
        <v>8</v>
      </c>
      <c r="B6" s="11"/>
      <c r="C6" s="11"/>
      <c r="D6" s="11"/>
      <c r="E6" s="11"/>
      <c r="F6" s="11"/>
      <c r="G6" s="11"/>
      <c r="H6" s="11"/>
      <c r="I6" s="12">
        <v>1.42</v>
      </c>
      <c r="J6" t="s">
        <v>9</v>
      </c>
      <c r="K6" s="6" t="s">
        <v>10</v>
      </c>
      <c r="L6" s="12">
        <v>0</v>
      </c>
      <c r="M6" t="s">
        <v>11</v>
      </c>
      <c r="O6" s="6" t="s">
        <v>10</v>
      </c>
      <c r="P6" s="13">
        <v>10</v>
      </c>
    </row>
    <row r="7" spans="1:20" x14ac:dyDescent="0.25">
      <c r="A7" s="6" t="s">
        <v>12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127800</v>
      </c>
      <c r="K7" s="6" t="s">
        <v>13</v>
      </c>
      <c r="L7" s="14">
        <f>L6*L5*1000</f>
        <v>0</v>
      </c>
      <c r="O7" s="6" t="s">
        <v>14</v>
      </c>
      <c r="P7" s="14">
        <f t="shared" ref="P7" si="1">P6*P5*1000</f>
        <v>100000</v>
      </c>
    </row>
    <row r="8" spans="1:20" ht="15.75" thickBot="1" x14ac:dyDescent="0.3">
      <c r="A8" s="6" t="s">
        <v>15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6573063.423644485</v>
      </c>
      <c r="K8" s="6" t="s">
        <v>16</v>
      </c>
      <c r="L8" s="16">
        <f>+L7*L4</f>
        <v>0</v>
      </c>
      <c r="O8" s="6" t="s">
        <v>17</v>
      </c>
      <c r="P8" s="16">
        <f>+P7*P4*5.8</f>
        <v>1455799.9999999998</v>
      </c>
    </row>
    <row r="9" spans="1:20" ht="15.75" thickTop="1" x14ac:dyDescent="0.25">
      <c r="A9" s="6" t="s">
        <v>18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-1314612.6847288972</v>
      </c>
      <c r="J9" t="s">
        <v>19</v>
      </c>
      <c r="K9" s="6" t="s">
        <v>20</v>
      </c>
      <c r="L9" s="19">
        <f>-L8*0.07</f>
        <v>0</v>
      </c>
      <c r="M9" t="s">
        <v>21</v>
      </c>
      <c r="O9" s="6" t="s">
        <v>18</v>
      </c>
      <c r="P9" s="19">
        <f>-P8*0.07</f>
        <v>-101906</v>
      </c>
      <c r="T9" s="20"/>
    </row>
    <row r="10" spans="1:20" x14ac:dyDescent="0.25">
      <c r="A10" s="6" t="s">
        <v>22</v>
      </c>
      <c r="B10" s="17"/>
      <c r="C10" s="17"/>
      <c r="D10" s="17"/>
      <c r="E10" s="17"/>
      <c r="F10" s="17"/>
      <c r="G10" s="17"/>
      <c r="H10" s="18"/>
      <c r="I10" s="17">
        <v>-780000</v>
      </c>
      <c r="K10" s="6" t="s">
        <v>22</v>
      </c>
      <c r="L10" s="17">
        <v>0</v>
      </c>
      <c r="O10" s="6" t="s">
        <v>23</v>
      </c>
      <c r="P10" s="17"/>
    </row>
    <row r="11" spans="1:20" x14ac:dyDescent="0.25">
      <c r="A11" s="6" t="s">
        <v>24</v>
      </c>
      <c r="B11" s="17"/>
      <c r="C11" s="17"/>
      <c r="D11" s="17"/>
      <c r="E11" s="17"/>
      <c r="F11" s="17"/>
      <c r="G11" s="17"/>
      <c r="H11" s="18"/>
      <c r="I11" s="17"/>
      <c r="K11" s="6" t="s">
        <v>24</v>
      </c>
      <c r="L11" s="17"/>
      <c r="O11" s="6" t="s">
        <v>24</v>
      </c>
      <c r="P11" s="17"/>
    </row>
    <row r="12" spans="1:20" x14ac:dyDescent="0.25">
      <c r="A12" s="6" t="s">
        <v>25</v>
      </c>
      <c r="B12" s="17"/>
      <c r="C12" s="17"/>
      <c r="D12" s="17"/>
      <c r="E12" s="17"/>
      <c r="F12" s="17"/>
      <c r="G12" s="17"/>
      <c r="H12" s="18"/>
      <c r="I12" s="17">
        <f>-I6*I5*4196.3</f>
        <v>-536287.14</v>
      </c>
      <c r="J12" t="s">
        <v>39</v>
      </c>
      <c r="K12" s="6" t="s">
        <v>25</v>
      </c>
      <c r="L12" s="17">
        <f>-L6*L5*(4196.3/5.8)</f>
        <v>0</v>
      </c>
      <c r="M12" t="s">
        <v>39</v>
      </c>
      <c r="O12" s="6" t="s">
        <v>25</v>
      </c>
      <c r="P12" s="17">
        <f>-P6*P5*2706</f>
        <v>-270600</v>
      </c>
    </row>
    <row r="13" spans="1:20" x14ac:dyDescent="0.25">
      <c r="A13" s="6" t="s">
        <v>26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3942163.5989155876</v>
      </c>
      <c r="K13" s="6" t="s">
        <v>26</v>
      </c>
      <c r="L13" s="21">
        <f>+L8+L9+L10+L11+L12</f>
        <v>0</v>
      </c>
      <c r="O13" s="6" t="s">
        <v>26</v>
      </c>
      <c r="P13" s="21">
        <f>+P8+P9+P10+P11+P12</f>
        <v>1083293.9999999998</v>
      </c>
    </row>
    <row r="14" spans="1:20" x14ac:dyDescent="0.25">
      <c r="A14" s="6" t="s">
        <v>27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-3350839.0590782496</v>
      </c>
      <c r="J14" t="s">
        <v>28</v>
      </c>
      <c r="K14" s="6" t="s">
        <v>27</v>
      </c>
      <c r="L14" s="17">
        <f>-L13*0.3</f>
        <v>0</v>
      </c>
      <c r="M14" t="s">
        <v>29</v>
      </c>
      <c r="O14" s="6" t="s">
        <v>27</v>
      </c>
      <c r="P14" s="17">
        <f>-P13*0.3</f>
        <v>-324988.1999999999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30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591324.53983733803</v>
      </c>
      <c r="K16" s="26" t="s">
        <v>30</v>
      </c>
      <c r="L16" s="15">
        <f t="shared" ref="L16" si="7">+L13+L14</f>
        <v>0</v>
      </c>
      <c r="O16" s="26" t="s">
        <v>30</v>
      </c>
      <c r="P16" s="15">
        <f t="shared" ref="P16" si="8">+P13+P14</f>
        <v>758305.79999999981</v>
      </c>
    </row>
    <row r="17" spans="1:17" ht="15.75" thickTop="1" x14ac:dyDescent="0.25"/>
    <row r="18" spans="1:17" ht="15.75" thickBot="1" x14ac:dyDescent="0.3">
      <c r="A18" t="s">
        <v>36</v>
      </c>
      <c r="I18" s="28">
        <f>I16-I12</f>
        <v>1127611.6798373382</v>
      </c>
      <c r="K18" t="s">
        <v>36</v>
      </c>
      <c r="L18" s="28">
        <f>L16-L12</f>
        <v>0</v>
      </c>
      <c r="O18" t="s">
        <v>31</v>
      </c>
      <c r="P18" s="28">
        <f>P16-P12</f>
        <v>1028905.7999999998</v>
      </c>
      <c r="Q18" t="s">
        <v>32</v>
      </c>
    </row>
    <row r="19" spans="1:17" ht="15.75" thickTop="1" x14ac:dyDescent="0.25">
      <c r="A19" t="s">
        <v>33</v>
      </c>
      <c r="I19" s="49">
        <f>I18*0.3</f>
        <v>338283.50395120145</v>
      </c>
      <c r="K19" t="s">
        <v>33</v>
      </c>
      <c r="L19" s="44">
        <f>L18*0.3</f>
        <v>0</v>
      </c>
    </row>
    <row r="21" spans="1:17" x14ac:dyDescent="0.25">
      <c r="A21" s="29"/>
      <c r="B21" s="30"/>
      <c r="C21" s="30"/>
      <c r="D21" s="30"/>
      <c r="E21" s="30"/>
      <c r="F21" s="30"/>
      <c r="G21" s="30"/>
      <c r="H21" s="30"/>
      <c r="I21" s="31"/>
      <c r="K21" t="s">
        <v>34</v>
      </c>
      <c r="L21" s="31">
        <v>0</v>
      </c>
      <c r="P21" s="31">
        <f>P18*10/3</f>
        <v>3429685.9999999995</v>
      </c>
    </row>
    <row r="22" spans="1:17" ht="15.75" thickBot="1" x14ac:dyDescent="0.3">
      <c r="A22" s="29"/>
      <c r="B22" s="29">
        <v>2014</v>
      </c>
      <c r="C22" s="29"/>
      <c r="D22" s="29"/>
      <c r="E22" s="29"/>
      <c r="F22" s="29"/>
      <c r="G22" s="29"/>
      <c r="H22" s="29"/>
      <c r="I22" s="29"/>
      <c r="K22" s="46" t="s">
        <v>35</v>
      </c>
      <c r="L22" s="48">
        <f>+L18-L21</f>
        <v>0</v>
      </c>
    </row>
    <row r="23" spans="1:17" s="29" customFormat="1" ht="15.75" thickTop="1" x14ac:dyDescent="0.25">
      <c r="B23" s="29">
        <v>2015</v>
      </c>
      <c r="I23" s="45"/>
      <c r="J23"/>
      <c r="K23" t="s">
        <v>33</v>
      </c>
      <c r="L23" s="47">
        <f>+L22*0.3</f>
        <v>0</v>
      </c>
      <c r="O23"/>
    </row>
    <row r="24" spans="1:17" s="29" customFormat="1" x14ac:dyDescent="0.25">
      <c r="A24" s="32"/>
      <c r="J24"/>
      <c r="K24" s="33"/>
      <c r="O24"/>
      <c r="P24" s="34"/>
    </row>
    <row r="25" spans="1:17" s="29" customFormat="1" x14ac:dyDescent="0.25">
      <c r="I25" s="35"/>
      <c r="J25" s="36"/>
      <c r="K25" s="37"/>
      <c r="L25" s="38"/>
      <c r="O25"/>
    </row>
    <row r="26" spans="1:17" s="29" customFormat="1" x14ac:dyDescent="0.25">
      <c r="I26" s="34"/>
      <c r="J26" s="4"/>
      <c r="K26" s="39"/>
      <c r="O26"/>
    </row>
    <row r="27" spans="1:17" s="29" customFormat="1" x14ac:dyDescent="0.25">
      <c r="I27" s="35"/>
      <c r="J27" s="4"/>
      <c r="K27" s="39"/>
      <c r="O27"/>
    </row>
    <row r="28" spans="1:17" s="29" customFormat="1" x14ac:dyDescent="0.25">
      <c r="I28" s="34"/>
      <c r="J28"/>
      <c r="K28"/>
      <c r="O28"/>
    </row>
    <row r="29" spans="1:17" s="29" customFormat="1" x14ac:dyDescent="0.25">
      <c r="J29" s="40"/>
      <c r="K29"/>
      <c r="O29"/>
    </row>
    <row r="30" spans="1:17" s="29" customFormat="1" x14ac:dyDescent="0.25">
      <c r="J30"/>
      <c r="K30"/>
      <c r="O30"/>
    </row>
    <row r="31" spans="1:17" s="29" customFormat="1" x14ac:dyDescent="0.25">
      <c r="I31" s="35"/>
      <c r="J31" s="41"/>
      <c r="K31" s="36"/>
      <c r="L31" s="35"/>
      <c r="M31" s="42"/>
      <c r="O31"/>
    </row>
    <row r="32" spans="1:17" s="29" customFormat="1" x14ac:dyDescent="0.25">
      <c r="I32" s="35"/>
      <c r="J32" s="40"/>
      <c r="K32" s="36"/>
      <c r="L32" s="35"/>
      <c r="M32" s="42"/>
      <c r="O32"/>
    </row>
    <row r="33" spans="1:15" s="29" customFormat="1" x14ac:dyDescent="0.25">
      <c r="I33" s="43"/>
      <c r="J33" s="43"/>
      <c r="K33" s="36"/>
      <c r="L33" s="35"/>
      <c r="M33" s="42"/>
      <c r="O33"/>
    </row>
    <row r="34" spans="1:15" s="29" customFormat="1" x14ac:dyDescent="0.25">
      <c r="I34" s="34"/>
      <c r="J34" s="34"/>
      <c r="K34" s="34"/>
      <c r="L34" s="34"/>
      <c r="M34" s="42"/>
      <c r="O34"/>
    </row>
    <row r="35" spans="1:15" s="29" customFormat="1" x14ac:dyDescent="0.25">
      <c r="J35"/>
      <c r="K35"/>
      <c r="O35"/>
    </row>
    <row r="36" spans="1:15" s="29" customFormat="1" x14ac:dyDescent="0.25">
      <c r="J36"/>
      <c r="K36"/>
      <c r="O36"/>
    </row>
    <row r="37" spans="1:15" s="29" customFormat="1" x14ac:dyDescent="0.25">
      <c r="J37"/>
      <c r="K37"/>
      <c r="O37"/>
    </row>
    <row r="38" spans="1:15" s="29" customFormat="1" x14ac:dyDescent="0.25">
      <c r="J38"/>
      <c r="K38"/>
      <c r="O38"/>
    </row>
    <row r="39" spans="1:15" s="29" customFormat="1" x14ac:dyDescent="0.25">
      <c r="J39"/>
      <c r="K39"/>
      <c r="O39"/>
    </row>
    <row r="40" spans="1:15" s="29" customFormat="1" x14ac:dyDescent="0.25">
      <c r="J40"/>
      <c r="K40"/>
      <c r="O40"/>
    </row>
    <row r="41" spans="1:15" s="29" customFormat="1" x14ac:dyDescent="0.25">
      <c r="J41"/>
      <c r="K41"/>
      <c r="O41"/>
    </row>
    <row r="42" spans="1:15" s="29" customFormat="1" x14ac:dyDescent="0.25">
      <c r="J42"/>
      <c r="K42"/>
      <c r="O42"/>
    </row>
    <row r="43" spans="1:15" s="29" customFormat="1" x14ac:dyDescent="0.25">
      <c r="J43"/>
      <c r="K43"/>
      <c r="O43"/>
    </row>
    <row r="44" spans="1:15" s="29" customFormat="1" x14ac:dyDescent="0.25">
      <c r="J44"/>
      <c r="K44"/>
      <c r="O44"/>
    </row>
    <row r="45" spans="1:15" s="29" customFormat="1" x14ac:dyDescent="0.25">
      <c r="J45"/>
      <c r="K45"/>
      <c r="O45"/>
    </row>
    <row r="46" spans="1:15" s="29" customFormat="1" x14ac:dyDescent="0.25">
      <c r="J46"/>
      <c r="K46"/>
      <c r="O46"/>
    </row>
    <row r="47" spans="1:15" s="29" customFormat="1" x14ac:dyDescent="0.25">
      <c r="J47"/>
      <c r="K47"/>
      <c r="O47"/>
    </row>
    <row r="48" spans="1:15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15" s="29" customFormat="1" x14ac:dyDescent="0.25">
      <c r="J49"/>
      <c r="K49"/>
      <c r="O49"/>
    </row>
    <row r="50" spans="1:15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15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15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15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15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5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5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5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15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15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Dahunsi, Olatunbosun A SPDC-UPO/G/ULR</cp:lastModifiedBy>
  <dcterms:created xsi:type="dcterms:W3CDTF">2017-03-15T02:43:18Z</dcterms:created>
  <dcterms:modified xsi:type="dcterms:W3CDTF">2018-08-29T18:01:47Z</dcterms:modified>
</cp:coreProperties>
</file>