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ustina.Frank\Desktop\COST ESTIMATES 2020\"/>
    </mc:Choice>
  </mc:AlternateContent>
  <xr:revisionPtr revIDLastSave="0" documentId="13_ncr:1_{20CDD777-A7DD-48AD-A686-AB14E8394673}" xr6:coauthVersionLast="45" xr6:coauthVersionMax="45" xr10:uidLastSave="{00000000-0000-0000-0000-000000000000}"/>
  <bookViews>
    <workbookView xWindow="-110" yWindow="-110" windowWidth="19420" windowHeight="10420" xr2:uid="{872601C2-6584-4C93-85CF-610C9F937B7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2" i="1" l="1"/>
  <c r="J10" i="1"/>
  <c r="J11" i="1"/>
  <c r="J9" i="1"/>
  <c r="J8" i="1"/>
  <c r="J7" i="1"/>
  <c r="J6" i="1"/>
  <c r="J4" i="1"/>
  <c r="J5" i="1"/>
  <c r="J3" i="1"/>
  <c r="J19" i="1" l="1"/>
  <c r="H23" i="1" s="1"/>
  <c r="K11" i="1"/>
  <c r="K10" i="1"/>
  <c r="K9" i="1"/>
  <c r="K5" i="1"/>
  <c r="K6" i="1"/>
  <c r="K4" i="1"/>
  <c r="M12" i="1"/>
  <c r="M3" i="1"/>
  <c r="L12" i="1"/>
  <c r="L8" i="1"/>
  <c r="L7" i="1"/>
  <c r="L3" i="1"/>
  <c r="H19" i="1"/>
  <c r="H22" i="1" s="1"/>
  <c r="D5" i="1"/>
  <c r="C5" i="1"/>
  <c r="M19" i="1" l="1"/>
  <c r="K19" i="1"/>
  <c r="H25" i="1" s="1"/>
  <c r="E5" i="1"/>
  <c r="D7" i="1" s="1"/>
  <c r="E7" i="1" s="1"/>
  <c r="L19" i="1"/>
  <c r="H24" i="1" s="1"/>
  <c r="H26" i="1" s="1"/>
</calcChain>
</file>

<file path=xl/sharedStrings.xml><?xml version="1.0" encoding="utf-8"?>
<sst xmlns="http://schemas.openxmlformats.org/spreadsheetml/2006/main" count="49" uniqueCount="45">
  <si>
    <t>Rodly,Fernandes (Working)</t>
  </si>
  <si>
    <t>Dumitrescu, Radu</t>
  </si>
  <si>
    <t>Hermenegildo, Ariel</t>
  </si>
  <si>
    <t>Lamano, Dennis</t>
  </si>
  <si>
    <t>Lamming, John,  (Dropped in July)</t>
  </si>
  <si>
    <t>Oprea, Silviu  (Dropped in June)</t>
  </si>
  <si>
    <t>Piamonte,Wilfredo</t>
  </si>
  <si>
    <t>Taylor, Paul (Working)</t>
  </si>
  <si>
    <t xml:space="preserve">Saveri Dhas, Eugene </t>
  </si>
  <si>
    <t>Average Cost/Month</t>
  </si>
  <si>
    <t>Personnel</t>
  </si>
  <si>
    <t>Ave Month Cost</t>
  </si>
  <si>
    <t>Srinivasan, Giri</t>
  </si>
  <si>
    <t>NGN</t>
  </si>
  <si>
    <t>USD</t>
  </si>
  <si>
    <t>Onshore</t>
  </si>
  <si>
    <t>Offshore</t>
  </si>
  <si>
    <t>Required for Reallocation</t>
  </si>
  <si>
    <t>S/N</t>
  </si>
  <si>
    <t>Q1Q2 Period</t>
  </si>
  <si>
    <t>HBlock</t>
  </si>
  <si>
    <t>AGBADA NAG</t>
  </si>
  <si>
    <t>Total Cost Avoidance to FYIP</t>
  </si>
  <si>
    <t>Q1Q2 Wrong IQN charges to FYIP require reallocation</t>
  </si>
  <si>
    <t>2020 IQN Projection (based on above personnel)</t>
  </si>
  <si>
    <t xml:space="preserve">Total 2020 IQN Actual (as @Q1Q2) </t>
  </si>
  <si>
    <t>Q1Q2 Actual</t>
  </si>
  <si>
    <t>Projects to incur reallocation cost</t>
  </si>
  <si>
    <t>2020 Realistic FYIP cost from IQN (as @Q1Q2) + Q3Q4 Cost</t>
  </si>
  <si>
    <t>Personnel column for 12months</t>
  </si>
  <si>
    <t>Q1Q2 Cost and FYIP Q3Q4 Cost</t>
  </si>
  <si>
    <t>Required for reallocation</t>
  </si>
  <si>
    <t>S/N 1 - 3</t>
  </si>
  <si>
    <t>Headers</t>
  </si>
  <si>
    <t>Cost</t>
  </si>
  <si>
    <t>Reference</t>
  </si>
  <si>
    <t>John Sheriden</t>
  </si>
  <si>
    <t>Iain Rollo</t>
  </si>
  <si>
    <t>Alan Roy</t>
  </si>
  <si>
    <t>Lee Tony</t>
  </si>
  <si>
    <t>Welson Cruz</t>
  </si>
  <si>
    <t>REPLACEMENT</t>
  </si>
  <si>
    <t>Q1Q2 Cost</t>
  </si>
  <si>
    <t xml:space="preserve"> Q3Q4 Proposed Cost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</si>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</sst>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ShellMedium"/>
      <family val="3"/>
    </font>
    <font>
      <sz val="11"/>
      <color theme="1"/>
      <name val="ShellMedium"/>
      <family val="3"/>
    </font>
    <font>
      <sz val="1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9">
    <xf numFmtId="0" fontId="0" fillId="0" borderId="0" xfId="0"/>
    <xf numFmtId="0" fontId="0" fillId="0" borderId="1" xfId="0" applyBorder="1" applyAlignment="1">
      <alignment vertical="center"/>
    </xf>
    <xf numFmtId="43" fontId="0" fillId="0" borderId="1" xfId="1" applyFont="1" applyBorder="1" applyAlignment="1">
      <alignment vertical="center"/>
    </xf>
    <xf numFmtId="0" fontId="0" fillId="0" borderId="0" xfId="0" applyAlignment="1">
      <alignment vertical="center"/>
    </xf>
    <xf numFmtId="43" fontId="0" fillId="2" borderId="1" xfId="1" applyFont="1" applyFill="1" applyBorder="1" applyAlignment="1">
      <alignment vertical="center"/>
    </xf>
    <xf numFmtId="0" fontId="0" fillId="3" borderId="1" xfId="0" applyFill="1" applyBorder="1" applyAlignment="1">
      <alignment vertical="center"/>
    </xf>
    <xf numFmtId="43" fontId="0" fillId="3" borderId="1" xfId="1" applyFont="1" applyFill="1" applyBorder="1" applyAlignment="1">
      <alignment vertical="center"/>
    </xf>
    <xf numFmtId="43" fontId="0" fillId="0" borderId="0" xfId="1" applyFont="1" applyAlignment="1">
      <alignment vertical="center"/>
    </xf>
    <xf numFmtId="0" fontId="2" fillId="0" borderId="1" xfId="0" applyFont="1" applyBorder="1" applyAlignment="1">
      <alignment vertical="center" wrapText="1"/>
    </xf>
    <xf numFmtId="43" fontId="2" fillId="0" borderId="1" xfId="1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0" fillId="0" borderId="0" xfId="0" applyAlignment="1">
      <alignment horizontal="center" vertical="center"/>
    </xf>
    <xf numFmtId="0" fontId="2" fillId="0" borderId="3" xfId="0" applyFont="1" applyBorder="1" applyAlignment="1">
      <alignment vertical="center" wrapText="1"/>
    </xf>
    <xf numFmtId="0" fontId="0" fillId="0" borderId="3" xfId="0" applyBorder="1" applyAlignment="1">
      <alignment vertical="center"/>
    </xf>
    <xf numFmtId="43" fontId="0" fillId="0" borderId="3" xfId="1" applyFont="1" applyBorder="1" applyAlignment="1">
      <alignment vertical="center"/>
    </xf>
    <xf numFmtId="43" fontId="0" fillId="0" borderId="3" xfId="0" applyNumberFormat="1" applyBorder="1" applyAlignment="1">
      <alignment vertical="center"/>
    </xf>
    <xf numFmtId="0" fontId="0" fillId="3" borderId="3" xfId="0" applyFill="1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2" borderId="4" xfId="0" applyFill="1" applyBorder="1" applyAlignment="1">
      <alignment vertical="center"/>
    </xf>
    <xf numFmtId="0" fontId="0" fillId="0" borderId="5" xfId="0" applyBorder="1" applyAlignment="1">
      <alignment vertical="center"/>
    </xf>
    <xf numFmtId="0" fontId="0" fillId="2" borderId="5" xfId="0" applyFill="1" applyBorder="1" applyAlignment="1">
      <alignment vertical="center"/>
    </xf>
    <xf numFmtId="0" fontId="0" fillId="3" borderId="6" xfId="0" applyFill="1" applyBorder="1" applyAlignment="1">
      <alignment vertical="center"/>
    </xf>
    <xf numFmtId="43" fontId="2" fillId="3" borderId="6" xfId="0" applyNumberFormat="1" applyFont="1" applyFill="1" applyBorder="1" applyAlignment="1">
      <alignment vertical="center"/>
    </xf>
    <xf numFmtId="43" fontId="0" fillId="3" borderId="6" xfId="0" applyNumberFormat="1" applyFill="1" applyBorder="1" applyAlignment="1">
      <alignment vertical="center"/>
    </xf>
    <xf numFmtId="0" fontId="0" fillId="4" borderId="5" xfId="0" applyFill="1" applyBorder="1" applyAlignment="1">
      <alignment vertical="center"/>
    </xf>
    <xf numFmtId="43" fontId="0" fillId="4" borderId="5" xfId="0" applyNumberFormat="1" applyFill="1" applyBorder="1" applyAlignment="1">
      <alignment vertical="center"/>
    </xf>
    <xf numFmtId="43" fontId="0" fillId="0" borderId="4" xfId="1" applyFont="1" applyBorder="1" applyAlignment="1">
      <alignment vertical="center"/>
    </xf>
    <xf numFmtId="43" fontId="0" fillId="0" borderId="5" xfId="1" applyFont="1" applyBorder="1" applyAlignment="1">
      <alignment vertical="center"/>
    </xf>
    <xf numFmtId="43" fontId="0" fillId="4" borderId="5" xfId="1" applyFont="1" applyFill="1" applyBorder="1" applyAlignment="1">
      <alignment vertical="center"/>
    </xf>
    <xf numFmtId="43" fontId="2" fillId="3" borderId="6" xfId="1" applyFont="1" applyFill="1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6" xfId="0" applyBorder="1" applyAlignment="1">
      <alignment vertical="center"/>
    </xf>
    <xf numFmtId="0" fontId="2" fillId="0" borderId="0" xfId="0" applyFont="1" applyAlignment="1">
      <alignment vertical="center"/>
    </xf>
    <xf numFmtId="43" fontId="4" fillId="0" borderId="0" xfId="0" applyNumberFormat="1" applyFont="1" applyAlignment="1">
      <alignment vertical="center"/>
    </xf>
    <xf numFmtId="43" fontId="0" fillId="2" borderId="5" xfId="0" applyNumberFormat="1" applyFill="1" applyBorder="1" applyAlignment="1">
      <alignment vertical="center"/>
    </xf>
    <xf numFmtId="43" fontId="0" fillId="2" borderId="4" xfId="0" applyNumberFormat="1" applyFill="1" applyBorder="1" applyAlignment="1">
      <alignment vertical="center"/>
    </xf>
    <xf numFmtId="43" fontId="0" fillId="2" borderId="5" xfId="1" applyFont="1" applyFill="1" applyBorder="1" applyAlignment="1">
      <alignment vertical="center"/>
    </xf>
    <xf numFmtId="43" fontId="0" fillId="2" borderId="4" xfId="1" applyFont="1" applyFill="1" applyBorder="1" applyAlignment="1">
      <alignment vertical="center"/>
    </xf>
    <xf numFmtId="43" fontId="0" fillId="4" borderId="4" xfId="0" applyNumberFormat="1" applyFill="1" applyBorder="1" applyAlignment="1">
      <alignment vertical="center"/>
    </xf>
    <xf numFmtId="0" fontId="0" fillId="0" borderId="6" xfId="0" applyFill="1" applyBorder="1" applyAlignment="1">
      <alignment horizontal="center" vertical="center"/>
    </xf>
    <xf numFmtId="0" fontId="4" fillId="0" borderId="1" xfId="0" applyFont="1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43" fontId="4" fillId="0" borderId="1" xfId="0" applyNumberFormat="1" applyFont="1" applyBorder="1" applyAlignment="1">
      <alignment vertical="center"/>
    </xf>
    <xf numFmtId="0" fontId="4" fillId="0" borderId="7" xfId="0" applyFont="1" applyBorder="1" applyAlignment="1">
      <alignment vertical="center" wrapText="1"/>
    </xf>
    <xf numFmtId="0" fontId="4" fillId="0" borderId="7" xfId="0" applyFont="1" applyBorder="1" applyAlignment="1">
      <alignment vertical="center"/>
    </xf>
    <xf numFmtId="0" fontId="4" fillId="0" borderId="7" xfId="0" applyFont="1" applyBorder="1" applyAlignment="1">
      <alignment horizontal="center" vertical="center" wrapText="1"/>
    </xf>
    <xf numFmtId="43" fontId="2" fillId="0" borderId="0" xfId="1" applyFont="1" applyAlignment="1">
      <alignment vertical="center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vertical="center" wrapText="1"/>
    </xf>
    <xf numFmtId="0" fontId="3" fillId="0" borderId="10" xfId="0" applyFont="1" applyBorder="1" applyAlignment="1">
      <alignment vertical="center"/>
    </xf>
    <xf numFmtId="43" fontId="4" fillId="0" borderId="7" xfId="1" applyFont="1" applyBorder="1" applyAlignment="1">
      <alignment vertical="center" wrapText="1"/>
    </xf>
    <xf numFmtId="0" fontId="0" fillId="0" borderId="11" xfId="0" applyBorder="1" applyAlignment="1">
      <alignment horizontal="center" vertical="center"/>
    </xf>
    <xf numFmtId="0" fontId="0" fillId="2" borderId="11" xfId="0" applyFill="1" applyBorder="1" applyAlignment="1">
      <alignment vertical="center"/>
    </xf>
    <xf numFmtId="43" fontId="0" fillId="2" borderId="11" xfId="0" applyNumberFormat="1" applyFill="1" applyBorder="1" applyAlignment="1">
      <alignment vertical="center"/>
    </xf>
    <xf numFmtId="43" fontId="0" fillId="2" borderId="12" xfId="0" applyNumberFormat="1" applyFill="1" applyBorder="1" applyAlignment="1">
      <alignment vertical="center"/>
    </xf>
    <xf numFmtId="43" fontId="0" fillId="0" borderId="11" xfId="1" applyFont="1" applyBorder="1" applyAlignment="1">
      <alignment vertical="center"/>
    </xf>
    <xf numFmtId="43" fontId="0" fillId="2" borderId="11" xfId="1" applyFont="1" applyFill="1" applyBorder="1" applyAlignment="1">
      <alignment vertical="center"/>
    </xf>
    <xf numFmtId="0" fontId="0" fillId="0" borderId="11" xfId="0" applyBorder="1" applyAlignment="1">
      <alignment vertical="center"/>
    </xf>
    <xf numFmtId="0" fontId="5" fillId="2" borderId="11" xfId="0" applyFont="1" applyFill="1" applyBorder="1" applyAlignment="1">
      <alignment vertical="center"/>
    </xf>
    <xf numFmtId="0" fontId="6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vertical="center" wrapText="1"/>
    </xf>
    <xf numFmtId="43" fontId="6" fillId="0" borderId="2" xfId="1" applyFont="1" applyFill="1" applyBorder="1" applyAlignment="1">
      <alignment vertical="center" wrapText="1"/>
    </xf>
    <xf numFmtId="43" fontId="6" fillId="0" borderId="2" xfId="1" applyFont="1" applyBorder="1" applyAlignment="1">
      <alignment vertical="center" wrapText="1"/>
    </xf>
    <xf numFmtId="43" fontId="2" fillId="0" borderId="0" xfId="0" applyNumberFormat="1" applyFont="1" applyAlignment="1">
      <alignment vertical="center" wrapText="1"/>
    </xf>
    <xf numFmtId="0" fontId="0" fillId="0" borderId="13" xfId="0" applyBorder="1" applyAlignment="1">
      <alignment vertical="center"/>
    </xf>
    <xf numFmtId="0" fontId="0" fillId="0" borderId="14" xfId="0" applyBorder="1" applyAlignment="1">
      <alignment vertical="center"/>
    </xf>
    <xf numFmtId="43" fontId="6" fillId="0" borderId="15" xfId="1" applyFont="1" applyBorder="1" applyAlignment="1">
      <alignment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20339-D49A-4DC4-BE2F-981A9006C732}">
  <dimension ref="B1:P28"/>
  <sheetViews>
    <sheetView tabSelected="1" topLeftCell="A3" workbookViewId="0">
      <selection activeCell="Q17" sqref="Q17"/>
    </sheetView>
  </sheetViews>
  <sheetFormatPr defaultRowHeight="14.5"/>
  <cols>
    <col min="1" max="1" width="2.6328125" style="3" customWidth="1"/>
    <col min="2" max="2" width="8.7265625" style="3" hidden="1" customWidth="1"/>
    <col min="3" max="3" width="19.54296875" style="7" hidden="1" customWidth="1"/>
    <col min="4" max="4" width="11.08984375" style="7" hidden="1" customWidth="1"/>
    <col min="5" max="5" width="12.54296875" style="3" hidden="1" customWidth="1"/>
    <col min="6" max="6" width="5" style="11" customWidth="1"/>
    <col min="7" max="7" width="38.6328125" style="3" customWidth="1"/>
    <col min="8" max="8" width="20.6328125" style="3" customWidth="1"/>
    <col min="9" max="9" width="7.36328125" style="3" customWidth="1"/>
    <col min="10" max="10" width="13.6328125" style="3" customWidth="1"/>
    <col min="11" max="11" width="12.81640625" style="7" customWidth="1"/>
    <col min="12" max="12" width="11.1796875" style="7" bestFit="1" customWidth="1"/>
    <col min="13" max="13" width="13.7265625" style="7" customWidth="1"/>
    <col min="14" max="14" width="12.90625" style="3" customWidth="1"/>
    <col min="15" max="15" width="11.08984375" style="3" customWidth="1"/>
    <col min="16" max="16" width="9.81640625" style="3" bestFit="1" customWidth="1"/>
    <col min="17" max="16384" width="8.7265625" style="3"/>
  </cols>
  <sheetData>
    <row r="1" spans="2:16" ht="15" thickBot="1"/>
    <row r="2" spans="2:16" s="10" customFormat="1" ht="46.5" customHeight="1" thickBot="1">
      <c r="B2" s="8"/>
      <c r="C2" s="9" t="s">
        <v>13</v>
      </c>
      <c r="D2" s="9" t="s">
        <v>14</v>
      </c>
      <c r="E2" s="12"/>
      <c r="F2" s="61" t="s">
        <v>18</v>
      </c>
      <c r="G2" s="62" t="s">
        <v>10</v>
      </c>
      <c r="H2" s="62" t="s">
        <v>11</v>
      </c>
      <c r="I2" s="62" t="s">
        <v>19</v>
      </c>
      <c r="J2" s="62" t="s">
        <v>26</v>
      </c>
      <c r="K2" s="63" t="s">
        <v>17</v>
      </c>
      <c r="L2" s="64" t="s">
        <v>42</v>
      </c>
      <c r="M2" s="64" t="s">
        <v>43</v>
      </c>
      <c r="N2" s="62" t="s">
        <v>27</v>
      </c>
      <c r="O2" s="68" t="s">
        <v>41</v>
      </c>
      <c r="P2" s="65"/>
    </row>
    <row r="3" spans="2:16">
      <c r="B3" s="1" t="s">
        <v>16</v>
      </c>
      <c r="C3" s="2">
        <v>16959425</v>
      </c>
      <c r="D3" s="2">
        <v>129091</v>
      </c>
      <c r="E3" s="13">
        <v>360</v>
      </c>
      <c r="F3" s="17">
        <v>1</v>
      </c>
      <c r="G3" s="19" t="s">
        <v>0</v>
      </c>
      <c r="H3" s="36">
        <v>18841.596990740742</v>
      </c>
      <c r="I3" s="36">
        <v>6</v>
      </c>
      <c r="J3" s="36">
        <f>I3*H3</f>
        <v>113049.58194444445</v>
      </c>
      <c r="K3" s="27"/>
      <c r="L3" s="38">
        <f>H3*I3</f>
        <v>113049.58194444445</v>
      </c>
      <c r="M3" s="38">
        <f>I3*H3</f>
        <v>113049.58194444445</v>
      </c>
      <c r="N3" s="31"/>
      <c r="O3" s="66"/>
    </row>
    <row r="4" spans="2:16">
      <c r="B4" s="1" t="s">
        <v>15</v>
      </c>
      <c r="C4" s="2">
        <v>58366550</v>
      </c>
      <c r="D4" s="2">
        <v>792166</v>
      </c>
      <c r="E4" s="13"/>
      <c r="F4" s="18">
        <v>2</v>
      </c>
      <c r="G4" s="25" t="s">
        <v>1</v>
      </c>
      <c r="H4" s="26">
        <v>18841.596990740742</v>
      </c>
      <c r="I4" s="26">
        <v>6</v>
      </c>
      <c r="J4" s="39">
        <f t="shared" ref="J4:J5" si="0">I4*H4</f>
        <v>113049.58194444445</v>
      </c>
      <c r="K4" s="29">
        <f>H4*I4</f>
        <v>113049.58194444445</v>
      </c>
      <c r="L4" s="28"/>
      <c r="M4" s="28"/>
      <c r="N4" s="25" t="s">
        <v>20</v>
      </c>
      <c r="O4" s="66"/>
    </row>
    <row r="5" spans="2:16">
      <c r="B5" s="1"/>
      <c r="C5" s="4">
        <f>SUM(C3:C4)</f>
        <v>75325975</v>
      </c>
      <c r="D5" s="4">
        <f>SUM(D3:D4)</f>
        <v>921257</v>
      </c>
      <c r="E5" s="14">
        <f>D5+C5/E3</f>
        <v>1130495.8194444445</v>
      </c>
      <c r="F5" s="18">
        <v>3</v>
      </c>
      <c r="G5" s="25" t="s">
        <v>2</v>
      </c>
      <c r="H5" s="26">
        <v>18841.596990740742</v>
      </c>
      <c r="I5" s="26">
        <v>6</v>
      </c>
      <c r="J5" s="39">
        <f t="shared" si="0"/>
        <v>113049.58194444445</v>
      </c>
      <c r="K5" s="29">
        <f>H5*I5</f>
        <v>113049.58194444445</v>
      </c>
      <c r="L5" s="28"/>
      <c r="M5" s="28"/>
      <c r="N5" s="25" t="s">
        <v>20</v>
      </c>
      <c r="O5" s="66"/>
    </row>
    <row r="6" spans="2:16">
      <c r="B6" s="1"/>
      <c r="C6" s="2"/>
      <c r="D6" s="2"/>
      <c r="E6" s="13"/>
      <c r="F6" s="18">
        <v>4</v>
      </c>
      <c r="G6" s="25" t="s">
        <v>3</v>
      </c>
      <c r="H6" s="26">
        <v>18841.596990740742</v>
      </c>
      <c r="I6" s="26">
        <v>6</v>
      </c>
      <c r="J6" s="26">
        <f>I6*H6</f>
        <v>113049.58194444445</v>
      </c>
      <c r="K6" s="29">
        <f>H6*I6</f>
        <v>113049.58194444445</v>
      </c>
      <c r="L6" s="28"/>
      <c r="M6" s="28"/>
      <c r="N6" s="25"/>
      <c r="O6" s="66"/>
    </row>
    <row r="7" spans="2:16">
      <c r="B7" s="1"/>
      <c r="C7" s="2" t="s">
        <v>9</v>
      </c>
      <c r="D7" s="2">
        <f>E5/6</f>
        <v>188415.96990740742</v>
      </c>
      <c r="E7" s="15">
        <f>D7/10</f>
        <v>18841.596990740742</v>
      </c>
      <c r="F7" s="18">
        <v>5</v>
      </c>
      <c r="G7" s="21" t="s">
        <v>4</v>
      </c>
      <c r="H7" s="35">
        <v>18841.596990740742</v>
      </c>
      <c r="I7" s="35">
        <v>6</v>
      </c>
      <c r="J7" s="36">
        <f>I7*H7</f>
        <v>113049.58194444445</v>
      </c>
      <c r="K7" s="28"/>
      <c r="L7" s="37">
        <f>I7*H7</f>
        <v>113049.58194444445</v>
      </c>
      <c r="M7" s="28"/>
      <c r="N7" s="20"/>
      <c r="O7" s="66"/>
    </row>
    <row r="8" spans="2:16">
      <c r="B8" s="1"/>
      <c r="C8" s="2"/>
      <c r="D8" s="2"/>
      <c r="E8" s="13"/>
      <c r="F8" s="18">
        <v>6</v>
      </c>
      <c r="G8" s="21" t="s">
        <v>5</v>
      </c>
      <c r="H8" s="35">
        <v>18841.596990740742</v>
      </c>
      <c r="I8" s="35">
        <v>6</v>
      </c>
      <c r="J8" s="36">
        <f t="shared" ref="J8" si="1">I8*H8</f>
        <v>113049.58194444445</v>
      </c>
      <c r="K8" s="28"/>
      <c r="L8" s="37">
        <f>I8*H8</f>
        <v>113049.58194444445</v>
      </c>
      <c r="M8" s="28"/>
      <c r="N8" s="20"/>
      <c r="O8" s="66"/>
    </row>
    <row r="9" spans="2:16">
      <c r="B9" s="1"/>
      <c r="C9" s="2"/>
      <c r="D9" s="2"/>
      <c r="E9" s="13"/>
      <c r="F9" s="18">
        <v>7</v>
      </c>
      <c r="G9" s="25" t="s">
        <v>6</v>
      </c>
      <c r="H9" s="26">
        <v>18841.596990740742</v>
      </c>
      <c r="I9" s="26">
        <v>6</v>
      </c>
      <c r="J9" s="26">
        <f>I9*H9</f>
        <v>113049.58194444445</v>
      </c>
      <c r="K9" s="29">
        <f>H9*I9</f>
        <v>113049.58194444445</v>
      </c>
      <c r="L9" s="28"/>
      <c r="M9" s="28"/>
      <c r="N9" s="25"/>
      <c r="O9" s="66"/>
    </row>
    <row r="10" spans="2:16">
      <c r="B10" s="1"/>
      <c r="C10" s="2"/>
      <c r="D10" s="2"/>
      <c r="E10" s="13"/>
      <c r="F10" s="18">
        <v>8</v>
      </c>
      <c r="G10" s="25" t="s">
        <v>12</v>
      </c>
      <c r="H10" s="26">
        <v>18841.596990740742</v>
      </c>
      <c r="I10" s="26">
        <v>6</v>
      </c>
      <c r="J10" s="26">
        <f t="shared" ref="J10:J12" si="2">I10*H10</f>
        <v>113049.58194444445</v>
      </c>
      <c r="K10" s="29">
        <f>H10*I10</f>
        <v>113049.58194444445</v>
      </c>
      <c r="L10" s="28"/>
      <c r="M10" s="28"/>
      <c r="N10" s="25"/>
      <c r="O10" s="66"/>
    </row>
    <row r="11" spans="2:16">
      <c r="B11" s="1"/>
      <c r="C11" s="2"/>
      <c r="D11" s="2"/>
      <c r="E11" s="13"/>
      <c r="F11" s="18">
        <v>9</v>
      </c>
      <c r="G11" s="25" t="s">
        <v>8</v>
      </c>
      <c r="H11" s="26">
        <v>18841.596990740742</v>
      </c>
      <c r="I11" s="26">
        <v>6</v>
      </c>
      <c r="J11" s="26">
        <f t="shared" si="2"/>
        <v>113049.58194444445</v>
      </c>
      <c r="K11" s="29">
        <f>H11*I11</f>
        <v>113049.58194444445</v>
      </c>
      <c r="L11" s="28"/>
      <c r="M11" s="28"/>
      <c r="N11" s="25" t="s">
        <v>21</v>
      </c>
      <c r="O11" s="66"/>
    </row>
    <row r="12" spans="2:16">
      <c r="B12" s="1"/>
      <c r="C12" s="2"/>
      <c r="D12" s="2"/>
      <c r="E12" s="13"/>
      <c r="F12" s="18">
        <v>10</v>
      </c>
      <c r="G12" s="21" t="s">
        <v>7</v>
      </c>
      <c r="H12" s="35">
        <v>18841.596990740742</v>
      </c>
      <c r="I12" s="35">
        <v>6</v>
      </c>
      <c r="J12" s="36">
        <f t="shared" si="2"/>
        <v>113049.58194444445</v>
      </c>
      <c r="K12" s="28"/>
      <c r="L12" s="37">
        <f>I12*H12</f>
        <v>113049.58194444445</v>
      </c>
      <c r="M12" s="37">
        <f>I12*H12</f>
        <v>113049.58194444445</v>
      </c>
      <c r="N12" s="20"/>
      <c r="O12" s="66"/>
    </row>
    <row r="13" spans="2:16">
      <c r="B13" s="1"/>
      <c r="C13" s="2"/>
      <c r="D13" s="2"/>
      <c r="E13" s="13"/>
      <c r="F13" s="18">
        <v>11</v>
      </c>
      <c r="G13" s="54" t="s">
        <v>36</v>
      </c>
      <c r="H13" s="55"/>
      <c r="I13" s="55"/>
      <c r="J13" s="56"/>
      <c r="K13" s="57"/>
      <c r="L13" s="58"/>
      <c r="M13" s="58"/>
      <c r="N13" s="59"/>
      <c r="O13" s="66" t="s">
        <v>44</v>
      </c>
    </row>
    <row r="14" spans="2:16">
      <c r="B14" s="1"/>
      <c r="C14" s="2"/>
      <c r="D14" s="2"/>
      <c r="E14" s="13"/>
      <c r="F14" s="18">
        <v>12</v>
      </c>
      <c r="G14" s="60" t="s">
        <v>37</v>
      </c>
      <c r="H14" s="55"/>
      <c r="I14" s="55"/>
      <c r="J14" s="56"/>
      <c r="K14" s="57"/>
      <c r="L14" s="58"/>
      <c r="M14" s="58"/>
      <c r="N14" s="59"/>
      <c r="O14" s="66"/>
    </row>
    <row r="15" spans="2:16">
      <c r="B15" s="1"/>
      <c r="C15" s="2"/>
      <c r="D15" s="2"/>
      <c r="E15" s="13"/>
      <c r="F15" s="18">
        <v>13</v>
      </c>
      <c r="G15" s="54" t="s">
        <v>38</v>
      </c>
      <c r="H15" s="55"/>
      <c r="I15" s="55"/>
      <c r="J15" s="56"/>
      <c r="K15" s="57"/>
      <c r="L15" s="58"/>
      <c r="M15" s="58"/>
      <c r="N15" s="59"/>
      <c r="O15" s="66"/>
    </row>
    <row r="16" spans="2:16">
      <c r="B16" s="1"/>
      <c r="C16" s="2"/>
      <c r="D16" s="2"/>
      <c r="E16" s="13"/>
      <c r="F16" s="18">
        <v>14</v>
      </c>
      <c r="G16" s="54" t="s">
        <v>39</v>
      </c>
      <c r="H16" s="55"/>
      <c r="I16" s="55"/>
      <c r="J16" s="56"/>
      <c r="K16" s="57"/>
      <c r="L16" s="58"/>
      <c r="M16" s="58"/>
      <c r="N16" s="59"/>
      <c r="O16" s="66"/>
    </row>
    <row r="17" spans="2:15">
      <c r="B17" s="1"/>
      <c r="C17" s="2"/>
      <c r="D17" s="2"/>
      <c r="E17" s="13"/>
      <c r="F17" s="18">
        <v>15</v>
      </c>
      <c r="G17" s="54" t="s">
        <v>40</v>
      </c>
      <c r="H17" s="55"/>
      <c r="I17" s="55"/>
      <c r="J17" s="56"/>
      <c r="K17" s="57"/>
      <c r="L17" s="58"/>
      <c r="M17" s="58"/>
      <c r="N17" s="59"/>
      <c r="O17" s="66" t="s">
        <v>44</v>
      </c>
    </row>
    <row r="18" spans="2:15">
      <c r="B18" s="1"/>
      <c r="C18" s="2"/>
      <c r="D18" s="2"/>
      <c r="E18" s="13"/>
      <c r="F18" s="53"/>
      <c r="G18" s="54"/>
      <c r="H18" s="55"/>
      <c r="I18" s="55"/>
      <c r="J18" s="56"/>
      <c r="K18" s="57"/>
      <c r="L18" s="58"/>
      <c r="M18" s="58"/>
      <c r="N18" s="59"/>
      <c r="O18" s="66"/>
    </row>
    <row r="19" spans="2:15" ht="26" customHeight="1" thickBot="1">
      <c r="B19" s="5"/>
      <c r="C19" s="6"/>
      <c r="D19" s="6"/>
      <c r="E19" s="16"/>
      <c r="F19" s="40"/>
      <c r="G19" s="22"/>
      <c r="H19" s="23">
        <f>SUM(H3:H12)</f>
        <v>188415.96990740742</v>
      </c>
      <c r="I19" s="24"/>
      <c r="J19" s="30">
        <f>SUM(J3:J12)</f>
        <v>1130495.8194444445</v>
      </c>
      <c r="K19" s="30">
        <f>SUM(K3:K12)</f>
        <v>678297.4916666667</v>
      </c>
      <c r="L19" s="30">
        <f>SUM(L3:L12)</f>
        <v>452198.3277777778</v>
      </c>
      <c r="M19" s="30">
        <f>SUM(M3:M12)</f>
        <v>226099.1638888889</v>
      </c>
      <c r="N19" s="32"/>
      <c r="O19" s="67"/>
    </row>
    <row r="20" spans="2:15" ht="16" customHeight="1"/>
    <row r="21" spans="2:15" s="33" customFormat="1" ht="20.5" hidden="1" thickBot="1">
      <c r="C21" s="48"/>
      <c r="D21" s="48"/>
      <c r="F21" s="49" t="s">
        <v>18</v>
      </c>
      <c r="G21" s="50" t="s">
        <v>33</v>
      </c>
      <c r="H21" s="50" t="s">
        <v>34</v>
      </c>
      <c r="I21" s="51" t="s">
        <v>35</v>
      </c>
      <c r="K21" s="48"/>
      <c r="L21" s="48"/>
      <c r="M21" s="48"/>
    </row>
    <row r="22" spans="2:15" ht="29" hidden="1">
      <c r="F22" s="47">
        <v>1</v>
      </c>
      <c r="G22" s="45" t="s">
        <v>24</v>
      </c>
      <c r="H22" s="52">
        <f>H19*12</f>
        <v>2260991.638888889</v>
      </c>
      <c r="I22" s="46" t="s">
        <v>29</v>
      </c>
      <c r="J22" s="34"/>
      <c r="L22" s="34"/>
      <c r="M22" s="34"/>
    </row>
    <row r="23" spans="2:15" ht="20" hidden="1">
      <c r="F23" s="42">
        <v>2</v>
      </c>
      <c r="G23" s="43" t="s">
        <v>25</v>
      </c>
      <c r="H23" s="44">
        <f>J19</f>
        <v>1130495.8194444445</v>
      </c>
      <c r="I23" s="44" t="s">
        <v>26</v>
      </c>
      <c r="J23" s="34"/>
      <c r="L23" s="34"/>
      <c r="M23" s="34"/>
    </row>
    <row r="24" spans="2:15" ht="40" hidden="1">
      <c r="F24" s="42">
        <v>3</v>
      </c>
      <c r="G24" s="41" t="s">
        <v>28</v>
      </c>
      <c r="H24" s="44">
        <f>L19+M19</f>
        <v>678297.4916666667</v>
      </c>
      <c r="I24" s="44" t="s">
        <v>30</v>
      </c>
      <c r="J24" s="34"/>
      <c r="L24" s="34"/>
      <c r="M24" s="34"/>
    </row>
    <row r="25" spans="2:15" ht="40" hidden="1">
      <c r="F25" s="42">
        <v>4</v>
      </c>
      <c r="G25" s="41" t="s">
        <v>23</v>
      </c>
      <c r="H25" s="44">
        <f>K19</f>
        <v>678297.4916666667</v>
      </c>
      <c r="I25" s="44" t="s">
        <v>31</v>
      </c>
      <c r="J25" s="34"/>
      <c r="L25" s="34"/>
      <c r="M25" s="34"/>
    </row>
    <row r="26" spans="2:15" ht="20" hidden="1">
      <c r="F26" s="42">
        <v>5</v>
      </c>
      <c r="G26" s="43" t="s">
        <v>22</v>
      </c>
      <c r="H26" s="44">
        <f>H22-H24</f>
        <v>1582694.1472222223</v>
      </c>
      <c r="I26" s="44" t="s">
        <v>32</v>
      </c>
      <c r="J26" s="34"/>
      <c r="L26" s="34"/>
      <c r="M26" s="34"/>
    </row>
    <row r="27" spans="2:15" ht="20" hidden="1">
      <c r="I27" s="34"/>
      <c r="J27" s="34"/>
      <c r="L27" s="34"/>
      <c r="M27" s="34"/>
    </row>
    <row r="28" spans="2:15" ht="20" hidden="1">
      <c r="I28" s="34"/>
      <c r="J28" s="34"/>
      <c r="L28" s="34"/>
      <c r="M28" s="3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Daddie, Augustus SPDC-PTP/O/NS</dc:creator>
  <cp:lastModifiedBy>Frank, Faustina N SPDC-PTP/O/NS</cp:lastModifiedBy>
  <dcterms:created xsi:type="dcterms:W3CDTF">2020-09-23T09:40:11Z</dcterms:created>
  <dcterms:modified xsi:type="dcterms:W3CDTF">2020-12-09T08:28:15Z</dcterms:modified>
</cp:coreProperties>
</file>