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ruth_oluwole_shell_com/Documents/Desktop moved in May 24/Cadence Initiative/"/>
    </mc:Choice>
  </mc:AlternateContent>
  <xr:revisionPtr revIDLastSave="2" documentId="8_{C2843B5E-3044-4878-A419-BAE7E04B70DD}" xr6:coauthVersionLast="47" xr6:coauthVersionMax="47" xr10:uidLastSave="{B3C9967B-6B23-461F-A8C2-51E4BA313F0F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N23" i="5" l="1"/>
  <c r="T31" i="5"/>
  <c r="S31" i="5"/>
  <c r="T27" i="5"/>
  <c r="T22" i="5"/>
  <c r="T23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<sst xmlns="http://schemas.openxmlformats.org/spreadsheetml/2006/main" count="305" uniqueCount="136">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</sst>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0" fillId="4" borderId="0" xfId="0" applyFill="1" applyAlignment="1">
      <alignment horizontal="right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54"/>
  <sheetViews>
    <sheetView tabSelected="1" topLeftCell="A18" zoomScale="85" zoomScaleNormal="85" workbookViewId="0">
      <selection activeCell="I31" sqref="I31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1.453125" style="72" hidden="1" customWidth="1"/>
    <col min="6" max="6" width="28.54296875" style="107" customWidth="1"/>
    <col min="7" max="7" width="4.26953125" style="72" customWidth="1"/>
    <col min="8" max="8" width="4.7265625" style="72" customWidth="1"/>
    <col min="9" max="9" width="12.90625" style="72" customWidth="1"/>
    <col min="10" max="10" width="18.54296875" style="72" customWidth="1"/>
    <col min="11" max="11" width="15.453125" style="72" customWidth="1"/>
    <col min="12" max="12" width="8.7265625" style="72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59" t="s">
        <v>0</v>
      </c>
      <c r="D2" s="160"/>
      <c r="E2" s="160"/>
      <c r="F2" s="161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4" customHeight="1">
      <c r="C21" s="69"/>
      <c r="D21" s="156"/>
      <c r="E21" s="157"/>
      <c r="F21" s="158"/>
    </row>
    <row r="22" spans="2:20" ht="15" thickBot="1">
      <c r="C22" s="69" t="s">
        <v>41</v>
      </c>
      <c r="D22" s="117" t="s">
        <v>11</v>
      </c>
      <c r="E22" s="91">
        <f>IF(D22=$K$4,(VLOOKUP(D24,$C$5:$F$17,2,FALSE)),(VLOOKUP(D24,$C$5:$F$17,4,FALSE)))</f>
        <v>0.2</v>
      </c>
      <c r="F22" s="113">
        <v>0</v>
      </c>
      <c r="R22">
        <v>0.25</v>
      </c>
      <c r="S22" s="139">
        <v>0.8</v>
      </c>
      <c r="T22" s="140">
        <f>S22*R22</f>
        <v>0.2</v>
      </c>
    </row>
    <row r="23" spans="2:20">
      <c r="C23" s="70" t="s">
        <v>42</v>
      </c>
      <c r="D23" s="118" t="s">
        <v>43</v>
      </c>
      <c r="E23" s="82"/>
      <c r="F23" s="113">
        <v>0</v>
      </c>
      <c r="H23" s="152" t="s">
        <v>44</v>
      </c>
      <c r="I23" s="153"/>
      <c r="J23" s="95" t="s">
        <v>45</v>
      </c>
      <c r="M23" s="139">
        <v>6120468.8899999997</v>
      </c>
      <c r="N23" s="141">
        <f>M23*0.55*0.25</f>
        <v>841564.47237500001</v>
      </c>
      <c r="S23">
        <v>5.6</v>
      </c>
      <c r="T23">
        <f>S23/R22</f>
        <v>22.4</v>
      </c>
    </row>
    <row r="24" spans="2:20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v>0</v>
      </c>
      <c r="H24" s="154"/>
      <c r="I24" s="155"/>
      <c r="J24" s="96" t="s">
        <v>47</v>
      </c>
    </row>
    <row r="25" spans="2:20" ht="27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>
      <c r="C28" s="69" t="s">
        <v>53</v>
      </c>
      <c r="D28" s="102" t="s">
        <v>23</v>
      </c>
      <c r="E28" s="82">
        <f>IF(D28=$K$7,(VLOOKUP(D31,$O$4:$S$16,3,FALSE)),IF(D28=$K$8,(VLOOKUP(D31,$O$4:S$16,4,FALSE)),(VLOOKUP(D31,$O$4:S$16,5,FALSE))))</f>
        <v>0.41</v>
      </c>
      <c r="F28" s="113">
        <v>43.19</v>
      </c>
      <c r="K28" s="141"/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>
        <v>30</v>
      </c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/>
    </row>
    <row r="31" spans="2:20" ht="27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436.63315068493142</v>
      </c>
      <c r="G31" s="115"/>
      <c r="J31" s="115"/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>
      <c r="C32" s="69" t="s">
        <v>58</v>
      </c>
      <c r="N32">
        <v>6120468.8899999997</v>
      </c>
    </row>
    <row r="33" spans="3:10" ht="8.65" customHeight="1" thickBot="1">
      <c r="C33" s="71"/>
      <c r="D33" s="78"/>
      <c r="E33" s="73"/>
      <c r="F33" s="110"/>
      <c r="G33" s="87"/>
    </row>
    <row r="34" spans="3:10" ht="7.5" customHeight="1">
      <c r="D34" s="73"/>
      <c r="E34" s="73"/>
      <c r="F34" s="110"/>
      <c r="G34" s="85"/>
    </row>
    <row r="35" spans="3:10" ht="10.9" customHeight="1">
      <c r="D35" s="93"/>
      <c r="E35" s="73"/>
      <c r="F35" s="110"/>
      <c r="G35" s="85"/>
    </row>
    <row r="36" spans="3:10" ht="8.65" customHeight="1" thickBot="1">
      <c r="D36" s="78"/>
      <c r="E36" s="73"/>
      <c r="F36" s="110"/>
      <c r="G36" s="88"/>
    </row>
    <row r="37" spans="3:10" ht="12.65" customHeight="1">
      <c r="C37" s="162" t="s">
        <v>59</v>
      </c>
      <c r="F37" s="114"/>
    </row>
    <row r="38" spans="3:10" ht="15" thickBot="1">
      <c r="C38" s="163"/>
      <c r="D38" s="78"/>
      <c r="E38" s="73"/>
      <c r="F38" s="110"/>
      <c r="G38" s="87"/>
    </row>
    <row r="39" spans="3:10">
      <c r="D39" s="73"/>
      <c r="E39" s="73"/>
      <c r="F39" s="110"/>
      <c r="G39" s="85"/>
    </row>
    <row r="40" spans="3:10">
      <c r="D40" s="93"/>
      <c r="E40" s="73"/>
      <c r="F40" s="110"/>
      <c r="G40" s="85"/>
    </row>
    <row r="41" spans="3:10">
      <c r="D41" s="78"/>
      <c r="E41" s="73"/>
      <c r="F41" s="110"/>
      <c r="G41" s="88"/>
    </row>
    <row r="42" spans="3:10">
      <c r="F42" s="114"/>
      <c r="J42" s="151"/>
    </row>
    <row r="43" spans="3:10">
      <c r="F43" s="114"/>
      <c r="I43" s="141"/>
    </row>
    <row r="44" spans="3:10">
      <c r="F44" s="114"/>
      <c r="I44" s="141"/>
    </row>
    <row r="45" spans="3:10">
      <c r="I45" s="141"/>
    </row>
    <row r="46" spans="3:10">
      <c r="I46" s="141"/>
    </row>
    <row r="47" spans="3:10">
      <c r="I47" s="141"/>
    </row>
    <row r="48" spans="3:10">
      <c r="I48" s="141"/>
    </row>
    <row r="49" spans="9:9">
      <c r="I49" s="141"/>
    </row>
    <row r="50" spans="9:9">
      <c r="I50" s="141"/>
    </row>
    <row r="51" spans="9:9">
      <c r="I51" s="141"/>
    </row>
    <row r="52" spans="9:9">
      <c r="I52" s="141"/>
    </row>
    <row r="53" spans="9:9">
      <c r="I53" s="141"/>
    </row>
    <row r="54" spans="9:9">
      <c r="I54" s="141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6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6.899999999999999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97A245-9448-462D-AAAA-B89FB7F2AF44}">
  <ds:schemaRefs>
    <ds:schemaRef ds:uri="http://www.w3.org/XML/1998/namespace"/>
    <ds:schemaRef ds:uri="http://schemas.microsoft.com/office/2006/documentManagement/types"/>
    <ds:schemaRef ds:uri="http://schemas.microsoft.com/sharepoint/v3"/>
    <ds:schemaRef ds:uri="http://purl.org/dc/dcmitype/"/>
    <ds:schemaRef ds:uri="http://purl.org/dc/elements/1.1/"/>
    <ds:schemaRef ds:uri="d86265bb-4d93-4199-82aa-631a58dc3f71"/>
    <ds:schemaRef ds:uri="http://schemas.microsoft.com/office/infopath/2007/PartnerControls"/>
    <ds:schemaRef ds:uri="17422080-d93b-4ad2-85af-39ba51308ce7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SPDC-IUC/G/UCL</cp:lastModifiedBy>
  <cp:revision/>
  <dcterms:created xsi:type="dcterms:W3CDTF">2019-03-08T09:08:42Z</dcterms:created>
  <dcterms:modified xsi:type="dcterms:W3CDTF">2024-12-19T14:23:48Z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