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530"/>
  </bookViews>
  <sheets>
    <sheet name="CSD" sheetId="2" r:id="rId1"/>
    <sheet name="Deferment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__________DAT14" localSheetId="0">[2]Sheet1!#REF!</definedName>
    <definedName name="____________DAT14">[2]Sheet1!#REF!</definedName>
    <definedName name="____________PSG1" localSheetId="0">[3]Parameters!#REF!</definedName>
    <definedName name="____________PSG1">[3]Parameters!#REF!</definedName>
    <definedName name="____________PSG2" localSheetId="0">[3]Parameters!#REF!</definedName>
    <definedName name="____________PSG2">[3]Parameters!#REF!</definedName>
    <definedName name="____________PSG3" localSheetId="0">[3]Parameters!#REF!</definedName>
    <definedName name="____________PSG3">[3]Parameters!#REF!</definedName>
    <definedName name="____________PSG4" localSheetId="0">[3]Parameters!#REF!</definedName>
    <definedName name="____________PSG4">[3]Parameters!#REF!</definedName>
    <definedName name="____________PSG5" localSheetId="0">[3]Parameters!#REF!</definedName>
    <definedName name="____________PSG5">[3]Parameters!#REF!</definedName>
    <definedName name="____________PSG6" localSheetId="0">[3]Parameters!#REF!</definedName>
    <definedName name="____________PSG6">[3]Parameters!#REF!</definedName>
    <definedName name="____________PSL1" localSheetId="0">[3]Parameters!#REF!</definedName>
    <definedName name="____________PSL1">[3]Parameters!#REF!</definedName>
    <definedName name="____________PSL2" localSheetId="0">[3]Parameters!#REF!</definedName>
    <definedName name="____________PSL2">[3]Parameters!#REF!</definedName>
    <definedName name="____________PSL3" localSheetId="0">[3]Parameters!#REF!</definedName>
    <definedName name="____________PSL3">[3]Parameters!#REF!</definedName>
    <definedName name="____________PSL4" localSheetId="0">[3]Parameters!#REF!</definedName>
    <definedName name="____________PSL4">[3]Parameters!#REF!</definedName>
    <definedName name="____________PSL5" localSheetId="0">[3]Parameters!#REF!</definedName>
    <definedName name="____________PSL5">[3]Parameters!#REF!</definedName>
    <definedName name="____________PSL6" localSheetId="0">[3]Parameters!#REF!</definedName>
    <definedName name="____________PSL6">[3]Parameters!#REF!</definedName>
    <definedName name="___________C510_Input">'[4]Data Entry'!$D$81:$M$81</definedName>
    <definedName name="___________DAT14" localSheetId="0">[2]Sheet1!#REF!</definedName>
    <definedName name="___________DAT14">[2]Sheet1!#REF!</definedName>
    <definedName name="___________PSG1" localSheetId="0">[3]Parameters!#REF!</definedName>
    <definedName name="___________PSG1">[3]Parameters!#REF!</definedName>
    <definedName name="___________PSG2" localSheetId="0">[3]Parameters!#REF!</definedName>
    <definedName name="___________PSG2">[3]Parameters!#REF!</definedName>
    <definedName name="___________PSG3" localSheetId="0">[3]Parameters!#REF!</definedName>
    <definedName name="___________PSG3">[3]Parameters!#REF!</definedName>
    <definedName name="___________PSG4" localSheetId="0">[3]Parameters!#REF!</definedName>
    <definedName name="___________PSG4">[3]Parameters!#REF!</definedName>
    <definedName name="___________PSG5" localSheetId="0">[3]Parameters!#REF!</definedName>
    <definedName name="___________PSG5">[3]Parameters!#REF!</definedName>
    <definedName name="___________PSG6" localSheetId="0">[3]Parameters!#REF!</definedName>
    <definedName name="___________PSG6">[3]Parameters!#REF!</definedName>
    <definedName name="___________PSL1" localSheetId="0">[3]Parameters!#REF!</definedName>
    <definedName name="___________PSL1">[3]Parameters!#REF!</definedName>
    <definedName name="___________PSL2" localSheetId="0">[3]Parameters!#REF!</definedName>
    <definedName name="___________PSL2">[3]Parameters!#REF!</definedName>
    <definedName name="___________PSL3" localSheetId="0">[3]Parameters!#REF!</definedName>
    <definedName name="___________PSL3">[3]Parameters!#REF!</definedName>
    <definedName name="___________PSL4" localSheetId="0">[3]Parameters!#REF!</definedName>
    <definedName name="___________PSL4">[3]Parameters!#REF!</definedName>
    <definedName name="___________PSL5" localSheetId="0">[3]Parameters!#REF!</definedName>
    <definedName name="___________PSL5">[3]Parameters!#REF!</definedName>
    <definedName name="___________PSL6" localSheetId="0">[3]Parameters!#REF!</definedName>
    <definedName name="___________PSL6">[3]Parameters!#REF!</definedName>
    <definedName name="__________C510_Input">'[4]Data Entry'!$D$81:$M$81</definedName>
    <definedName name="__________DAT14">'[5]2006'!$D$7:$D$30</definedName>
    <definedName name="__________PSG1" localSheetId="0">[3]Parameters!#REF!</definedName>
    <definedName name="__________PSG1">[3]Parameters!#REF!</definedName>
    <definedName name="__________PSG2" localSheetId="0">[3]Parameters!#REF!</definedName>
    <definedName name="__________PSG2">[3]Parameters!#REF!</definedName>
    <definedName name="__________PSG3" localSheetId="0">[3]Parameters!#REF!</definedName>
    <definedName name="__________PSG3">[3]Parameters!#REF!</definedName>
    <definedName name="__________PSG4" localSheetId="0">[3]Parameters!#REF!</definedName>
    <definedName name="__________PSG4">[3]Parameters!#REF!</definedName>
    <definedName name="__________PSG5" localSheetId="0">[3]Parameters!#REF!</definedName>
    <definedName name="__________PSG5">[3]Parameters!#REF!</definedName>
    <definedName name="__________PSG6" localSheetId="0">[3]Parameters!#REF!</definedName>
    <definedName name="__________PSG6">[3]Parameters!#REF!</definedName>
    <definedName name="__________PSL1" localSheetId="0">[3]Parameters!#REF!</definedName>
    <definedName name="__________PSL1">[3]Parameters!#REF!</definedName>
    <definedName name="__________PSL2" localSheetId="0">[3]Parameters!#REF!</definedName>
    <definedName name="__________PSL2">[3]Parameters!#REF!</definedName>
    <definedName name="__________PSL3" localSheetId="0">[3]Parameters!#REF!</definedName>
    <definedName name="__________PSL3">[3]Parameters!#REF!</definedName>
    <definedName name="__________PSL4" localSheetId="0">[3]Parameters!#REF!</definedName>
    <definedName name="__________PSL4">[3]Parameters!#REF!</definedName>
    <definedName name="__________PSL5" localSheetId="0">[3]Parameters!#REF!</definedName>
    <definedName name="__________PSL5">[3]Parameters!#REF!</definedName>
    <definedName name="__________PSL6" localSheetId="0">[3]Parameters!#REF!</definedName>
    <definedName name="__________PSL6">[3]Parameters!#REF!</definedName>
    <definedName name="_________C510_Input">'[6]Data Entry'!$D$81:$M$81</definedName>
    <definedName name="_________DAT14">'[5]2006'!$D$7:$D$30</definedName>
    <definedName name="_________PSG1" localSheetId="0">[3]Parameters!#REF!</definedName>
    <definedName name="_________PSG1">[3]Parameters!#REF!</definedName>
    <definedName name="_________PSG2" localSheetId="0">[3]Parameters!#REF!</definedName>
    <definedName name="_________PSG2">[3]Parameters!#REF!</definedName>
    <definedName name="_________PSG3" localSheetId="0">[3]Parameters!#REF!</definedName>
    <definedName name="_________PSG3">[3]Parameters!#REF!</definedName>
    <definedName name="_________PSG4" localSheetId="0">[3]Parameters!#REF!</definedName>
    <definedName name="_________PSG4">[3]Parameters!#REF!</definedName>
    <definedName name="_________PSG5" localSheetId="0">[3]Parameters!#REF!</definedName>
    <definedName name="_________PSG5">[3]Parameters!#REF!</definedName>
    <definedName name="_________PSG6" localSheetId="0">[3]Parameters!#REF!</definedName>
    <definedName name="_________PSG6">[3]Parameters!#REF!</definedName>
    <definedName name="_________PSL1" localSheetId="0">[3]Parameters!#REF!</definedName>
    <definedName name="_________PSL1">[3]Parameters!#REF!</definedName>
    <definedName name="_________PSL2" localSheetId="0">[3]Parameters!#REF!</definedName>
    <definedName name="_________PSL2">[3]Parameters!#REF!</definedName>
    <definedName name="_________PSL3" localSheetId="0">[3]Parameters!#REF!</definedName>
    <definedName name="_________PSL3">[3]Parameters!#REF!</definedName>
    <definedName name="_________PSL4" localSheetId="0">[3]Parameters!#REF!</definedName>
    <definedName name="_________PSL4">[3]Parameters!#REF!</definedName>
    <definedName name="_________PSL5" localSheetId="0">[3]Parameters!#REF!</definedName>
    <definedName name="_________PSL5">[3]Parameters!#REF!</definedName>
    <definedName name="_________PSL6" localSheetId="0">[3]Parameters!#REF!</definedName>
    <definedName name="_________PSL6">[3]Parameters!#REF!</definedName>
    <definedName name="________C510_Input">'[6]Data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[2]Sheet1!#REF!</definedName>
    <definedName name="________DAT14">[2]Sheet1!#REF!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[3]Parameters!#REF!</definedName>
    <definedName name="________PSG1">[3]Parameters!#REF!</definedName>
    <definedName name="________PSG2" localSheetId="0">[3]Parameters!#REF!</definedName>
    <definedName name="________PSG2">[3]Parameters!#REF!</definedName>
    <definedName name="________PSG3" localSheetId="0">[3]Parameters!#REF!</definedName>
    <definedName name="________PSG3">[3]Parameters!#REF!</definedName>
    <definedName name="________PSG4" localSheetId="0">[3]Parameters!#REF!</definedName>
    <definedName name="________PSG4">[3]Parameters!#REF!</definedName>
    <definedName name="________PSG5" localSheetId="0">[3]Parameters!#REF!</definedName>
    <definedName name="________PSG5">[3]Parameters!#REF!</definedName>
    <definedName name="________PSG6" localSheetId="0">[3]Parameters!#REF!</definedName>
    <definedName name="________PSG6">[3]Parameters!#REF!</definedName>
    <definedName name="________PSL1" localSheetId="0">[3]Parameters!#REF!</definedName>
    <definedName name="________PSL1">[3]Parameters!#REF!</definedName>
    <definedName name="________PSL2" localSheetId="0">[3]Parameters!#REF!</definedName>
    <definedName name="________PSL2">[3]Parameters!#REF!</definedName>
    <definedName name="________PSL3" localSheetId="0">[3]Parameters!#REF!</definedName>
    <definedName name="________PSL3">[3]Parameters!#REF!</definedName>
    <definedName name="________PSL4" localSheetId="0">[3]Parameters!#REF!</definedName>
    <definedName name="________PSL4">[3]Parameters!#REF!</definedName>
    <definedName name="________PSL5" localSheetId="0">[3]Parameters!#REF!</definedName>
    <definedName name="________PSL5">[3]Parameters!#REF!</definedName>
    <definedName name="________PSL6" localSheetId="0">[3]Parameters!#REF!</definedName>
    <definedName name="________PSL6">[3]Parameters!#REF!</definedName>
    <definedName name="_______C510_Input">'[4]Data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[2]Sheet1!#REF!</definedName>
    <definedName name="_______DAT14">[2]Sheet1!#REF!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[3]Parameters!#REF!</definedName>
    <definedName name="_______PSG1">[3]Parameters!#REF!</definedName>
    <definedName name="_______PSG2" localSheetId="0">[3]Parameters!#REF!</definedName>
    <definedName name="_______PSG2">[3]Parameters!#REF!</definedName>
    <definedName name="_______PSG3" localSheetId="0">[3]Parameters!#REF!</definedName>
    <definedName name="_______PSG3">[3]Parameters!#REF!</definedName>
    <definedName name="_______PSG4" localSheetId="0">[3]Parameters!#REF!</definedName>
    <definedName name="_______PSG4">[3]Parameters!#REF!</definedName>
    <definedName name="_______PSG5" localSheetId="0">[3]Parameters!#REF!</definedName>
    <definedName name="_______PSG5">[3]Parameters!#REF!</definedName>
    <definedName name="_______PSG6" localSheetId="0">[3]Parameters!#REF!</definedName>
    <definedName name="_______PSG6">[3]Parameters!#REF!</definedName>
    <definedName name="_______PSL1" localSheetId="0">[3]Parameters!#REF!</definedName>
    <definedName name="_______PSL1">[3]Parameters!#REF!</definedName>
    <definedName name="_______PSL2" localSheetId="0">[3]Parameters!#REF!</definedName>
    <definedName name="_______PSL2">[3]Parameters!#REF!</definedName>
    <definedName name="_______PSL3" localSheetId="0">[3]Parameters!#REF!</definedName>
    <definedName name="_______PSL3">[3]Parameters!#REF!</definedName>
    <definedName name="_______PSL4" localSheetId="0">[3]Parameters!#REF!</definedName>
    <definedName name="_______PSL4">[3]Parameters!#REF!</definedName>
    <definedName name="_______PSL5" localSheetId="0">[3]Parameters!#REF!</definedName>
    <definedName name="_______PSL5">[3]Parameters!#REF!</definedName>
    <definedName name="_______PSL6" localSheetId="0">[3]Parameters!#REF!</definedName>
    <definedName name="_______PSL6">[3]Parameters!#REF!</definedName>
    <definedName name="______C510_Input">'[4]Data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[2]Sheet1!#REF!</definedName>
    <definedName name="______DAT14">[2]Sheet1!#REF!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[3]Parameters!#REF!</definedName>
    <definedName name="______PSG1">[3]Parameters!#REF!</definedName>
    <definedName name="______PSG2" localSheetId="0">[3]Parameters!#REF!</definedName>
    <definedName name="______PSG2">[3]Parameters!#REF!</definedName>
    <definedName name="______PSG3" localSheetId="0">[3]Parameters!#REF!</definedName>
    <definedName name="______PSG3">[3]Parameters!#REF!</definedName>
    <definedName name="______PSG4" localSheetId="0">[3]Parameters!#REF!</definedName>
    <definedName name="______PSG4">[3]Parameters!#REF!</definedName>
    <definedName name="______PSG5" localSheetId="0">[3]Parameters!#REF!</definedName>
    <definedName name="______PSG5">[3]Parameters!#REF!</definedName>
    <definedName name="______PSG6" localSheetId="0">[3]Parameters!#REF!</definedName>
    <definedName name="______PSG6">[3]Parameters!#REF!</definedName>
    <definedName name="______PSL1" localSheetId="0">[3]Parameters!#REF!</definedName>
    <definedName name="______PSL1">[3]Parameters!#REF!</definedName>
    <definedName name="______PSL2" localSheetId="0">[3]Parameters!#REF!</definedName>
    <definedName name="______PSL2">[3]Parameters!#REF!</definedName>
    <definedName name="______PSL3" localSheetId="0">[3]Parameters!#REF!</definedName>
    <definedName name="______PSL3">[3]Parameters!#REF!</definedName>
    <definedName name="______PSL4" localSheetId="0">[3]Parameters!#REF!</definedName>
    <definedName name="______PSL4">[3]Parameters!#REF!</definedName>
    <definedName name="______PSL5" localSheetId="0">[3]Parameters!#REF!</definedName>
    <definedName name="______PSL5">[3]Parameters!#REF!</definedName>
    <definedName name="______PSL6" localSheetId="0">[3]Parameters!#REF!</definedName>
    <definedName name="______PSL6">[3]Parameters!#REF!</definedName>
    <definedName name="_____C510_Input">'[4]Data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[2]Sheet1!#REF!</definedName>
    <definedName name="_____DAT14">[2]Sheet1!#REF!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[3]Parameters!#REF!</definedName>
    <definedName name="_____PSG1">[3]Parameters!#REF!</definedName>
    <definedName name="_____PSG2" localSheetId="0">[3]Parameters!#REF!</definedName>
    <definedName name="_____PSG2">[3]Parameters!#REF!</definedName>
    <definedName name="_____PSG3" localSheetId="0">[3]Parameters!#REF!</definedName>
    <definedName name="_____PSG3">[3]Parameters!#REF!</definedName>
    <definedName name="_____PSG4" localSheetId="0">[3]Parameters!#REF!</definedName>
    <definedName name="_____PSG4">[3]Parameters!#REF!</definedName>
    <definedName name="_____PSG5" localSheetId="0">[3]Parameters!#REF!</definedName>
    <definedName name="_____PSG5">[3]Parameters!#REF!</definedName>
    <definedName name="_____PSG6" localSheetId="0">[3]Parameters!#REF!</definedName>
    <definedName name="_____PSG6">[3]Parameters!#REF!</definedName>
    <definedName name="_____PSL1" localSheetId="0">[3]Parameters!#REF!</definedName>
    <definedName name="_____PSL1">[3]Parameters!#REF!</definedName>
    <definedName name="_____PSL2" localSheetId="0">[3]Parameters!#REF!</definedName>
    <definedName name="_____PSL2">[3]Parameters!#REF!</definedName>
    <definedName name="_____PSL3" localSheetId="0">[3]Parameters!#REF!</definedName>
    <definedName name="_____PSL3">[3]Parameters!#REF!</definedName>
    <definedName name="_____PSL4" localSheetId="0">[3]Parameters!#REF!</definedName>
    <definedName name="_____PSL4">[3]Parameters!#REF!</definedName>
    <definedName name="_____PSL5" localSheetId="0">[3]Parameters!#REF!</definedName>
    <definedName name="_____PSL5">[3]Parameters!#REF!</definedName>
    <definedName name="_____PSL6" localSheetId="0">[3]Parameters!#REF!</definedName>
    <definedName name="_____PSL6">[3]Parameters!#REF!</definedName>
    <definedName name="____AFE1" localSheetId="0">#REF!</definedName>
    <definedName name="____AFE1">#REF!</definedName>
    <definedName name="____bsu1" localSheetId="0">[8]Sheet1!#REF!</definedName>
    <definedName name="____bsu1">[8]Sheet1!#REF!</definedName>
    <definedName name="____C510_Input">'[4]Data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'[5]2006'!$D$7:$D$30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[9]PDS1!$B$1:$O$30</definedName>
    <definedName name="____PSG1" localSheetId="0">[3]Parameters!#REF!</definedName>
    <definedName name="____PSG1">[3]Parameters!#REF!</definedName>
    <definedName name="____PSG2" localSheetId="0">[3]Parameters!#REF!</definedName>
    <definedName name="____PSG2">[3]Parameters!#REF!</definedName>
    <definedName name="____PSG3" localSheetId="0">[3]Parameters!#REF!</definedName>
    <definedName name="____PSG3">[3]Parameters!#REF!</definedName>
    <definedName name="____PSG4" localSheetId="0">[3]Parameters!#REF!</definedName>
    <definedName name="____PSG4">[3]Parameters!#REF!</definedName>
    <definedName name="____PSG5" localSheetId="0">[3]Parameters!#REF!</definedName>
    <definedName name="____PSG5">[3]Parameters!#REF!</definedName>
    <definedName name="____PSG6" localSheetId="0">[3]Parameters!#REF!</definedName>
    <definedName name="____PSG6">[3]Parameters!#REF!</definedName>
    <definedName name="____PSL1" localSheetId="0">[3]Parameters!#REF!</definedName>
    <definedName name="____PSL1">[3]Parameters!#REF!</definedName>
    <definedName name="____PSL2" localSheetId="0">[3]Parameters!#REF!</definedName>
    <definedName name="____PSL2">[3]Parameters!#REF!</definedName>
    <definedName name="____PSL3" localSheetId="0">[3]Parameters!#REF!</definedName>
    <definedName name="____PSL3">[3]Parameters!#REF!</definedName>
    <definedName name="____PSL4" localSheetId="0">[3]Parameters!#REF!</definedName>
    <definedName name="____PSL4">[3]Parameters!#REF!</definedName>
    <definedName name="____PSL5" localSheetId="0">[3]Parameters!#REF!</definedName>
    <definedName name="____PSL5">[3]Parameters!#REF!</definedName>
    <definedName name="____PSL6" localSheetId="0">[3]Parameters!#REF!</definedName>
    <definedName name="____PSL6">[3]Parameters!#REF!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'[10]OPEX Forecast Inputs'!#REF!</definedName>
    <definedName name="____TS63">'[10]OPEX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[8]Sheet1!#REF!</definedName>
    <definedName name="___bsu1">[8]Sheet1!#REF!</definedName>
    <definedName name="___C510_Input">'[6]Data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'[5]2006'!$D$7:$D$30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[9]PDS1!$B$1:$O$30</definedName>
    <definedName name="___PSG1" localSheetId="0">[3]Parameters!#REF!</definedName>
    <definedName name="___PSG1">[3]Parameters!#REF!</definedName>
    <definedName name="___PSG2" localSheetId="0">[3]Parameters!#REF!</definedName>
    <definedName name="___PSG2">[3]Parameters!#REF!</definedName>
    <definedName name="___PSG3" localSheetId="0">[3]Parameters!#REF!</definedName>
    <definedName name="___PSG3">[3]Parameters!#REF!</definedName>
    <definedName name="___PSG4" localSheetId="0">[3]Parameters!#REF!</definedName>
    <definedName name="___PSG4">[3]Parameters!#REF!</definedName>
    <definedName name="___PSG5" localSheetId="0">[3]Parameters!#REF!</definedName>
    <definedName name="___PSG5">[3]Parameters!#REF!</definedName>
    <definedName name="___PSG6" localSheetId="0">[3]Parameters!#REF!</definedName>
    <definedName name="___PSG6">[3]Parameters!#REF!</definedName>
    <definedName name="___PSL1" localSheetId="0">[3]Parameters!#REF!</definedName>
    <definedName name="___PSL1">[3]Parameters!#REF!</definedName>
    <definedName name="___PSL2" localSheetId="0">[3]Parameters!#REF!</definedName>
    <definedName name="___PSL2">[3]Parameters!#REF!</definedName>
    <definedName name="___PSL3" localSheetId="0">[3]Parameters!#REF!</definedName>
    <definedName name="___PSL3">[3]Parameters!#REF!</definedName>
    <definedName name="___PSL4" localSheetId="0">[3]Parameters!#REF!</definedName>
    <definedName name="___PSL4">[3]Parameters!#REF!</definedName>
    <definedName name="___PSL5" localSheetId="0">[3]Parameters!#REF!</definedName>
    <definedName name="___PSL5">[3]Parameters!#REF!</definedName>
    <definedName name="___PSL6" localSheetId="0">[3]Parameters!#REF!</definedName>
    <definedName name="___PSL6">[3]Parameters!#REF!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'[10]OPEX Forecast Inputs'!#REF!</definedName>
    <definedName name="___TS63">'[10]OPEX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[8]Sheet1!#REF!</definedName>
    <definedName name="__bsu1">[8]Sheet1!#REF!</definedName>
    <definedName name="__C510_Input">'[6]Data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'[5]2006'!$D$7:$D$30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[9]PDS1!$B$1:$O$30</definedName>
    <definedName name="__PSG1" localSheetId="0">[3]Parameters!#REF!</definedName>
    <definedName name="__PSG1">[3]Parameters!#REF!</definedName>
    <definedName name="__PSG2" localSheetId="0">[3]Parameters!#REF!</definedName>
    <definedName name="__PSG2">[3]Parameters!#REF!</definedName>
    <definedName name="__PSG3" localSheetId="0">[3]Parameters!#REF!</definedName>
    <definedName name="__PSG3">[3]Parameters!#REF!</definedName>
    <definedName name="__PSG4" localSheetId="0">[3]Parameters!#REF!</definedName>
    <definedName name="__PSG4">[3]Parameters!#REF!</definedName>
    <definedName name="__PSG5" localSheetId="0">[3]Parameters!#REF!</definedName>
    <definedName name="__PSG5">[3]Parameters!#REF!</definedName>
    <definedName name="__PSG6" localSheetId="0">[3]Parameters!#REF!</definedName>
    <definedName name="__PSG6">[3]Parameters!#REF!</definedName>
    <definedName name="__PSL1" localSheetId="0">[3]Parameters!#REF!</definedName>
    <definedName name="__PSL1">[3]Parameters!#REF!</definedName>
    <definedName name="__PSL2" localSheetId="0">[3]Parameters!#REF!</definedName>
    <definedName name="__PSL2">[3]Parameters!#REF!</definedName>
    <definedName name="__PSL3" localSheetId="0">[3]Parameters!#REF!</definedName>
    <definedName name="__PSL3">[3]Parameters!#REF!</definedName>
    <definedName name="__PSL4" localSheetId="0">[3]Parameters!#REF!</definedName>
    <definedName name="__PSL4">[3]Parameters!#REF!</definedName>
    <definedName name="__PSL5" localSheetId="0">[3]Parameters!#REF!</definedName>
    <definedName name="__PSL5">[3]Parameters!#REF!</definedName>
    <definedName name="__PSL6" localSheetId="0">[3]Parameters!#REF!</definedName>
    <definedName name="__PSL6">[3]Parameters!#REF!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'[10]OPEX Forecast Inputs'!#REF!</definedName>
    <definedName name="__TS63">'[10]OPEX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[8]Sheet1!#REF!</definedName>
    <definedName name="_bsu1">[8]Sheet1!#REF!</definedName>
    <definedName name="_C510_Input">'[6]Data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'[5]2006'!$D$7:$D$30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[9]PDS1!$B$1:$O$30</definedName>
    <definedName name="_PSG1" localSheetId="0">[3]Parameters!#REF!</definedName>
    <definedName name="_PSG1">[3]Parameters!#REF!</definedName>
    <definedName name="_PSG2" localSheetId="0">[3]Parameters!#REF!</definedName>
    <definedName name="_PSG2">[3]Parameters!#REF!</definedName>
    <definedName name="_PSG3" localSheetId="0">[3]Parameters!#REF!</definedName>
    <definedName name="_PSG3">[3]Parameters!#REF!</definedName>
    <definedName name="_PSG4" localSheetId="0">[3]Parameters!#REF!</definedName>
    <definedName name="_PSG4">[3]Parameters!#REF!</definedName>
    <definedName name="_PSG5" localSheetId="0">[3]Parameters!#REF!</definedName>
    <definedName name="_PSG5">[3]Parameters!#REF!</definedName>
    <definedName name="_PSG6" localSheetId="0">[3]Parameters!#REF!</definedName>
    <definedName name="_PSG6">[3]Parameters!#REF!</definedName>
    <definedName name="_PSL1" localSheetId="0">[3]Parameters!#REF!</definedName>
    <definedName name="_PSL1">[3]Parameters!#REF!</definedName>
    <definedName name="_PSL2" localSheetId="0">[3]Parameters!#REF!</definedName>
    <definedName name="_PSL2">[3]Parameters!#REF!</definedName>
    <definedName name="_PSL3" localSheetId="0">[3]Parameters!#REF!</definedName>
    <definedName name="_PSL3">[3]Parameters!#REF!</definedName>
    <definedName name="_PSL4" localSheetId="0">[3]Parameters!#REF!</definedName>
    <definedName name="_PSL4">[3]Parameters!#REF!</definedName>
    <definedName name="_PSL5" localSheetId="0">[3]Parameters!#REF!</definedName>
    <definedName name="_PSL5">[3]Parameters!#REF!</definedName>
    <definedName name="_PSL6" localSheetId="0">[3]Parameters!#REF!</definedName>
    <definedName name="_PSL6">[3]Parameters!#REF!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'[10]OPEX Forecast Inputs'!#REF!</definedName>
    <definedName name="_TS63">'[10]OPEX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'[10]OPEX Forecast Inputs'!#REF!</definedName>
    <definedName name="A_DOWN_ASPHALT">'[10]OPEX Forecast Inputs'!#REF!</definedName>
    <definedName name="A_DOWN_COMP" localSheetId="0">'[10]OPEX Forecast Inputs'!#REF!</definedName>
    <definedName name="A_DOWN_COMP">'[10]OPEX Forecast Inputs'!#REF!</definedName>
    <definedName name="A_DOWN_FAC" localSheetId="0">'[10]OPEX Forecast Inputs'!#REF!</definedName>
    <definedName name="A_DOWN_FAC">'[10]OPEX Forecast Inputs'!#REF!</definedName>
    <definedName name="A_DOWN_GAS" localSheetId="0">'[10]OPEX Forecast Inputs'!#REF!</definedName>
    <definedName name="A_DOWN_GAS">'[10]OPEX Forecast Inputs'!#REF!</definedName>
    <definedName name="A_DOWN_HURR" localSheetId="0">'[10]OPEX Forecast Inputs'!#REF!</definedName>
    <definedName name="A_DOWN_HURR">'[10]OPEX Forecast Inputs'!#REF!</definedName>
    <definedName name="A_DOWN_INIT" localSheetId="0">'[10]OPEX Forecast Inputs'!#REF!</definedName>
    <definedName name="A_DOWN_INIT">'[10]OPEX Forecast Inputs'!#REF!</definedName>
    <definedName name="A_DOWN_MULTI" localSheetId="0">'[10]OPEX Forecast Inputs'!#REF!</definedName>
    <definedName name="A_DOWN_MULTI">'[10]OPEX Forecast Inputs'!#REF!</definedName>
    <definedName name="A_DOWN_O_1" localSheetId="0">'[10]OPEX Forecast Inputs'!#REF!</definedName>
    <definedName name="A_DOWN_O_1">'[10]OPEX Forecast Inputs'!#REF!</definedName>
    <definedName name="A_DOWN_O_2" localSheetId="0">'[10]OPEX Forecast Inputs'!#REF!</definedName>
    <definedName name="A_DOWN_O_2">'[10]OPEX Forecast Inputs'!#REF!</definedName>
    <definedName name="A_DOWN_PIPE" localSheetId="0">'[10]OPEX Forecast Inputs'!#REF!</definedName>
    <definedName name="A_DOWN_PIPE">'[10]OPEX Forecast Inputs'!#REF!</definedName>
    <definedName name="A_DOWN_SUB" localSheetId="0">'[10]OPEX Forecast Inputs'!#REF!</definedName>
    <definedName name="A_DOWN_SUB">'[10]OPEX Forecast Inputs'!#REF!</definedName>
    <definedName name="A_DOWN_WATER" localSheetId="0">'[10]OPEX Forecast Inputs'!#REF!</definedName>
    <definedName name="A_DOWN_WATER">'[10]OPEX Forecast Inputs'!#REF!</definedName>
    <definedName name="A_O_ASPH" localSheetId="0">[10]Assumptions!#REF!</definedName>
    <definedName name="A_O_ASPH">[10]Assumptions!#REF!</definedName>
    <definedName name="A_O_ASPH2" localSheetId="0">[10]Assumptions!#REF!</definedName>
    <definedName name="A_O_ASPH2">[10]Assumptions!#REF!</definedName>
    <definedName name="A_O_COMP" localSheetId="0">[10]Assumptions!#REF!</definedName>
    <definedName name="A_O_COMP">[10]Assumptions!#REF!</definedName>
    <definedName name="A_O_COMP2" localSheetId="0">[10]Assumptions!#REF!</definedName>
    <definedName name="A_O_COMP2">[10]Assumptions!#REF!</definedName>
    <definedName name="A_O_GAS" localSheetId="0">[10]Assumptions!#REF!</definedName>
    <definedName name="A_O_GAS">[10]Assumptions!#REF!</definedName>
    <definedName name="A_O_GAS2" localSheetId="0">[10]Assumptions!#REF!</definedName>
    <definedName name="A_O_GAS2">[10]Assumptions!#REF!</definedName>
    <definedName name="A_O_INIT" localSheetId="0">[10]Assumptions!#REF!</definedName>
    <definedName name="A_O_INIT">[10]Assumptions!#REF!</definedName>
    <definedName name="A_O_INIT2" localSheetId="0">[10]Assumptions!#REF!</definedName>
    <definedName name="A_O_INIT2">[10]Assumptions!#REF!</definedName>
    <definedName name="A_O_MULTI" localSheetId="0">[10]Assumptions!#REF!</definedName>
    <definedName name="A_O_MULTI">[10]Assumptions!#REF!</definedName>
    <definedName name="A_O_MULTI2" localSheetId="0">[10]Assumptions!#REF!</definedName>
    <definedName name="A_O_MULTI2">[10]Assumptions!#REF!</definedName>
    <definedName name="A_O_WATER" localSheetId="0">[10]Assumptions!#REF!</definedName>
    <definedName name="A_O_WATER">[10]Assumptions!#REF!</definedName>
    <definedName name="A_O_WATER2" localSheetId="0">[10]Assumptions!#REF!</definedName>
    <definedName name="A_O_WATER2">[10]Assumptions!#REF!</definedName>
    <definedName name="A_SUB_FAC" localSheetId="0">[10]Assumptions!#REF!</definedName>
    <definedName name="A_SUB_FAC">[10]Assumptions!#REF!</definedName>
    <definedName name="A_SUB_FAC2" localSheetId="0">[10]Assumptions!#REF!</definedName>
    <definedName name="A_SUB_FAC2">[10]Assumptions!#REF!</definedName>
    <definedName name="A_TLP_FAC" localSheetId="0">[10]Assumptions!#REF!</definedName>
    <definedName name="A_TLP_FAC">[10]Assumptions!#REF!</definedName>
    <definedName name="A_TLP_FAC2" localSheetId="0">[10]Assumptions!#REF!</definedName>
    <definedName name="A_TLP_FAC2">[10]Assumptions!#REF!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[11]Sheet1!$B$1:$B$644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'[12]Cons_QTRLY_ KPI_ EST'!$C$5:$F$106</definedName>
    <definedName name="ActualYTD">'[12]Cons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'[13]POM-AFE'!$A$3:$A$104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'[14]Reserves Breakdown'!#REF!</definedName>
    <definedName name="AG_to_Oil_Ratio">'[14]Reserves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[15]ActivityData!$A$2:$A$178</definedName>
    <definedName name="All_Data">[16]Economics!$I$24:$BG$74,[16]Economics!$H$77:$M$91</definedName>
    <definedName name="alllookup" localSheetId="0">[14]Calculations!#REF!</definedName>
    <definedName name="alllookup">[14]Calculations!#REF!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'[17]Erha reconciliation'!#REF!</definedName>
    <definedName name="AP_after_ET">'[17]Erha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[18]Calculation!$E$9:$E$12</definedName>
    <definedName name="API_SUM">[18]Calculation!$E$14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Name" localSheetId="0">#REF!</definedName>
    <definedName name="AssetName">#REF!</definedName>
    <definedName name="Assump_D_0_1" localSheetId="0">[10]Assumptions!#REF!</definedName>
    <definedName name="Assump_D_0_1">[10]Assumptions!#REF!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'[6]Data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'[6]Data Entry'!$D$37:$M$37</definedName>
    <definedName name="B110_Calc" localSheetId="0">#REF!</definedName>
    <definedName name="B110_Calc">#REF!</definedName>
    <definedName name="B120.07_Input">'[6]Data Entry'!$D$38:$M$38</definedName>
    <definedName name="B120.08_Calc" localSheetId="0">#REF!</definedName>
    <definedName name="B120.08_Calc">#REF!</definedName>
    <definedName name="B120.08_Input">'[6]Data Entry'!$D$39:$M$39</definedName>
    <definedName name="B120.21_Input">'[6]Data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'[6]Data Entry'!$D$97:$M$97</definedName>
    <definedName name="B131.13_Calc" localSheetId="0">#REF!</definedName>
    <definedName name="B131.13_Calc">#REF!</definedName>
    <definedName name="B131.13_Input">'[6]Data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'[6]Data Entry'!$D$100:$M$100</definedName>
    <definedName name="B132.04_Calc" localSheetId="0">#REF!</definedName>
    <definedName name="B132.04_Calc">#REF!</definedName>
    <definedName name="B132.04_Input">'[6]Data Entry'!$D$101:$M$101</definedName>
    <definedName name="B132.08_Calc">'[6]Automated Balance Sheet'!$F$33:$O$33</definedName>
    <definedName name="B132.09_Calc">'[6]Automated Balance Sheet'!$F$34:$O$34</definedName>
    <definedName name="B132.09_Input">'[6]Data Entry'!$D$102:$M$102</definedName>
    <definedName name="B132_Calc" localSheetId="0">#REF!</definedName>
    <definedName name="B132_Calc">#REF!</definedName>
    <definedName name="B133_Calc">'[6]Automated Balance Sheet'!$F$35:$O$35</definedName>
    <definedName name="B133_Input">'[6]Data Entry'!$D$41:$M$41</definedName>
    <definedName name="B200_Calc" localSheetId="0">#REF!</definedName>
    <definedName name="B200_Calc">#REF!</definedName>
    <definedName name="B250_Calc">'[6]Automated Balance Sheet'!$F$43:$O$43</definedName>
    <definedName name="B250_Input">'[6]Data Entry'!$D$42:$M$42</definedName>
    <definedName name="B270_Calc">'[6]Automated Balance Sheet'!$F$38:$O$38</definedName>
    <definedName name="B270_Input">'[6]Data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'[6]Data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'[6]Automated Balance Sheet'!$F$46:$O$46</definedName>
    <definedName name="B310_Input">'[6]Data Entry'!$D$44:$M$44</definedName>
    <definedName name="B320_Calc">'[6]Automated Balance Sheet'!$F$47:$O$47</definedName>
    <definedName name="B320_Input">'[6]Data Entry'!$D$45:$M$45</definedName>
    <definedName name="B330_Calc">'[6]Automated Balance Sheet'!$F$48:$O$48</definedName>
    <definedName name="B330_Input">'[6]Data Entry'!$D$46:$M$46</definedName>
    <definedName name="B340_Calc">'[6]Automated Balance Sheet'!$F$49:$O$49</definedName>
    <definedName name="B340_Input">'[6]Data Entry'!$D$47:$M$47</definedName>
    <definedName name="B400_Calc" localSheetId="0">#REF!</definedName>
    <definedName name="B400_Calc">#REF!</definedName>
    <definedName name="B410_Calc">'[6]Automated Balance Sheet'!$F$54:$O$54</definedName>
    <definedName name="B411_Calc" localSheetId="0">#REF!</definedName>
    <definedName name="B411_Calc">#REF!</definedName>
    <definedName name="B411_Input">'[6]Data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'[6]Automated Balance Sheet'!$F$59:$O$59</definedName>
    <definedName name="B421.02_Calc" localSheetId="0">#REF!</definedName>
    <definedName name="B421.02_Calc">#REF!</definedName>
    <definedName name="B421.02_Input">'[6]Data Entry'!$D$50:$M$50</definedName>
    <definedName name="B421.03_Calc" localSheetId="0">#REF!</definedName>
    <definedName name="B421.03_Calc">#REF!</definedName>
    <definedName name="B421_01_Input">'[6]Data Entry'!$D$49:$M$49</definedName>
    <definedName name="B421_Calc" localSheetId="0">#REF!</definedName>
    <definedName name="B421_Calc">#REF!</definedName>
    <definedName name="B422_Calc">'[6]Automated Balance Sheet'!$F$62:$O$62</definedName>
    <definedName name="B422_Input">'[6]Data Entry'!$D$51:$M$51</definedName>
    <definedName name="B500_Calc">'[6]Automated Balance Sheet'!$F$64:$O$64</definedName>
    <definedName name="B500_Input">'[6]Data Entry'!$D$52:$M$52</definedName>
    <definedName name="B600_Calc">'[6]Automated Balance Sheet'!$F$66:$O$66</definedName>
    <definedName name="B610_Calc" localSheetId="0">#REF!</definedName>
    <definedName name="B610_Calc">#REF!</definedName>
    <definedName name="B610_Input">'[6]Data Entry'!$D$53:$M$53</definedName>
    <definedName name="B620_Calc" localSheetId="0">#REF!</definedName>
    <definedName name="B620_Calc">#REF!</definedName>
    <definedName name="B620_Input">'[6]Data Entry'!$D$54:$M$54</definedName>
    <definedName name="B630_Calc" localSheetId="0">#REF!</definedName>
    <definedName name="B630_Calc">#REF!</definedName>
    <definedName name="B630_Input">'[6]Data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'[6]Data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'[6]Automated Balance Sheet'!$F$76:$O$76</definedName>
    <definedName name="B810_Input">'[6]Data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'[6]Automated Balance Sheet'!$F$81:$O$81</definedName>
    <definedName name="B821.03_Input">'[6]Data Entry'!$D$59:$M$59</definedName>
    <definedName name="B821.04_Calc" localSheetId="0">#REF!</definedName>
    <definedName name="B821.04_Calc">#REF!</definedName>
    <definedName name="B821.04_Input">'[6]Data Entry'!$D$60:$M$60</definedName>
    <definedName name="B821.13_Calc" localSheetId="0">#REF!</definedName>
    <definedName name="B821.13_Calc">#REF!</definedName>
    <definedName name="B821.13_Input">'[6]Data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'[6]Automated Balance Sheet'!$F$85:$O$85</definedName>
    <definedName name="B830_Input">'[6]Data Entry'!$D$61:$M$61</definedName>
    <definedName name="B835_Calc" localSheetId="0">#REF!</definedName>
    <definedName name="B835_Calc">#REF!</definedName>
    <definedName name="B835_Input">'[6]Data Entry'!$D$65:$M$65</definedName>
    <definedName name="B836_Calc" localSheetId="0">#REF!</definedName>
    <definedName name="B836_Calc">#REF!</definedName>
    <definedName name="B836_Input">'[6]Data Entry'!$D$66:$M$66</definedName>
    <definedName name="B840.01_Calc" localSheetId="0">#REF!</definedName>
    <definedName name="B840.01_Calc">#REF!</definedName>
    <definedName name="B840.02_Calc">'[6]Automated Balance Sheet'!$F$90:$O$90</definedName>
    <definedName name="B840.02_Input">'[6]Data Entry'!$D$62:$M$62</definedName>
    <definedName name="B840.03_Calc" localSheetId="0">#REF!</definedName>
    <definedName name="B840.03_Calc">#REF!</definedName>
    <definedName name="B840.03_Input">'[6]Data Entry'!$D$63:$M$63</definedName>
    <definedName name="B840.04_Calc" localSheetId="0">#REF!</definedName>
    <definedName name="B840.04_Calc">#REF!</definedName>
    <definedName name="B840.04_Input">'[6]Data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'[6]Data Entry'!$D$67:$M$67</definedName>
    <definedName name="B911.02_Calc" localSheetId="0">#REF!</definedName>
    <definedName name="B911.02_Calc">#REF!</definedName>
    <definedName name="B911.02_Input">'[6]Data Entry'!$D$71:$M$71</definedName>
    <definedName name="B911_Calc">'[6]Automated Balance Sheet'!$F$96:$O$96</definedName>
    <definedName name="B912.01_Calc" localSheetId="0">#REF!</definedName>
    <definedName name="B912.01_Calc">#REF!</definedName>
    <definedName name="B912.01_Input">'[6]Data Entry'!$D$68:$M$68</definedName>
    <definedName name="B912.02_Calc" localSheetId="0">#REF!</definedName>
    <definedName name="B912.02_Calc">#REF!</definedName>
    <definedName name="B912.02_Input">'[6]Data Entry'!$D$69:$M$69</definedName>
    <definedName name="B912.06_Calc" localSheetId="0">#REF!</definedName>
    <definedName name="B912.06_Calc">#REF!</definedName>
    <definedName name="B912.06_Input">'[6]Data Entry'!$D$70:$M$70</definedName>
    <definedName name="B912_Calc">'[6]Automated Balance Sheet'!$F$99:$O$99</definedName>
    <definedName name="B913_Calc">'[6]Automated Balance Sheet'!$F$103:$O$103</definedName>
    <definedName name="B913_Input">'[6]Data Entry'!$D$72:$M$72</definedName>
    <definedName name="B920_Calc">'[6]Automated Balance Sheet'!$F$104:$O$104</definedName>
    <definedName name="B920_Input">'[6]Data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[18]Calculation!$B$9:$B$12</definedName>
    <definedName name="Barrels_SUM">[18]Calculation!$B$14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'[11]Budget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'[28]Data Entry'!$G$11</definedName>
    <definedName name="Brass_Barrels">'[28]Data Entry'!$C$11</definedName>
    <definedName name="Brass_US">'[28]Data Entry'!$E$11</definedName>
    <definedName name="brt">[30]Sheet2!$A$2:$A$165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'[31]2005'!$A$168:$B$260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'[6]Data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'[6]Data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'[6]Data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'[6]Data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'[6]Data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'[6]Data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[32]AWARDED!$B$7:$D$81</definedName>
    <definedName name="CACategory" localSheetId="0">#REF!</definedName>
    <definedName name="CACategory">#REF!</definedName>
    <definedName name="CACode">[33]Economics!$AD$14</definedName>
    <definedName name="CalcMode">[3]Parameters!$B$6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[14]Delay!#REF!</definedName>
    <definedName name="capex_factor">[14]Delay!#REF!</definedName>
    <definedName name="capex_flag" localSheetId="0">[14]Calculations!#REF!</definedName>
    <definedName name="capex_flag">[14]Calculations!#REF!</definedName>
    <definedName name="capex_increase_year" localSheetId="0">[14]Delay!#REF!</definedName>
    <definedName name="capex_increase_year">[14]Delay!#REF!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[34]Contract_Details!$A$2:$R$74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[35]AWARDED!$B$7:$E$76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[36]Sheet1!$B$5:$B$81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[37]SetUp!$C$14</definedName>
    <definedName name="CompanyName">[38]SetUp!$C$8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'[14]Reserves Breakdown'!#REF!</definedName>
    <definedName name="Condensate_to_AG_Ratio">'[14]Reserves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[39]Overview!$L$4</definedName>
    <definedName name="conv2">[39]Overview!$M$4</definedName>
    <definedName name="conv3">[39]Overview!$X$2</definedName>
    <definedName name="conv4">[39]Overview!$AG$2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'[3]Summary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[37]SetUp!$C$7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T" localSheetId="0">#REF!</definedName>
    <definedName name="CURRENT">#REF!</definedName>
    <definedName name="D_Asphalt" localSheetId="0">[10]Assumptions!#REF!</definedName>
    <definedName name="D_Asphalt">[10]Assumptions!#REF!</definedName>
    <definedName name="D_Comp" localSheetId="0">[10]Assumptions!#REF!</definedName>
    <definedName name="D_Comp">[10]Assumptions!#REF!</definedName>
    <definedName name="D_fac" localSheetId="0">[10]Assumptions!#REF!</definedName>
    <definedName name="D_fac">[10]Assumptions!#REF!</definedName>
    <definedName name="D_Gas" localSheetId="0">[10]Assumptions!#REF!</definedName>
    <definedName name="D_Gas">[10]Assumptions!#REF!</definedName>
    <definedName name="D_Init" localSheetId="0">[10]Assumptions!#REF!</definedName>
    <definedName name="D_Init">[10]Assumptions!#REF!</definedName>
    <definedName name="D_Multi" localSheetId="0">[10]Assumptions!#REF!</definedName>
    <definedName name="D_Multi">[10]Assumptions!#REF!</definedName>
    <definedName name="D_O_1" localSheetId="0">[10]Assumptions!#REF!</definedName>
    <definedName name="D_O_1">[10]Assumptions!#REF!</definedName>
    <definedName name="D_O_2" localSheetId="0">[10]Assumptions!#REF!</definedName>
    <definedName name="D_O_2">[10]Assumptions!#REF!</definedName>
    <definedName name="D_Pipe" localSheetId="0">[10]Assumptions!#REF!</definedName>
    <definedName name="D_Pipe">[10]Assumptions!#REF!</definedName>
    <definedName name="D_Sub" localSheetId="0">[10]Assumptions!#REF!</definedName>
    <definedName name="D_Sub">[10]Assumptions!#REF!</definedName>
    <definedName name="D_Subsea" localSheetId="0">[10]Assumptions!#REF!</definedName>
    <definedName name="D_Subsea">[10]Assumptions!#REF!</definedName>
    <definedName name="D_SubseaWells" localSheetId="0">[10]Assumptions!#REF!</definedName>
    <definedName name="D_SubseaWells">[10]Assumptions!#REF!</definedName>
    <definedName name="D_Water" localSheetId="0">[10]Assumptions!#REF!</definedName>
    <definedName name="D_Water">[10]Assumptions!#REF!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[14]Delay!#REF!</definedName>
    <definedName name="delay_table">[14]Delay!#REF!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'[40]do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'[10]OPEX Forecast Inputs'!#REF!</definedName>
    <definedName name="Down_Asphalt">'[10]OPEX Forecast Inputs'!#REF!</definedName>
    <definedName name="Down_Comp" localSheetId="0">'[10]OPEX Forecast Inputs'!#REF!</definedName>
    <definedName name="Down_Comp">'[10]OPEX Forecast Inputs'!#REF!</definedName>
    <definedName name="Down_Fac" localSheetId="0">'[10]OPEX Forecast Inputs'!#REF!</definedName>
    <definedName name="Down_Fac">'[10]OPEX Forecast Inputs'!#REF!</definedName>
    <definedName name="Down_Gas" localSheetId="0">'[10]OPEX Forecast Inputs'!#REF!</definedName>
    <definedName name="Down_Gas">'[10]OPEX Forecast Inputs'!#REF!</definedName>
    <definedName name="Down_Hurr" localSheetId="0">'[10]OPEX Forecast Inputs'!#REF!</definedName>
    <definedName name="Down_Hurr">'[10]OPEX Forecast Inputs'!#REF!</definedName>
    <definedName name="Down_Init" localSheetId="0">'[10]OPEX Forecast Inputs'!#REF!</definedName>
    <definedName name="Down_Init">'[10]OPEX Forecast Inputs'!#REF!</definedName>
    <definedName name="Down_Multi" localSheetId="0">'[10]OPEX Forecast Inputs'!#REF!</definedName>
    <definedName name="Down_Multi">'[10]OPEX Forecast Inputs'!#REF!</definedName>
    <definedName name="Down_O_1" localSheetId="0">'[10]OPEX Forecast Inputs'!#REF!</definedName>
    <definedName name="Down_O_1">'[10]OPEX Forecast Inputs'!#REF!</definedName>
    <definedName name="Down_O_2" localSheetId="0">'[10]OPEX Forecast Inputs'!#REF!</definedName>
    <definedName name="Down_O_2">'[10]OPEX Forecast Inputs'!#REF!</definedName>
    <definedName name="Down_Pipe" localSheetId="0">'[10]OPEX Forecast Inputs'!#REF!</definedName>
    <definedName name="Down_Pipe">'[10]OPEX Forecast Inputs'!#REF!</definedName>
    <definedName name="Down_Sub" localSheetId="0">'[10]OPEX Forecast Inputs'!#REF!</definedName>
    <definedName name="Down_Sub">'[10]OPEX Forecast Inputs'!#REF!</definedName>
    <definedName name="Down_SubPipe" localSheetId="0">'[10]OPEX Forecast Inputs'!#REF!</definedName>
    <definedName name="Down_SubPipe">'[10]OPEX Forecast Inputs'!#REF!</definedName>
    <definedName name="Down_Subsea" localSheetId="0">'[10]OPEX Forecast Inputs'!#REF!</definedName>
    <definedName name="Down_Subsea">'[10]OPEX Forecast Inputs'!#REF!</definedName>
    <definedName name="Down_SubseaPipeline" localSheetId="0">'[10]OPEX Forecast Inputs'!#REF!</definedName>
    <definedName name="Down_SubseaPipeline">'[10]OPEX Forecast Inputs'!#REF!</definedName>
    <definedName name="Down_SubWells" localSheetId="0">'[10]OPEX Forecast Inputs'!#REF!</definedName>
    <definedName name="Down_SubWells">'[10]OPEX Forecast Inputs'!#REF!</definedName>
    <definedName name="Down_Water" localSheetId="0">'[10]OPEX Forecast Inputs'!#REF!</definedName>
    <definedName name="Down_Water">'[10]OPEX Forecast Inputs'!#REF!</definedName>
    <definedName name="Downtime_O_1" localSheetId="0">'[10]OPEX Forecast Inputs'!#REF!</definedName>
    <definedName name="Downtime_O_1">'[10]OPEX Forecast Inputs'!#REF!</definedName>
    <definedName name="Downtime_O_2" localSheetId="0">'[10]OPEX Forecast Inputs'!#REF!</definedName>
    <definedName name="Downtime_O_2">'[10]OPEX Forecast Inputs'!#REF!</definedName>
    <definedName name="DTA_TimingCA" localSheetId="0">'[17]Tax Provision'!#REF!</definedName>
    <definedName name="DTA_TimingCA">'[17]Tax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'[11]Exp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'[6]Assoc Coy PMaster Data'!$D$17:$M$17</definedName>
    <definedName name="EP10_Grp">'[6]Group Coy PMaster Data'!$D$17:$M$17</definedName>
    <definedName name="EP11a_Ass">'[6]Assoc Coy PMaster Data'!$D$18:$M$18</definedName>
    <definedName name="EP11a_Grp">'[6]Group Coy PMaster Data'!$D$18:$M$18</definedName>
    <definedName name="EP12a_Ass">'[6]Assoc Coy PMaster Data'!$D$19:$M$19</definedName>
    <definedName name="EP12a_Grp">'[6]Group Coy PMaster Data'!$D$19:$M$19</definedName>
    <definedName name="EP12b_Ass">'[6]Assoc Coy PMaster Data'!$D$20:$M$20</definedName>
    <definedName name="EP12b_Grp">'[6]Group Coy PMaster Data'!$D$20:$M$20</definedName>
    <definedName name="EP15a_Ass">'[6]Assoc Coy PMaster Data'!$D$24:$M$24</definedName>
    <definedName name="EP16_Ass">'[6]Assoc Coy PMaster Data'!$D$25:$M$25</definedName>
    <definedName name="EP17_Ass">'[6]Assoc Coy PMaster Data'!$D$26:$M$26</definedName>
    <definedName name="EP18_Ass">'[6]Assoc Coy PMaster Data'!$D$27:$M$27</definedName>
    <definedName name="EP18_Grp">'[6]Group Coy PMaster Data'!$D$27:$M$27</definedName>
    <definedName name="EP20_Ass">'[6]Assoc Coy PMaster Data'!$D$31:$M$31</definedName>
    <definedName name="EP20_Grp">'[6]Group Coy PMaster Data'!$D$31:$M$31</definedName>
    <definedName name="EP200_Ass">'[6]Assoc Coy PMaster Data'!$D$22:$M$22</definedName>
    <definedName name="EP200_Grp">'[6]Group Coy PMaster Data'!$D$22:$M$22</definedName>
    <definedName name="EP21_Grp">'[6]Group Coy PMaster Data'!$D$32:$M$32</definedName>
    <definedName name="EP25_Ass">'[6]Assoc Coy PMaster Data'!$D$36:$M$36</definedName>
    <definedName name="EP25_Grp">'[6]Group Coy PMaster Data'!$D$36:$M$36</definedName>
    <definedName name="EP319_Ass">'[6]Assoc Coy PMaster Data'!$D$64:$M$64</definedName>
    <definedName name="EP319_Grp">'[6]Group Coy PMaster Data'!$D$64:$M$64</definedName>
    <definedName name="EP323_Grp">'[6]Group Coy PMaster Data'!$D$65:$M$65</definedName>
    <definedName name="EP326_Ass">'[6]Assoc Coy PMaster Data'!$D$66:$M$66</definedName>
    <definedName name="EP326_Grp">'[6]Group Coy PMaster Data'!$D$66:$M$66</definedName>
    <definedName name="EP33_Ass">'[6]Assoc Coy PMaster Data'!$D$67:$M$67</definedName>
    <definedName name="EP33_Grp">'[6]Group Coy PMaster Data'!$D$67:$M$67</definedName>
    <definedName name="EP34_Grp">'[6]Group Coy PMaster Data'!$D$68:$M$68</definedName>
    <definedName name="EP9a_Ass">'[6]Assoc Coy PMaster Data'!$D$13:$M$13</definedName>
    <definedName name="EP9a_Grp">'[6]Group Coy PMaster Data'!$D$13:$M$13</definedName>
    <definedName name="EP9b_Ass">'[6]Assoc Coy PMaster Data'!$D$14:$M$14</definedName>
    <definedName name="EP9b_Grp">'[6]Group Coy PMaster Data'!$D$14:$M$14</definedName>
    <definedName name="EP9c_Ass">'[6]Assoc Coy PMaster Data'!$D$15:$M$15</definedName>
    <definedName name="EP9c_Grp">'[6]Group Coy PMaster Data'!$D$15:$M$15</definedName>
    <definedName name="EP9d_Ass">'[6]Assoc Coy PMaster Data'!$D$16:$M$16</definedName>
    <definedName name="EP9d_Grp">'[6]Group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'[6]Group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[41]AFE!$A$2:$B$125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[38]SetUp!$E$70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'[42]Mapping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[14]Calculations!#REF!</definedName>
    <definedName name="fiscal_splitter">[14]Calculations!#REF!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[43]flora!$A$1:$G$184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[38]SetUp!$C$10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'[42]Mapping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[44]Profiles!#REF!</definedName>
    <definedName name="Gas_Wells">[44]Profiles!#REF!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[3]Parameters!$D$3</definedName>
    <definedName name="GCT_ACCRUAL___DIRECTORATE" localSheetId="0">#REF!</definedName>
    <definedName name="GCT_ACCRUAL___DIRECTORATE">#REF!</definedName>
    <definedName name="GI_Start_Date_T7">'[45]General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[38]SetUp!$C$37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'[46]Reservoir Summary Data'!$B$59</definedName>
    <definedName name="Horizontal_Rate_5.5">'[46]Reservoir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[38]SetUp!$D$72:$I$72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[47]Definitions!$I$2:$I$101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[3]Parameters!#REF!</definedName>
    <definedName name="InfSY">[3]Parameters!#REF!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[18]Calculation!$F$9:$F$12</definedName>
    <definedName name="Invoice_SUM">[18]Calculation!$F$14</definedName>
    <definedName name="Item" localSheetId="0">#REF!</definedName>
    <definedName name="Item">#REF!</definedName>
    <definedName name="item2">[15]ActivityData!$A$5:$A$178</definedName>
    <definedName name="JAN">[48]Sheet1!$G$6:$K$67</definedName>
    <definedName name="jnl" localSheetId="0">[49]mar!#REF!</definedName>
    <definedName name="jnl">[49]mar!#REF!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'[40]do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[26]SetUp!$D$10</definedName>
    <definedName name="LiquidTotalFactor">[3]Parameters!$C$3</definedName>
    <definedName name="list">[50]Sheet2!$A$1:$A$157</definedName>
    <definedName name="lists">[51]Sheet1!$A$1:$A$161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'[40]do not Delete'!$E$2:$E$9</definedName>
    <definedName name="Log_Air_Crew" localSheetId="0">'[10]OPEX Forecast Inputs'!#REF!</definedName>
    <definedName name="Log_Air_Crew">'[10]OPEX Forecast Inputs'!#REF!</definedName>
    <definedName name="Log_Air_Sup" localSheetId="0">'[10]OPEX Forecast Inputs'!#REF!</definedName>
    <definedName name="Log_Air_Sup">'[10]OPEX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[14]Calculations!#REF!</definedName>
    <definedName name="lookup1">[14]Calculations!#REF!</definedName>
    <definedName name="lookup1b" localSheetId="0">[14]Calculations!#REF!</definedName>
    <definedName name="lookup1b">[14]Calculations!#REF!</definedName>
    <definedName name="lookup1c" localSheetId="0">[14]Calculations!#REF!</definedName>
    <definedName name="lookup1c">[14]Calculations!#REF!</definedName>
    <definedName name="lookup2" localSheetId="0">[14]Calculations!#REF!</definedName>
    <definedName name="lookup2">[14]Calculations!#REF!</definedName>
    <definedName name="lookup3" localSheetId="0">[14]Calculations!#REF!</definedName>
    <definedName name="lookup3">[14]Calculations!#REF!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[38]SetUp!$C$11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'[52]Config - Master Lists'!$D$98</definedName>
    <definedName name="Mike_Conway" localSheetId="0">#REF!</definedName>
    <definedName name="Mike_Conway">#REF!</definedName>
    <definedName name="Min_Fin_Value">'[52]Config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'[6]Group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[37]SetUp!$C$9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'[3]Summary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[53]DATA!$A$2:$A$182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'[46]Vivaldi Hub 1.3 tcf'!#REF!</definedName>
    <definedName name="Number_of_wells">'[46]Vivaldi Hub 1.3 tcf'!#REF!</definedName>
    <definedName name="O1_Inp">[29]Sheet1!$D$65:$AZ$65</definedName>
    <definedName name="O2_Inp">[29]Sheet1!$D$66:$AZ$66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[39]Overview!$L$4</definedName>
    <definedName name="oil_vol_percent" localSheetId="0">#REF!</definedName>
    <definedName name="oil_vol_percent">#REF!</definedName>
    <definedName name="Oil_Wells" localSheetId="0">[44]Profiles!#REF!</definedName>
    <definedName name="Oil_Wells">[44]Profiles!#REF!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'[54]Oil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'[6]Data Entry'!$D$4:$M$4</definedName>
    <definedName name="P111.01A_Calc" localSheetId="0">#REF!</definedName>
    <definedName name="P111.01A_Calc">#REF!</definedName>
    <definedName name="P111.01a_Input">'[6]Data Entry'!$D$84:$M$84</definedName>
    <definedName name="P111.02_Calc" localSheetId="0">#REF!</definedName>
    <definedName name="P111.02_Calc">#REF!</definedName>
    <definedName name="P111.02_Input">'[6]Data Entry'!$D$7:$M$7</definedName>
    <definedName name="P111.02A_Calc" localSheetId="0">#REF!</definedName>
    <definedName name="P111.02A_Calc">#REF!</definedName>
    <definedName name="P111.02a_Input">'[6]Data Entry'!$D$87:$M$87</definedName>
    <definedName name="P112.02_Calc" localSheetId="0">#REF!</definedName>
    <definedName name="P112.02_Calc">#REF!</definedName>
    <definedName name="P112.02_Input">'[6]Data Entry'!$D$8:$M$8</definedName>
    <definedName name="P112.02A_Calc" localSheetId="0">#REF!</definedName>
    <definedName name="P112.02A_Calc">#REF!</definedName>
    <definedName name="P112.02a_Input">'[6]Data Entry'!$D$88:$M$88</definedName>
    <definedName name="P113_Calc" localSheetId="0">#REF!</definedName>
    <definedName name="P113_Calc">#REF!</definedName>
    <definedName name="P113_Input">'[6]Data Entry'!$D$29:$M$29</definedName>
    <definedName name="P120.01_Calc" localSheetId="0">#REF!</definedName>
    <definedName name="P120.01_Calc">#REF!</definedName>
    <definedName name="P120.01_Input">'[6]Data Entry'!$D$5:$M$5</definedName>
    <definedName name="P120_Input">'[6]Data Entry'!$D$9:$M$9</definedName>
    <definedName name="P120A_Calc" localSheetId="0">#REF!</definedName>
    <definedName name="P120A_Calc">#REF!</definedName>
    <definedName name="P120a_Input">'[6]Data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'[6]Data Entry'!$D$10:$M$10</definedName>
    <definedName name="P210.03_Calc" localSheetId="0">#REF!</definedName>
    <definedName name="P210.03_Calc">#REF!</definedName>
    <definedName name="P210.03_Input">'[6]Data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'[6]Data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'[6]Data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'[6]Data Entry'!$D$13:$M$13</definedName>
    <definedName name="P244_Calc" localSheetId="0">#REF!</definedName>
    <definedName name="P244_Calc">#REF!</definedName>
    <definedName name="P244_Input">'[6]Data Entry'!$D$14:$M$14</definedName>
    <definedName name="P250_Calc">'[4]Automated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'[6]Data Entry'!$D$15:$M$15</definedName>
    <definedName name="P253a_Input">'[6]Data Entry'!$D$89:$M$89</definedName>
    <definedName name="P260A_Calc" localSheetId="0">#REF!</definedName>
    <definedName name="P260A_Calc">#REF!</definedName>
    <definedName name="P260a_Input">'[6]Data Entry'!$D$90:$M$90</definedName>
    <definedName name="P261.01_Calc" localSheetId="0">#REF!</definedName>
    <definedName name="P261.01_Calc">#REF!</definedName>
    <definedName name="P261.01_Input">'[6]Data Entry'!$D$16:$M$16</definedName>
    <definedName name="P261.03_Calc" localSheetId="0">#REF!</definedName>
    <definedName name="P261.03_Calc">#REF!</definedName>
    <definedName name="P261.03_Input">'[6]Data Entry'!$D$6:$M$6</definedName>
    <definedName name="P261.05_Calc" localSheetId="0">#REF!</definedName>
    <definedName name="P261.05_Calc">#REF!</definedName>
    <definedName name="P261.05_Input">'[6]Data Entry'!$D$17:$M$17</definedName>
    <definedName name="P261_Calc">'[4]Automated Profit &amp; Loss'!$E$41:$N$41</definedName>
    <definedName name="P262_Calc" localSheetId="0">#REF!</definedName>
    <definedName name="P262_Calc">#REF!</definedName>
    <definedName name="P262_Input">'[6]Data Entry'!$D$34:$M$34</definedName>
    <definedName name="P263_Calc">'[4]Automated Profit &amp; Loss'!$E$46:$N$46</definedName>
    <definedName name="P263_Input">'[6]Data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'[6]Data Entry'!$D$93:$M$93</definedName>
    <definedName name="P311_Calc">'[4]Automated Profit &amp; Loss'!$E$52:$N$52</definedName>
    <definedName name="P311_Input">'[6]Data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'[6]Data Entry'!$D$94:$M$94</definedName>
    <definedName name="P321.03_Calc" localSheetId="0">#REF!</definedName>
    <definedName name="P321.03_Calc">#REF!</definedName>
    <definedName name="P321.03_Input">'[6]Data Entry'!$D$24:$M$24</definedName>
    <definedName name="P321.04_Calc" localSheetId="0">#REF!</definedName>
    <definedName name="P321.04_Calc">#REF!</definedName>
    <definedName name="P321.04_Input">'[6]Data Entry'!$D$23:$M$23</definedName>
    <definedName name="P322_Calc" localSheetId="0">#REF!</definedName>
    <definedName name="P322_Calc">#REF!</definedName>
    <definedName name="P322_Input">'[6]Data Entry'!$D$25:$M$25</definedName>
    <definedName name="P323_Calc" localSheetId="0">#REF!</definedName>
    <definedName name="P323_Calc">#REF!</definedName>
    <definedName name="P324_Calc">'[4]Automated Profit &amp; Loss'!$E$57:$N$57</definedName>
    <definedName name="P324_Input">'[6]Data Entry'!$D$21:$M$21</definedName>
    <definedName name="P340A_Calc" localSheetId="0">#REF!</definedName>
    <definedName name="P340A_Calc">#REF!</definedName>
    <definedName name="P340a_Input">'[6]Data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'[6]Data Entry'!$D$28:$M$28</definedName>
    <definedName name="P410_Calc">'[4]Automated Profit &amp; Loss'!$E$62:$N$62</definedName>
    <definedName name="P410A_Calc" localSheetId="0">#REF!</definedName>
    <definedName name="P410A_Calc">#REF!</definedName>
    <definedName name="P410a_Input">'[6]Data Entry'!$D$92:$M$92</definedName>
    <definedName name="P412_Calc" localSheetId="0">#REF!</definedName>
    <definedName name="P412_Calc">#REF!</definedName>
    <definedName name="P412_Input">'[6]Data Entry'!$D$26:$M$26</definedName>
    <definedName name="P413_Calc" localSheetId="0">#REF!</definedName>
    <definedName name="P413_Calc">#REF!</definedName>
    <definedName name="P413_Input">'[6]Data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'[6]Data Entry'!$D$95:$M$95</definedName>
    <definedName name="P421_Calc" localSheetId="0">#REF!</definedName>
    <definedName name="P421_Calc">#REF!</definedName>
    <definedName name="P421_Input">'[6]Data Entry'!$D$27:$M$27</definedName>
    <definedName name="P422_Calc" localSheetId="0">#REF!</definedName>
    <definedName name="P422_Calc">#REF!</definedName>
    <definedName name="P422_Input">'[6]Data Entry'!$D$20:$M$20</definedName>
    <definedName name="P5_Calc">'[4]Automated Profit &amp; Loss'!$E$70:$N$70</definedName>
    <definedName name="P5A_Calc" localSheetId="0">#REF!</definedName>
    <definedName name="P5A_Calc">#REF!</definedName>
    <definedName name="P600_Input">'[6]Data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'[34]BASE DATA'!$A$29:$A$31</definedName>
    <definedName name="PAO">'[35]Budget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[16]Economics!$K$15</definedName>
    <definedName name="POS_to_FID" localSheetId="0">#REF!</definedName>
    <definedName name="POS_to_FID">#REF!</definedName>
    <definedName name="POVNDRCD" localSheetId="0">[55]FORMS!#REF!</definedName>
    <definedName name="POVNDRCD">[55]FORMS!#REF!</definedName>
    <definedName name="Pre_FID_Development_Costs" localSheetId="0">#REF!</definedName>
    <definedName name="Pre_FID_Development_Costs">#REF!</definedName>
    <definedName name="Premise">'[54]Oil Price'!$F$4</definedName>
    <definedName name="Price_Scenario" localSheetId="0">#REF!</definedName>
    <definedName name="Price_Scenario">#REF!</definedName>
    <definedName name="PriceSeries" localSheetId="0">[3]Parameters!#REF!</definedName>
    <definedName name="PriceSeries">[3]Parameters!#REF!</definedName>
    <definedName name="Print_Area_MI" localSheetId="0">[56]TER2!#REF!</definedName>
    <definedName name="Print_Area_MI">[56]TER2!#REF!</definedName>
    <definedName name="prior_data1">[16]Economics!$F$24:$F$27,[16]Economics!$H$24:$H$27,[16]Economics!$F$29:$F$31,[16]Economics!$H$29:$H$31,[16]Economics!$F$40,[16]Economics!$G$40,[16]Economics!$H$40,[16]Economics!$F$43:$F$44,[16]Economics!$H$43:$H$44,[16]Economics!$F$52:$F$54,[16]Economics!$H$52:$H$54</definedName>
    <definedName name="prior_data2">[16]Economics!$F$59,[16]Economics!$H$59,[16]Economics!$F$63,[16]Economics!$H$63,[16]Economics!$F$66:$F$69,[16]Economics!$H$66:$H$69,[16]Economics!$F$71:$F$74,[16]Economics!$H$71:$H$74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'[10]OPEX Forecast Inputs'!#REF!</definedName>
    <definedName name="Prod_Sub_Gas">'[10]OPEX Forecast Inputs'!#REF!</definedName>
    <definedName name="Prod_Sub_Gas_Inj" localSheetId="0">'[10]OPEX Forecast Inputs'!#REF!</definedName>
    <definedName name="Prod_Sub_Gas_Inj">'[10]OPEX Forecast Inputs'!#REF!</definedName>
    <definedName name="Prod_Sub_H2O_Inj" localSheetId="0">'[10]OPEX Forecast Inputs'!#REF!</definedName>
    <definedName name="Prod_Sub_H2O_Inj">'[10]OPEX Forecast Inputs'!#REF!</definedName>
    <definedName name="Prod_Sub_Inf_Horiz" localSheetId="0">'[10]OPEX Forecast Inputs'!#REF!</definedName>
    <definedName name="Prod_Sub_Inf_Horiz">'[10]OPEX Forecast Inputs'!#REF!</definedName>
    <definedName name="Prod_Sub_Inf_Vert" localSheetId="0">'[10]OPEX Forecast Inputs'!#REF!</definedName>
    <definedName name="Prod_Sub_Inf_Vert">'[10]OPEX Forecast Inputs'!#REF!</definedName>
    <definedName name="Prod_Sub_Mat_Horiz" localSheetId="0">'[10]OPEX Forecast Inputs'!#REF!</definedName>
    <definedName name="Prod_Sub_Mat_Horiz">'[10]OPEX Forecast Inputs'!#REF!</definedName>
    <definedName name="Prod_Sub_Mat_Vert" localSheetId="0">'[10]OPEX Forecast Inputs'!#REF!</definedName>
    <definedName name="Prod_Sub_Mat_Vert">'[10]OPEX Forecast Inputs'!#REF!</definedName>
    <definedName name="Prod_Subsea_Gas" localSheetId="0">'[10]OPEX Forecast Inputs'!#REF!</definedName>
    <definedName name="Prod_Subsea_Gas">'[10]OPEX Forecast Inputs'!#REF!</definedName>
    <definedName name="Prod_Subsea_Oil" localSheetId="0">'[10]OPEX Forecast Inputs'!#REF!</definedName>
    <definedName name="Prod_Subsea_Oil">'[10]OPEX Forecast Inputs'!#REF!</definedName>
    <definedName name="Prod_Surf_Gas" localSheetId="0">'[10]OPEX Forecast Inputs'!#REF!</definedName>
    <definedName name="Prod_Surf_Gas">'[10]OPEX Forecast Inputs'!#REF!</definedName>
    <definedName name="Prod_Surf_Gas_Inj" localSheetId="0">'[10]OPEX Forecast Inputs'!#REF!</definedName>
    <definedName name="Prod_Surf_Gas_Inj">'[10]OPEX Forecast Inputs'!#REF!</definedName>
    <definedName name="Prod_Surf_H2O_Inj" localSheetId="0">'[10]OPEX Forecast Inputs'!#REF!</definedName>
    <definedName name="Prod_Surf_H2O_Inj">'[10]OPEX Forecast Inputs'!#REF!</definedName>
    <definedName name="Prod_Surf_Inf_Horiz" localSheetId="0">'[10]OPEX Forecast Inputs'!#REF!</definedName>
    <definedName name="Prod_Surf_Inf_Horiz">'[10]OPEX Forecast Inputs'!#REF!</definedName>
    <definedName name="Prod_Surf_Inf_Vert" localSheetId="0">'[10]OPEX Forecast Inputs'!#REF!</definedName>
    <definedName name="Prod_Surf_Inf_Vert">'[10]OPEX Forecast Inputs'!#REF!</definedName>
    <definedName name="Prod_Surf_Mat_Horiz" localSheetId="0">'[10]OPEX Forecast Inputs'!#REF!</definedName>
    <definedName name="Prod_Surf_Mat_Horiz">'[10]OPEX Forecast Inputs'!#REF!</definedName>
    <definedName name="Prod_Surf_Mat_Vert" localSheetId="0">'[10]OPEX Forecast Inputs'!#REF!</definedName>
    <definedName name="Prod_Surf_Mat_Vert">'[10]OPEX Forecast Inputs'!#REF!</definedName>
    <definedName name="Prod_Surf_Oil" localSheetId="0">'[10]OPEX Forecast Inputs'!#REF!</definedName>
    <definedName name="Prod_Surf_Oil">'[10]OPEX Forecast Inputs'!#REF!</definedName>
    <definedName name="Prod_SurfGasInj" localSheetId="0">'[10]OPEX Forecast Inputs'!#REF!</definedName>
    <definedName name="Prod_SurfGasInj">'[10]OPEX Forecast Inputs'!#REF!</definedName>
    <definedName name="Prod_SurfInfVert" localSheetId="0">'[10]OPEX Forecast Inputs'!#REF!</definedName>
    <definedName name="Prod_SurfInfVert">'[10]OPEX Forecast Inputs'!#REF!</definedName>
    <definedName name="Prod_SurfMatVert" localSheetId="0">'[10]OPEX Forecast Inputs'!#REF!</definedName>
    <definedName name="Prod_SurfMatVert">'[10]OPEX Forecast Inputs'!#REF!</definedName>
    <definedName name="Prod_SurGasInj" localSheetId="0">'[10]OPEX Forecast Inputs'!#REF!</definedName>
    <definedName name="Prod_SurGasInj">'[10]OPEX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[14]Delay!#REF!</definedName>
    <definedName name="project_delay">[14]Delay!#REF!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[14]Calculations!#REF!</definedName>
    <definedName name="projectlistPEEP">[14]Calculations!#REF!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'[57]DATA INPUT'!#REF!</definedName>
    <definedName name="Ratio_disputed_capital_costs_PP_E">'[57]DATA INPUT'!#REF!</definedName>
    <definedName name="Ratio_disputed_capital_costs_PP_E_Bonga" localSheetId="0">'[57]DATA INPUT'!#REF!</definedName>
    <definedName name="Ratio_disputed_capital_costs_PP_E_Bonga">'[57]DATA INPUT'!#REF!</definedName>
    <definedName name="Ratio_disputed_capital_costs_PP_E_Erha" localSheetId="0">'[57]DATA INPUT'!#REF!</definedName>
    <definedName name="Ratio_disputed_capital_costs_PP_E_Erha">'[57]DATA INPUT'!#REF!</definedName>
    <definedName name="RawData" localSheetId="0">#REF!</definedName>
    <definedName name="RawData">#REF!</definedName>
    <definedName name="ray_shhet">'[58]Mapping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[49]mar!#REF!</definedName>
    <definedName name="rig">[49]mar!#REF!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[34]Contract_Details!$A$2:$A$74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[35]sma!$A$6:$F$19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[59]source!$A$1:$M$833</definedName>
    <definedName name="Start_date" localSheetId="0">#REF!</definedName>
    <definedName name="Start_date">#REF!</definedName>
    <definedName name="STATUS">'[34]BASE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'[34]BASE DATA'!#REF!</definedName>
    <definedName name="SUPPLIERS">'[34]BASE DATA'!#REF!</definedName>
    <definedName name="supply_target_lookup" localSheetId="0">#REF!</definedName>
    <definedName name="supply_target_lookup">#REF!</definedName>
    <definedName name="Surf_Gas_H2O" localSheetId="0">'[10]OPEX Forecast Inputs'!#REF!</definedName>
    <definedName name="Surf_Gas_H2O">'[10]OPEX Forecast Inputs'!#REF!</definedName>
    <definedName name="Surf_Vert" localSheetId="0">'[10]OPEX Forecast Inputs'!#REF!</definedName>
    <definedName name="Surf_Vert">'[10]OPEX Forecast Inputs'!#REF!</definedName>
    <definedName name="Surf_Vert_Gas_Ijn" localSheetId="0">'[10]OPEX Forecast Inputs'!#REF!</definedName>
    <definedName name="Surf_Vert_Gas_Ijn">'[10]OPEX Forecast Inputs'!#REF!</definedName>
    <definedName name="Surf_Vert_H20" localSheetId="0">'[10]OPEX Forecast Inputs'!#REF!</definedName>
    <definedName name="Surf_Vert_H20">'[10]OPEX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'[46]Reservoir Summary Data'!$B$39</definedName>
    <definedName name="TB_Rate_4.5">'[46]Reservoir Summary Data'!$B$60</definedName>
    <definedName name="TB_Rate_5.5">'[46]Reservoir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[60]Full_Year!#REF!</definedName>
    <definedName name="TEST16">[60]Full_Year!#REF!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[61]SetUp!$C$1001</definedName>
    <definedName name="tol_nonfin">[61]SetUp!$D$1001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[15]ActivityData!$A$1:$Y$178</definedName>
    <definedName name="Total_CAPEX" localSheetId="0">#REF!</definedName>
    <definedName name="Total_CAPEX">#REF!</definedName>
    <definedName name="Total_Capex_Grp">'[6]Group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[14]Calculations!#REF!</definedName>
    <definedName name="type_lookup">[14]Calculations!#REF!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[18]Calculation!$C$9:$C$12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[18]Calculation!$D$9:$D$12</definedName>
    <definedName name="Value_SUM">[18]Calculation!$D$14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'[46]Reservoir Summary Data'!$B$58</definedName>
    <definedName name="Vertical_EGP_Rate_5.5">'[46]Reservoir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[62]Engine!$A$24:$A$33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'[34]BASE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'[63]As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[2]Sheet1!#REF!</definedName>
    <definedName name="xsdcv">[2]Sheet1!#REF!</definedName>
    <definedName name="XXXXXXXXXXX" localSheetId="0">#REF!</definedName>
    <definedName name="XXXXXXXXXXX">#REF!</definedName>
    <definedName name="Year">[37]SetUp!$I$1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'[64]Shell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I25" i="2"/>
  <c r="J40" i="2"/>
  <c r="I40" i="2"/>
  <c r="K39" i="2"/>
  <c r="L39" i="2" s="1"/>
  <c r="K38" i="2"/>
  <c r="L38" i="2" s="1"/>
  <c r="K37" i="2"/>
  <c r="K40" i="2" s="1"/>
  <c r="J33" i="2"/>
  <c r="J32" i="2"/>
  <c r="J35" i="2" s="1"/>
  <c r="J31" i="2"/>
  <c r="P14" i="2"/>
  <c r="L14" i="2"/>
  <c r="I14" i="2"/>
  <c r="X11" i="2"/>
  <c r="P9" i="2"/>
  <c r="P10" i="2" s="1"/>
  <c r="L9" i="2"/>
  <c r="L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X8" i="2"/>
  <c r="L5" i="2"/>
  <c r="L26" i="2" s="1"/>
  <c r="I5" i="2"/>
  <c r="I26" i="2" s="1"/>
  <c r="L37" i="2" l="1"/>
  <c r="L40" i="2" s="1"/>
  <c r="C15" i="2"/>
  <c r="C11" i="2"/>
  <c r="E15" i="2"/>
  <c r="E11" i="2"/>
  <c r="G15" i="2"/>
  <c r="G11" i="2"/>
  <c r="I15" i="2"/>
  <c r="P11" i="2"/>
  <c r="P15" i="2" s="1"/>
  <c r="B11" i="2"/>
  <c r="B15" i="2" s="1"/>
  <c r="D15" i="2"/>
  <c r="D11" i="2"/>
  <c r="F11" i="2"/>
  <c r="F15" i="2" s="1"/>
  <c r="H11" i="2"/>
  <c r="H15" i="2" s="1"/>
  <c r="L11" i="2"/>
  <c r="L15" i="2" s="1"/>
  <c r="F16" i="2" l="1"/>
  <c r="F18" i="2" s="1"/>
  <c r="L16" i="2"/>
  <c r="L18" i="2" s="1"/>
  <c r="L20" i="2" s="1"/>
  <c r="B16" i="2"/>
  <c r="B18" i="2" s="1"/>
  <c r="H18" i="2"/>
  <c r="H16" i="2"/>
  <c r="D18" i="2"/>
  <c r="D16" i="2"/>
  <c r="P18" i="2"/>
  <c r="P20" i="2" s="1"/>
  <c r="P16" i="2"/>
  <c r="I16" i="2"/>
  <c r="I18" i="2" s="1"/>
  <c r="I20" i="2" s="1"/>
  <c r="G16" i="2"/>
  <c r="G18" i="2" s="1"/>
  <c r="E16" i="2"/>
  <c r="E18" i="2" s="1"/>
  <c r="C16" i="2"/>
  <c r="C18" i="2" s="1"/>
  <c r="L25" i="2" l="1"/>
  <c r="L27" i="2" s="1"/>
  <c r="L28" i="2" s="1"/>
  <c r="L22" i="2"/>
  <c r="I28" i="2"/>
  <c r="P22" i="2"/>
  <c r="P28" i="2"/>
  <c r="W43" i="2"/>
  <c r="W45" i="2"/>
  <c r="W28" i="2" l="1"/>
  <c r="W42" i="2" s="1"/>
  <c r="I43" i="2"/>
  <c r="I44" i="2"/>
  <c r="W44" i="2"/>
  <c r="Y29" i="2"/>
  <c r="T15" i="1" l="1"/>
  <c r="W15" i="1"/>
  <c r="V15" i="1"/>
  <c r="W14" i="1"/>
  <c r="V14" i="1"/>
  <c r="W13" i="1"/>
  <c r="V13" i="1"/>
  <c r="T14" i="1"/>
  <c r="T13" i="1" l="1"/>
  <c r="T11" i="1"/>
  <c r="T10" i="1"/>
  <c r="T9" i="1"/>
  <c r="S10" i="1"/>
  <c r="R10" i="1"/>
  <c r="Q10" i="1"/>
  <c r="P10" i="1"/>
  <c r="O10" i="1"/>
  <c r="N10" i="1"/>
  <c r="Q5" i="1"/>
  <c r="P5" i="1"/>
  <c r="Q3" i="1"/>
  <c r="Q7" i="1" s="1"/>
  <c r="P3" i="1"/>
  <c r="P7" i="1" s="1"/>
</calcChain>
</file>

<file path=xl/sharedStrings.xml><?xml version="1.0" encoding="utf-8"?>
<sst xmlns="http://schemas.openxmlformats.org/spreadsheetml/2006/main" count="98" uniqueCount="61">
  <si>
    <t>Oustanding wellhead equipment related deferments year running</t>
  </si>
  <si>
    <t>PC</t>
  </si>
  <si>
    <t>PE</t>
  </si>
  <si>
    <t>PL</t>
  </si>
  <si>
    <t>PW</t>
  </si>
  <si>
    <t>TOTAL</t>
  </si>
  <si>
    <t>Total</t>
  </si>
  <si>
    <t>Actual Deferment</t>
  </si>
  <si>
    <t>Target Deferment</t>
  </si>
  <si>
    <t>Gain (bopd)</t>
  </si>
  <si>
    <t>Quit Well</t>
  </si>
  <si>
    <t>Well Head</t>
  </si>
  <si>
    <t>Gain (bbl)</t>
  </si>
  <si>
    <t>Expressed as Bopd equivalent for June only (30days)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</si>
  <si>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</si>
  <si>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</si>
  <si>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</si>
  <si>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</si>
  <si>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</si>
  <si>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</si>
  <si>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</si>
  <si>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</si>
  <si>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</si>
  <si>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</si>
  <si>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</si>
  <si>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</si>
  <si>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</si>
  <si>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</si>
  <si>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</si>
  <si>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</si>
  <si>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</si>
  <si>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</si>
  <si>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</si>
  <si>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</si>
  <si>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</si>
  <si>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</si>
  <si>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</si>
  <si>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</si>
  <si>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</si>
  <si>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</si>
  <si>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</si>
  <si>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</si>
  <si>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</si>
  <si>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</si>
  <si>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</si>
  <si>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Add Capex Savings</t>
  </si>
  <si>
    <t>Lost tax shield of Capital Allwce</t>
  </si>
  <si>
    <t>CSD 100%</t>
  </si>
  <si>
    <t>CSD (SS)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</si>
  <si>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</si>
  <si>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</si>
  <si>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</si>
  <si>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</si>
  <si>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</si>
  <si>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</si>
  <si>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</si>
  <si>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</si>
  <si>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</si>
  <si>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</si>
  <si>
    <t>WH Theft 50%</t>
  </si>
  <si>
    <t>Quit Well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</si>
</sst>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#,##0_ ;[Red]\-#,##0\ "/>
    <numFmt numFmtId="169" formatCode="_(* #,##0_);_(* \(#,##0\);_(* &quot;-&quot;??_);_(@_)"/>
    <numFmt numFmtId="170" formatCode="0.0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5" fillId="0" borderId="0" xfId="0" applyFont="1" applyAlignment="1"/>
    <xf numFmtId="0" fontId="0" fillId="0" borderId="0" xfId="0" applyAlignment="1"/>
    <xf numFmtId="0" fontId="0" fillId="0" borderId="0" xfId="0" applyAlignment="1"/>
    <xf numFmtId="0" fontId="5" fillId="0" borderId="0" xfId="0" applyFont="1"/>
    <xf numFmtId="16" fontId="5" fillId="0" borderId="0" xfId="0" applyNumberFormat="1" applyFont="1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0" fontId="5" fillId="2" borderId="0" xfId="0" applyFont="1" applyFill="1"/>
    <xf numFmtId="1" fontId="0" fillId="2" borderId="3" xfId="0" applyNumberFormat="1" applyFill="1" applyBorder="1"/>
    <xf numFmtId="16" fontId="4" fillId="0" borderId="0" xfId="0" applyNumberFormat="1" applyFont="1"/>
    <xf numFmtId="1" fontId="0" fillId="3" borderId="3" xfId="0" applyNumberFormat="1" applyFill="1" applyBorder="1"/>
    <xf numFmtId="3" fontId="0" fillId="0" borderId="0" xfId="0" applyNumberFormat="1"/>
    <xf numFmtId="3" fontId="0" fillId="0" borderId="0" xfId="0" applyNumberFormat="1" applyFill="1" applyBorder="1"/>
    <xf numFmtId="3" fontId="4" fillId="0" borderId="0" xfId="0" applyNumberFormat="1" applyFont="1"/>
    <xf numFmtId="1" fontId="0" fillId="4" borderId="1" xfId="0" applyNumberFormat="1" applyFill="1" applyBorder="1"/>
    <xf numFmtId="1" fontId="0" fillId="4" borderId="0" xfId="0" applyNumberFormat="1" applyFill="1"/>
    <xf numFmtId="1" fontId="0" fillId="4" borderId="0" xfId="0" applyNumberFormat="1" applyFill="1" applyBorder="1"/>
    <xf numFmtId="1" fontId="0" fillId="4" borderId="2" xfId="0" applyNumberFormat="1" applyFill="1" applyBorder="1"/>
    <xf numFmtId="17" fontId="5" fillId="4" borderId="0" xfId="0" applyNumberFormat="1" applyFont="1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1" fillId="0" borderId="0" xfId="1"/>
    <xf numFmtId="0" fontId="1" fillId="5" borderId="0" xfId="1" applyFill="1" applyAlignment="1">
      <alignment horizontal="center" wrapText="1"/>
    </xf>
    <xf numFmtId="9" fontId="8" fillId="6" borderId="0" xfId="2" applyNumberFormat="1" applyFont="1" applyFill="1"/>
    <xf numFmtId="0" fontId="2" fillId="6" borderId="0" xfId="1" applyFont="1" applyFill="1"/>
    <xf numFmtId="165" fontId="1" fillId="0" borderId="0" xfId="1" applyNumberFormat="1"/>
    <xf numFmtId="0" fontId="3" fillId="0" borderId="0" xfId="1" applyFont="1"/>
    <xf numFmtId="3" fontId="1" fillId="0" borderId="0" xfId="1" applyNumberFormat="1"/>
    <xf numFmtId="0" fontId="1" fillId="0" borderId="4" xfId="1" applyBorder="1"/>
    <xf numFmtId="166" fontId="1" fillId="7" borderId="5" xfId="1" applyNumberFormat="1" applyFill="1" applyBorder="1"/>
    <xf numFmtId="165" fontId="0" fillId="7" borderId="5" xfId="3" applyFont="1" applyFill="1" applyBorder="1"/>
    <xf numFmtId="167" fontId="1" fillId="7" borderId="5" xfId="1" applyNumberFormat="1" applyFill="1" applyBorder="1"/>
    <xf numFmtId="0" fontId="1" fillId="7" borderId="4" xfId="1" applyFill="1" applyBorder="1"/>
    <xf numFmtId="166" fontId="0" fillId="7" borderId="4" xfId="2" applyNumberFormat="1" applyFont="1" applyFill="1" applyBorder="1"/>
    <xf numFmtId="166" fontId="0" fillId="7" borderId="4" xfId="3" applyNumberFormat="1" applyFont="1" applyFill="1" applyBorder="1"/>
    <xf numFmtId="165" fontId="0" fillId="7" borderId="4" xfId="3" applyFont="1" applyFill="1" applyBorder="1"/>
    <xf numFmtId="166" fontId="1" fillId="8" borderId="4" xfId="2" applyNumberFormat="1" applyFont="1" applyFill="1" applyBorder="1"/>
    <xf numFmtId="166" fontId="3" fillId="8" borderId="6" xfId="1" applyNumberFormat="1" applyFont="1" applyFill="1" applyBorder="1"/>
    <xf numFmtId="166" fontId="3" fillId="8" borderId="5" xfId="1" applyNumberFormat="1" applyFont="1" applyFill="1" applyBorder="1"/>
    <xf numFmtId="168" fontId="1" fillId="8" borderId="4" xfId="1" applyNumberFormat="1" applyFill="1" applyBorder="1"/>
    <xf numFmtId="168" fontId="1" fillId="8" borderId="7" xfId="1" applyNumberFormat="1" applyFill="1" applyBorder="1"/>
    <xf numFmtId="168" fontId="1" fillId="8" borderId="5" xfId="1" applyNumberFormat="1" applyFill="1" applyBorder="1"/>
    <xf numFmtId="166" fontId="3" fillId="8" borderId="4" xfId="1" applyNumberFormat="1" applyFont="1" applyFill="1" applyBorder="1"/>
    <xf numFmtId="166" fontId="3" fillId="8" borderId="7" xfId="1" applyNumberFormat="1" applyFont="1" applyFill="1" applyBorder="1"/>
    <xf numFmtId="0" fontId="1" fillId="0" borderId="0" xfId="1" applyBorder="1"/>
    <xf numFmtId="168" fontId="1" fillId="8" borderId="0" xfId="1" applyNumberFormat="1" applyFill="1" applyBorder="1"/>
    <xf numFmtId="168" fontId="1" fillId="8" borderId="8" xfId="1" applyNumberFormat="1" applyFill="1" applyBorder="1"/>
    <xf numFmtId="0" fontId="3" fillId="0" borderId="9" xfId="1" applyFont="1" applyBorder="1"/>
    <xf numFmtId="166" fontId="3" fillId="8" borderId="9" xfId="1" applyNumberFormat="1" applyFont="1" applyFill="1" applyBorder="1"/>
    <xf numFmtId="166" fontId="3" fillId="0" borderId="10" xfId="1" applyNumberFormat="1" applyFont="1" applyBorder="1"/>
    <xf numFmtId="166" fontId="1" fillId="0" borderId="10" xfId="1" applyNumberFormat="1" applyBorder="1"/>
    <xf numFmtId="166" fontId="1" fillId="0" borderId="0" xfId="1" applyNumberFormat="1"/>
    <xf numFmtId="0" fontId="1" fillId="0" borderId="0" xfId="1" applyFill="1"/>
    <xf numFmtId="0" fontId="3" fillId="0" borderId="0" xfId="1" applyFont="1" applyBorder="1"/>
    <xf numFmtId="169" fontId="3" fillId="8" borderId="0" xfId="2" applyNumberFormat="1" applyFont="1" applyFill="1" applyBorder="1"/>
    <xf numFmtId="165" fontId="9" fillId="0" borderId="0" xfId="3" applyNumberFormat="1" applyFont="1"/>
    <xf numFmtId="43" fontId="1" fillId="0" borderId="0" xfId="1" applyNumberFormat="1"/>
    <xf numFmtId="43" fontId="1" fillId="0" borderId="0" xfId="1" applyNumberFormat="1" applyFill="1"/>
    <xf numFmtId="43" fontId="3" fillId="0" borderId="0" xfId="1" applyNumberFormat="1" applyFont="1" applyFill="1"/>
    <xf numFmtId="43" fontId="3" fillId="0" borderId="0" xfId="1" applyNumberFormat="1" applyFont="1"/>
    <xf numFmtId="0" fontId="3" fillId="0" borderId="0" xfId="1" applyFont="1" applyFill="1"/>
    <xf numFmtId="0" fontId="1" fillId="0" borderId="0" xfId="1" applyAlignment="1">
      <alignment horizontal="center"/>
    </xf>
    <xf numFmtId="166" fontId="1" fillId="0" borderId="0" xfId="1" applyNumberFormat="1" applyFill="1"/>
    <xf numFmtId="166" fontId="0" fillId="0" borderId="0" xfId="3" applyNumberFormat="1" applyFont="1" applyFill="1"/>
    <xf numFmtId="166" fontId="0" fillId="0" borderId="0" xfId="3" applyNumberFormat="1" applyFont="1" applyAlignment="1"/>
    <xf numFmtId="165" fontId="1" fillId="0" borderId="0" xfId="1" applyNumberFormat="1" applyFill="1"/>
    <xf numFmtId="165" fontId="0" fillId="0" borderId="0" xfId="3" applyNumberFormat="1" applyFont="1" applyAlignment="1"/>
    <xf numFmtId="166" fontId="0" fillId="0" borderId="0" xfId="3" applyNumberFormat="1" applyFont="1"/>
    <xf numFmtId="166" fontId="0" fillId="0" borderId="0" xfId="3" applyNumberFormat="1" applyFont="1" applyFill="1" applyAlignment="1">
      <alignment horizontal="center"/>
    </xf>
    <xf numFmtId="170" fontId="1" fillId="0" borderId="0" xfId="1" applyNumberFormat="1" applyFill="1"/>
    <xf numFmtId="169" fontId="0" fillId="0" borderId="0" xfId="4" applyNumberFormat="1" applyFont="1"/>
  </cellXfs>
  <cellStyles count="5">
    <cellStyle name="Comma 10 23" xfId="4"/>
    <cellStyle name="Comma 10 6" xfId="2"/>
    <cellStyle name="Comma 2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atunbosun.Falaye/AppData/Local/Microsoft/Windows/Temporary%20Internet%20Files/Content.Outlook/Y27SAOX4/JAN%20to%20Dec%202017%20deferment%20incident%20trend%20as%20end%20May%202017%20(00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T%20Act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All Defs as at end May 2017"/>
      <sheetName val="report"/>
      <sheetName val="Def All as at end May"/>
      <sheetName val="24th APRIL DEF."/>
      <sheetName val="Closed All March"/>
      <sheetName val="Closed All April"/>
      <sheetName val="Closed All"/>
      <sheetName val="open Def All"/>
      <sheetName val="Open Def PL March"/>
      <sheetName val="Open Def PL April"/>
      <sheetName val="Open Def PC March"/>
      <sheetName val="Open Def PC April"/>
      <sheetName val="Closed Jan"/>
      <sheetName val="Closed Feb"/>
      <sheetName val="Closed March"/>
      <sheetName val="Closed April"/>
      <sheetName val="Closed May"/>
      <sheetName val="Open Nov 2016"/>
      <sheetName val="Open Jan"/>
      <sheetName val="Open April"/>
      <sheetName val="Sheet9"/>
      <sheetName val="Closed May (2)"/>
      <sheetName val="All incidents in May"/>
      <sheetName val="Open Defs as at end May 2017 (2"/>
      <sheetName val="Close Defs as at end May 201 (2"/>
    </sheetNames>
    <sheetDataSet>
      <sheetData sheetId="0"/>
      <sheetData sheetId="1"/>
      <sheetData sheetId="2">
        <row r="26">
          <cell r="B26">
            <v>42370</v>
          </cell>
          <cell r="C26">
            <v>42401</v>
          </cell>
          <cell r="D26">
            <v>42430</v>
          </cell>
          <cell r="E26">
            <v>42461</v>
          </cell>
          <cell r="F26">
            <v>42491</v>
          </cell>
          <cell r="G26">
            <v>42522</v>
          </cell>
          <cell r="H26">
            <v>42552</v>
          </cell>
          <cell r="I26">
            <v>42583</v>
          </cell>
          <cell r="J26">
            <v>42614</v>
          </cell>
          <cell r="K26">
            <v>42644</v>
          </cell>
          <cell r="L26">
            <v>42675</v>
          </cell>
          <cell r="M26">
            <v>42705</v>
          </cell>
          <cell r="N26">
            <v>42736</v>
          </cell>
          <cell r="O26">
            <v>42767</v>
          </cell>
          <cell r="P26">
            <v>42795</v>
          </cell>
          <cell r="Q26">
            <v>42826</v>
          </cell>
          <cell r="R26" t="str">
            <v>May</v>
          </cell>
          <cell r="S26" t="str">
            <v>Running Avg</v>
          </cell>
        </row>
        <row r="27">
          <cell r="A27" t="str">
            <v>Def (Mbpod)</v>
          </cell>
          <cell r="B27">
            <v>17.685217480976497</v>
          </cell>
          <cell r="C27">
            <v>34.052744891043915</v>
          </cell>
          <cell r="D27">
            <v>27.999290412590994</v>
          </cell>
          <cell r="E27">
            <v>30.950461274849996</v>
          </cell>
          <cell r="F27">
            <v>42.126046495771448</v>
          </cell>
          <cell r="G27">
            <v>42.787192164433044</v>
          </cell>
          <cell r="H27">
            <v>50.681547730173193</v>
          </cell>
          <cell r="I27">
            <v>46.865391400499519</v>
          </cell>
          <cell r="J27">
            <v>47.388825494010277</v>
          </cell>
          <cell r="K27">
            <v>29.891820120367001</v>
          </cell>
          <cell r="L27">
            <v>27.038375736501433</v>
          </cell>
          <cell r="M27">
            <v>18.391600094614407</v>
          </cell>
          <cell r="N27">
            <v>20.040833178137664</v>
          </cell>
          <cell r="O27">
            <v>15.574397220973022</v>
          </cell>
          <cell r="P27">
            <v>4.9089999999999998</v>
          </cell>
          <cell r="Q27">
            <v>7.3879999999999999</v>
          </cell>
          <cell r="R27">
            <v>5</v>
          </cell>
          <cell r="S27">
            <v>27.574749629114262</v>
          </cell>
        </row>
        <row r="34">
          <cell r="G34">
            <v>42370</v>
          </cell>
          <cell r="H34">
            <v>42401</v>
          </cell>
          <cell r="I34">
            <v>42430</v>
          </cell>
          <cell r="J34">
            <v>42461</v>
          </cell>
          <cell r="K34">
            <v>42491</v>
          </cell>
          <cell r="L34">
            <v>42522</v>
          </cell>
          <cell r="M34">
            <v>42552</v>
          </cell>
          <cell r="N34">
            <v>42583</v>
          </cell>
          <cell r="O34">
            <v>42614</v>
          </cell>
          <cell r="P34">
            <v>42644</v>
          </cell>
          <cell r="Q34">
            <v>42675</v>
          </cell>
          <cell r="R34">
            <v>42705</v>
          </cell>
          <cell r="S34">
            <v>42736</v>
          </cell>
          <cell r="T34">
            <v>42767</v>
          </cell>
          <cell r="U34">
            <v>42795</v>
          </cell>
          <cell r="V34">
            <v>42826</v>
          </cell>
          <cell r="W34">
            <v>42872</v>
          </cell>
          <cell r="X34" t="str">
            <v>Running Average</v>
          </cell>
        </row>
        <row r="35">
          <cell r="F35" t="str">
            <v>MTTR</v>
          </cell>
          <cell r="G35">
            <v>32</v>
          </cell>
          <cell r="H35">
            <v>15</v>
          </cell>
          <cell r="I35">
            <v>51</v>
          </cell>
          <cell r="J35">
            <v>48</v>
          </cell>
          <cell r="K35">
            <v>20</v>
          </cell>
          <cell r="L35">
            <v>24</v>
          </cell>
          <cell r="M35">
            <v>90</v>
          </cell>
          <cell r="N35">
            <v>92</v>
          </cell>
          <cell r="O35">
            <v>62</v>
          </cell>
          <cell r="P35">
            <v>159</v>
          </cell>
          <cell r="Q35">
            <v>82</v>
          </cell>
          <cell r="R35">
            <v>83</v>
          </cell>
          <cell r="S35">
            <v>35</v>
          </cell>
          <cell r="T35">
            <v>13</v>
          </cell>
          <cell r="U35">
            <v>90</v>
          </cell>
          <cell r="V35">
            <v>20</v>
          </cell>
          <cell r="W35">
            <v>57.25</v>
          </cell>
          <cell r="X35">
            <v>57.25</v>
          </cell>
        </row>
        <row r="52">
          <cell r="G52">
            <v>42614</v>
          </cell>
          <cell r="H52">
            <v>42644</v>
          </cell>
          <cell r="I52">
            <v>42675</v>
          </cell>
          <cell r="J52">
            <v>42705</v>
          </cell>
          <cell r="K52">
            <v>42736</v>
          </cell>
          <cell r="L52">
            <v>42767</v>
          </cell>
          <cell r="M52">
            <v>42795</v>
          </cell>
          <cell r="N52">
            <v>42826</v>
          </cell>
          <cell r="O52">
            <v>42872</v>
          </cell>
        </row>
        <row r="53">
          <cell r="F53" t="str">
            <v>MTTR</v>
          </cell>
          <cell r="G53">
            <v>62</v>
          </cell>
          <cell r="H53">
            <v>159</v>
          </cell>
          <cell r="I53">
            <v>82</v>
          </cell>
          <cell r="J53">
            <v>83</v>
          </cell>
          <cell r="K53">
            <v>35</v>
          </cell>
          <cell r="L53">
            <v>13</v>
          </cell>
          <cell r="M53">
            <v>90</v>
          </cell>
          <cell r="N53">
            <v>20</v>
          </cell>
          <cell r="O53">
            <v>57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0">
          <cell r="L50">
            <v>4448</v>
          </cell>
        </row>
      </sheetData>
      <sheetData sheetId="10">
        <row r="50">
          <cell r="L50">
            <v>5554</v>
          </cell>
        </row>
      </sheetData>
      <sheetData sheetId="11">
        <row r="39">
          <cell r="L39">
            <v>461</v>
          </cell>
        </row>
      </sheetData>
      <sheetData sheetId="12">
        <row r="39">
          <cell r="L39">
            <v>1834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D"/>
      <sheetName val="Sheet1"/>
      <sheetName val="NIBIAT-Q4FYLE-Forcados back Oct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15" zoomScale="85" zoomScaleNormal="85" workbookViewId="0">
      <selection activeCell="J48" sqref="J48"/>
    </sheetView>
  </sheetViews>
  <sheetFormatPr defaultRowHeight="15" x14ac:dyDescent="0.25"/>
  <cols>
    <col min="1" max="1" width="68.140625" style="24" customWidth="1"/>
    <col min="2" max="8" width="15" style="24" hidden="1" customWidth="1"/>
    <col min="9" max="9" width="15" style="24" customWidth="1"/>
    <col min="10" max="10" width="43.42578125" style="24" customWidth="1"/>
    <col min="11" max="11" width="60.140625" style="24" customWidth="1"/>
    <col min="12" max="12" width="15.28515625" style="24" customWidth="1"/>
    <col min="13" max="13" width="31.28515625" style="24" customWidth="1"/>
    <col min="14" max="14" width="10.5703125" style="24" bestFit="1" customWidth="1"/>
    <col min="15" max="15" width="60.140625" style="24" hidden="1" customWidth="1"/>
    <col min="16" max="16" width="15.28515625" style="24" hidden="1" customWidth="1"/>
    <col min="17" max="22" width="0" style="24" hidden="1" customWidth="1"/>
    <col min="23" max="23" width="14.42578125" style="24" customWidth="1"/>
    <col min="24" max="24" width="9.140625" style="24"/>
    <col min="25" max="25" width="15.28515625" style="24" bestFit="1" customWidth="1"/>
    <col min="26" max="16384" width="9.140625" style="24"/>
  </cols>
  <sheetData>
    <row r="1" spans="1:24" ht="22.5" customHeight="1" x14ac:dyDescent="0.25">
      <c r="B1" s="25"/>
      <c r="C1" s="25"/>
      <c r="D1" s="25"/>
      <c r="E1" s="25"/>
      <c r="F1" s="25"/>
      <c r="G1" s="25"/>
      <c r="H1" s="25"/>
      <c r="I1" s="25"/>
      <c r="L1" s="25"/>
      <c r="P1" s="25"/>
    </row>
    <row r="2" spans="1:24" ht="18.75" x14ac:dyDescent="0.3">
      <c r="A2" s="26" t="s">
        <v>14</v>
      </c>
      <c r="B2" s="27">
        <v>2008</v>
      </c>
      <c r="C2" s="27">
        <v>2009</v>
      </c>
      <c r="D2" s="27">
        <v>2010</v>
      </c>
      <c r="E2" s="27">
        <v>2011</v>
      </c>
      <c r="F2" s="27">
        <v>2012</v>
      </c>
      <c r="G2" s="27">
        <v>2013</v>
      </c>
      <c r="H2" s="27">
        <v>2014</v>
      </c>
      <c r="I2" s="27">
        <v>2017</v>
      </c>
      <c r="J2" s="28"/>
      <c r="K2" s="26" t="s">
        <v>15</v>
      </c>
      <c r="L2" s="27">
        <v>2017</v>
      </c>
      <c r="O2" s="26" t="s">
        <v>16</v>
      </c>
      <c r="P2" s="27">
        <v>2017</v>
      </c>
    </row>
    <row r="3" spans="1:24" x14ac:dyDescent="0.25">
      <c r="A3" s="29" t="s">
        <v>17</v>
      </c>
      <c r="K3" s="29" t="s">
        <v>17</v>
      </c>
      <c r="M3" s="28"/>
      <c r="O3" s="29" t="s">
        <v>17</v>
      </c>
    </row>
    <row r="4" spans="1:24" x14ac:dyDescent="0.25">
      <c r="A4" s="29" t="s">
        <v>18</v>
      </c>
      <c r="I4" s="30">
        <v>0</v>
      </c>
      <c r="K4" s="29"/>
      <c r="L4" s="30">
        <v>0</v>
      </c>
      <c r="M4" s="28"/>
      <c r="O4" s="29"/>
    </row>
    <row r="5" spans="1:24" x14ac:dyDescent="0.25">
      <c r="A5" s="29" t="s">
        <v>19</v>
      </c>
      <c r="I5" s="30">
        <f>-I4*0.2</f>
        <v>0</v>
      </c>
      <c r="K5" s="29"/>
      <c r="L5" s="30">
        <f>-L4*0.2</f>
        <v>0</v>
      </c>
      <c r="M5" s="28"/>
      <c r="O5" s="29"/>
    </row>
    <row r="6" spans="1:24" x14ac:dyDescent="0.25">
      <c r="A6" s="31" t="s">
        <v>20</v>
      </c>
      <c r="B6" s="32"/>
      <c r="C6" s="32"/>
      <c r="D6" s="32"/>
      <c r="E6" s="32"/>
      <c r="F6" s="32"/>
      <c r="G6" s="32"/>
      <c r="H6" s="32"/>
      <c r="I6" s="32">
        <v>51.37</v>
      </c>
      <c r="J6" s="24" t="s">
        <v>21</v>
      </c>
      <c r="K6" s="31" t="s">
        <v>22</v>
      </c>
      <c r="L6" s="33">
        <v>1.17</v>
      </c>
      <c r="M6" s="24" t="s">
        <v>21</v>
      </c>
      <c r="O6" s="31" t="s">
        <v>22</v>
      </c>
      <c r="P6" s="34">
        <v>2.4</v>
      </c>
      <c r="Q6" s="24" t="s">
        <v>21</v>
      </c>
      <c r="R6" s="28"/>
    </row>
    <row r="7" spans="1:24" x14ac:dyDescent="0.25">
      <c r="A7" s="31" t="s">
        <v>23</v>
      </c>
      <c r="B7" s="35">
        <v>366</v>
      </c>
      <c r="C7" s="35">
        <v>365</v>
      </c>
      <c r="D7" s="35">
        <v>365</v>
      </c>
      <c r="E7" s="35">
        <v>365</v>
      </c>
      <c r="F7" s="35">
        <v>366</v>
      </c>
      <c r="G7" s="35">
        <v>365</v>
      </c>
      <c r="H7" s="35">
        <v>365</v>
      </c>
      <c r="I7" s="35">
        <v>181</v>
      </c>
      <c r="K7" s="31" t="s">
        <v>23</v>
      </c>
      <c r="L7" s="35">
        <v>181</v>
      </c>
      <c r="O7" s="31" t="s">
        <v>23</v>
      </c>
      <c r="P7" s="35">
        <v>365</v>
      </c>
    </row>
    <row r="8" spans="1:24" x14ac:dyDescent="0.25">
      <c r="A8" s="31" t="s">
        <v>24</v>
      </c>
      <c r="B8" s="36"/>
      <c r="C8" s="36"/>
      <c r="D8" s="36"/>
      <c r="E8" s="36"/>
      <c r="F8" s="36"/>
      <c r="G8" s="36"/>
      <c r="H8" s="36"/>
      <c r="I8" s="37">
        <v>2.7778124270192701</v>
      </c>
      <c r="J8" s="24" t="s">
        <v>25</v>
      </c>
      <c r="K8" s="31" t="s">
        <v>24</v>
      </c>
      <c r="L8" s="37">
        <v>0</v>
      </c>
      <c r="M8" s="24" t="s">
        <v>25</v>
      </c>
      <c r="O8" s="31" t="s">
        <v>24</v>
      </c>
      <c r="P8" s="38">
        <v>0</v>
      </c>
      <c r="Q8" s="24" t="s">
        <v>25</v>
      </c>
      <c r="W8" s="24">
        <v>93.313000000000002</v>
      </c>
      <c r="X8" s="24">
        <f>W8/5.8</f>
        <v>16.088448275862071</v>
      </c>
    </row>
    <row r="9" spans="1:24" x14ac:dyDescent="0.25">
      <c r="A9" s="31" t="s">
        <v>26</v>
      </c>
      <c r="B9" s="39">
        <f t="shared" ref="B9:H9" si="0">B8*B7*1000</f>
        <v>0</v>
      </c>
      <c r="C9" s="39">
        <f t="shared" si="0"/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I9" s="39">
        <f>I8*I7*1000</f>
        <v>502784.04929048789</v>
      </c>
      <c r="K9" s="31" t="s">
        <v>27</v>
      </c>
      <c r="L9" s="39">
        <f>L8*L7*1000</f>
        <v>0</v>
      </c>
      <c r="O9" s="31" t="s">
        <v>27</v>
      </c>
      <c r="P9" s="39">
        <f t="shared" ref="P9" si="1">P8*P7*1000</f>
        <v>0</v>
      </c>
    </row>
    <row r="10" spans="1:24" ht="15.75" thickBot="1" x14ac:dyDescent="0.3">
      <c r="A10" s="31" t="s">
        <v>28</v>
      </c>
      <c r="B10" s="40">
        <f t="shared" ref="B10:I10" si="2">+B9*B6</f>
        <v>0</v>
      </c>
      <c r="C10" s="40">
        <f t="shared" si="2"/>
        <v>0</v>
      </c>
      <c r="D10" s="40">
        <f t="shared" si="2"/>
        <v>0</v>
      </c>
      <c r="E10" s="40">
        <f t="shared" si="2"/>
        <v>0</v>
      </c>
      <c r="F10" s="40">
        <f t="shared" si="2"/>
        <v>0</v>
      </c>
      <c r="G10" s="40">
        <f t="shared" si="2"/>
        <v>0</v>
      </c>
      <c r="H10" s="40">
        <f t="shared" si="2"/>
        <v>0</v>
      </c>
      <c r="I10" s="41">
        <f t="shared" si="2"/>
        <v>25828016.612052362</v>
      </c>
      <c r="K10" s="31" t="s">
        <v>28</v>
      </c>
      <c r="L10" s="41">
        <f>+L9*L6*5.8</f>
        <v>0</v>
      </c>
      <c r="O10" s="31" t="s">
        <v>28</v>
      </c>
      <c r="P10" s="41">
        <f>+P9*P6*5.8</f>
        <v>0</v>
      </c>
      <c r="X10" s="24">
        <v>93313</v>
      </c>
    </row>
    <row r="11" spans="1:24" ht="15.75" thickTop="1" x14ac:dyDescent="0.25">
      <c r="A11" s="31" t="s">
        <v>29</v>
      </c>
      <c r="B11" s="42">
        <f t="shared" ref="B11:H11" si="3">-B10*0.2</f>
        <v>0</v>
      </c>
      <c r="C11" s="42">
        <f t="shared" si="3"/>
        <v>0</v>
      </c>
      <c r="D11" s="42">
        <f t="shared" si="3"/>
        <v>0</v>
      </c>
      <c r="E11" s="42">
        <f t="shared" si="3"/>
        <v>0</v>
      </c>
      <c r="F11" s="42">
        <f t="shared" si="3"/>
        <v>0</v>
      </c>
      <c r="G11" s="42">
        <f t="shared" si="3"/>
        <v>0</v>
      </c>
      <c r="H11" s="43">
        <f t="shared" si="3"/>
        <v>0</v>
      </c>
      <c r="I11" s="44">
        <v>-2200000</v>
      </c>
      <c r="J11" s="24" t="s">
        <v>30</v>
      </c>
      <c r="K11" s="31" t="s">
        <v>31</v>
      </c>
      <c r="L11" s="44">
        <f>-L10*0.07</f>
        <v>0</v>
      </c>
      <c r="M11" s="24" t="s">
        <v>32</v>
      </c>
      <c r="O11" s="31" t="s">
        <v>31</v>
      </c>
      <c r="P11" s="44">
        <f>-P10*0.07</f>
        <v>0</v>
      </c>
      <c r="Q11" s="24" t="s">
        <v>32</v>
      </c>
      <c r="X11" s="24">
        <f>X10/5.8</f>
        <v>16088.448275862069</v>
      </c>
    </row>
    <row r="12" spans="1:24" x14ac:dyDescent="0.25">
      <c r="A12" s="31" t="s">
        <v>33</v>
      </c>
      <c r="B12" s="42"/>
      <c r="C12" s="42"/>
      <c r="D12" s="42"/>
      <c r="E12" s="42"/>
      <c r="F12" s="42"/>
      <c r="G12" s="42"/>
      <c r="H12" s="43"/>
      <c r="I12" s="42">
        <v>0</v>
      </c>
      <c r="K12" s="31" t="s">
        <v>33</v>
      </c>
      <c r="L12" s="42">
        <v>0</v>
      </c>
      <c r="O12" s="31" t="s">
        <v>33</v>
      </c>
      <c r="P12" s="42"/>
    </row>
    <row r="13" spans="1:24" x14ac:dyDescent="0.25">
      <c r="A13" s="31" t="s">
        <v>34</v>
      </c>
      <c r="B13" s="42"/>
      <c r="C13" s="42"/>
      <c r="D13" s="42"/>
      <c r="E13" s="42"/>
      <c r="F13" s="42"/>
      <c r="G13" s="42"/>
      <c r="H13" s="43"/>
      <c r="I13" s="42"/>
      <c r="K13" s="31" t="s">
        <v>34</v>
      </c>
      <c r="L13" s="42"/>
      <c r="O13" s="31" t="s">
        <v>34</v>
      </c>
      <c r="P13" s="42"/>
    </row>
    <row r="14" spans="1:24" x14ac:dyDescent="0.25">
      <c r="A14" s="31" t="s">
        <v>35</v>
      </c>
      <c r="B14" s="42"/>
      <c r="C14" s="42"/>
      <c r="D14" s="42"/>
      <c r="E14" s="42"/>
      <c r="F14" s="42"/>
      <c r="G14" s="42"/>
      <c r="H14" s="43"/>
      <c r="I14" s="42">
        <f>-I8*I7*2706</f>
        <v>-1360533.6373800603</v>
      </c>
      <c r="J14" s="24" t="s">
        <v>36</v>
      </c>
      <c r="K14" s="31" t="s">
        <v>35</v>
      </c>
      <c r="L14" s="42">
        <f>-L8*L7*2706</f>
        <v>0</v>
      </c>
      <c r="O14" s="31" t="s">
        <v>35</v>
      </c>
      <c r="P14" s="42">
        <f>-P8*P7*2706</f>
        <v>0</v>
      </c>
    </row>
    <row r="15" spans="1:24" x14ac:dyDescent="0.25">
      <c r="A15" s="31" t="s">
        <v>37</v>
      </c>
      <c r="B15" s="45">
        <f t="shared" ref="B15:H15" si="4">+B10+B11</f>
        <v>0</v>
      </c>
      <c r="C15" s="45">
        <f t="shared" si="4"/>
        <v>0</v>
      </c>
      <c r="D15" s="45">
        <f t="shared" si="4"/>
        <v>0</v>
      </c>
      <c r="E15" s="45">
        <f t="shared" si="4"/>
        <v>0</v>
      </c>
      <c r="F15" s="45">
        <f t="shared" si="4"/>
        <v>0</v>
      </c>
      <c r="G15" s="45">
        <f t="shared" si="4"/>
        <v>0</v>
      </c>
      <c r="H15" s="46">
        <f t="shared" si="4"/>
        <v>0</v>
      </c>
      <c r="I15" s="45">
        <f>+I10+I11+I12+I13+I14+I5</f>
        <v>22267482.974672303</v>
      </c>
      <c r="K15" s="31" t="s">
        <v>37</v>
      </c>
      <c r="L15" s="45">
        <f>+L10+L11+L12+L13+L14+L5</f>
        <v>0</v>
      </c>
      <c r="O15" s="31" t="s">
        <v>37</v>
      </c>
      <c r="P15" s="45">
        <f>+P10+P11+P12+P13+P14</f>
        <v>0</v>
      </c>
    </row>
    <row r="16" spans="1:24" x14ac:dyDescent="0.25">
      <c r="A16" s="31" t="s">
        <v>38</v>
      </c>
      <c r="B16" s="42">
        <f t="shared" ref="B16:I16" si="5">-B15*0.85</f>
        <v>0</v>
      </c>
      <c r="C16" s="42">
        <f t="shared" si="5"/>
        <v>0</v>
      </c>
      <c r="D16" s="42">
        <f t="shared" si="5"/>
        <v>0</v>
      </c>
      <c r="E16" s="42">
        <f t="shared" si="5"/>
        <v>0</v>
      </c>
      <c r="F16" s="42">
        <f t="shared" si="5"/>
        <v>0</v>
      </c>
      <c r="G16" s="42">
        <f t="shared" si="5"/>
        <v>0</v>
      </c>
      <c r="H16" s="43">
        <f t="shared" si="5"/>
        <v>0</v>
      </c>
      <c r="I16" s="42">
        <f t="shared" si="5"/>
        <v>-18927360.528471455</v>
      </c>
      <c r="J16" s="24" t="s">
        <v>39</v>
      </c>
      <c r="K16" s="31" t="s">
        <v>40</v>
      </c>
      <c r="L16" s="42">
        <f>-L15*0.3</f>
        <v>0</v>
      </c>
      <c r="O16" s="31" t="s">
        <v>40</v>
      </c>
      <c r="P16" s="42">
        <f>-P15*0.3</f>
        <v>0</v>
      </c>
    </row>
    <row r="17" spans="1:25" x14ac:dyDescent="0.25">
      <c r="A17" s="47"/>
      <c r="B17" s="48"/>
      <c r="C17" s="48"/>
      <c r="D17" s="48"/>
      <c r="E17" s="48"/>
      <c r="F17" s="48"/>
      <c r="G17" s="48"/>
      <c r="H17" s="48"/>
      <c r="I17" s="49"/>
      <c r="K17" s="47"/>
      <c r="L17" s="49"/>
      <c r="O17" s="47"/>
      <c r="P17" s="49"/>
    </row>
    <row r="18" spans="1:25" ht="15.75" thickBot="1" x14ac:dyDescent="0.3">
      <c r="A18" s="50" t="s">
        <v>41</v>
      </c>
      <c r="B18" s="51">
        <f t="shared" ref="B18:I18" si="6">+B15+B16</f>
        <v>0</v>
      </c>
      <c r="C18" s="51">
        <f t="shared" si="6"/>
        <v>0</v>
      </c>
      <c r="D18" s="51">
        <f t="shared" si="6"/>
        <v>0</v>
      </c>
      <c r="E18" s="51">
        <f t="shared" si="6"/>
        <v>0</v>
      </c>
      <c r="F18" s="51">
        <f t="shared" si="6"/>
        <v>0</v>
      </c>
      <c r="G18" s="51">
        <f t="shared" si="6"/>
        <v>0</v>
      </c>
      <c r="H18" s="51">
        <f t="shared" si="6"/>
        <v>0</v>
      </c>
      <c r="I18" s="40">
        <f t="shared" si="6"/>
        <v>3340122.4462008476</v>
      </c>
      <c r="K18" s="50" t="s">
        <v>41</v>
      </c>
      <c r="L18" s="40">
        <f t="shared" ref="L18" si="7">+L15+L16</f>
        <v>0</v>
      </c>
      <c r="O18" s="50" t="s">
        <v>41</v>
      </c>
      <c r="P18" s="40">
        <f t="shared" ref="P18" si="8">+P15+P16</f>
        <v>0</v>
      </c>
    </row>
    <row r="19" spans="1:25" ht="15.75" thickTop="1" x14ac:dyDescent="0.25"/>
    <row r="20" spans="1:25" ht="15.75" thickBot="1" x14ac:dyDescent="0.3">
      <c r="A20" s="24" t="s">
        <v>42</v>
      </c>
      <c r="I20" s="52">
        <f>I18-I14</f>
        <v>4700656.0835809074</v>
      </c>
      <c r="J20" s="24" t="s">
        <v>43</v>
      </c>
      <c r="K20" s="24" t="s">
        <v>42</v>
      </c>
      <c r="L20" s="52">
        <f>L18-L14</f>
        <v>0</v>
      </c>
      <c r="M20" s="24" t="s">
        <v>43</v>
      </c>
      <c r="O20" s="24" t="s">
        <v>42</v>
      </c>
      <c r="P20" s="52">
        <f>P18-P14</f>
        <v>0</v>
      </c>
      <c r="Q20" s="24" t="s">
        <v>43</v>
      </c>
    </row>
    <row r="21" spans="1:25" ht="15.75" thickTop="1" x14ac:dyDescent="0.25"/>
    <row r="22" spans="1:25" ht="15.75" thickBot="1" x14ac:dyDescent="0.3">
      <c r="I22" s="53"/>
      <c r="K22" s="24" t="s">
        <v>44</v>
      </c>
      <c r="L22" s="53">
        <f>L20-L16</f>
        <v>0</v>
      </c>
      <c r="M22" s="24" t="s">
        <v>43</v>
      </c>
      <c r="O22" s="24" t="s">
        <v>44</v>
      </c>
      <c r="P22" s="53">
        <f>P20-P16</f>
        <v>0</v>
      </c>
      <c r="Q22" s="24" t="s">
        <v>43</v>
      </c>
    </row>
    <row r="23" spans="1:25" ht="15.75" thickTop="1" x14ac:dyDescent="0.25"/>
    <row r="25" spans="1:25" x14ac:dyDescent="0.25">
      <c r="A25" s="24" t="s">
        <v>45</v>
      </c>
      <c r="I25" s="54">
        <f>I4</f>
        <v>0</v>
      </c>
      <c r="L25" s="54">
        <f>L4+L20</f>
        <v>0</v>
      </c>
    </row>
    <row r="26" spans="1:25" x14ac:dyDescent="0.25">
      <c r="A26" s="55" t="s">
        <v>46</v>
      </c>
      <c r="I26" s="54">
        <f>-I5*0.85</f>
        <v>0</v>
      </c>
      <c r="L26" s="54">
        <f>-L5*0.3</f>
        <v>0</v>
      </c>
    </row>
    <row r="27" spans="1:25" x14ac:dyDescent="0.25">
      <c r="A27" s="56" t="s">
        <v>47</v>
      </c>
      <c r="B27" s="57"/>
      <c r="C27" s="57"/>
      <c r="D27" s="57"/>
      <c r="E27" s="57"/>
      <c r="F27" s="57"/>
      <c r="G27" s="57"/>
      <c r="H27" s="57"/>
      <c r="I27" s="58">
        <f>SUM(I20:I26)</f>
        <v>4700656.0835809074</v>
      </c>
      <c r="J27" s="59"/>
      <c r="L27" s="58">
        <f>SUM(L25:L26)</f>
        <v>0</v>
      </c>
      <c r="P27" s="58"/>
    </row>
    <row r="28" spans="1:25" x14ac:dyDescent="0.25">
      <c r="A28" s="56" t="s">
        <v>48</v>
      </c>
      <c r="B28" s="55">
        <v>2014</v>
      </c>
      <c r="C28" s="55"/>
      <c r="D28" s="55"/>
      <c r="E28" s="55"/>
      <c r="F28" s="55"/>
      <c r="G28" s="55"/>
      <c r="H28" s="55"/>
      <c r="I28" s="60">
        <f>I27*0.3</f>
        <v>1410196.8250742722</v>
      </c>
      <c r="L28" s="60">
        <f>L27*0.3</f>
        <v>0</v>
      </c>
      <c r="N28" s="29" t="s">
        <v>6</v>
      </c>
      <c r="O28" s="29"/>
      <c r="P28" s="61">
        <f>P20*0.3</f>
        <v>0</v>
      </c>
      <c r="Q28" s="29"/>
      <c r="R28" s="29"/>
      <c r="S28" s="29"/>
      <c r="T28" s="29"/>
      <c r="U28" s="29"/>
      <c r="V28" s="29"/>
      <c r="W28" s="62">
        <f>I28+L28</f>
        <v>1410196.8250742722</v>
      </c>
    </row>
    <row r="29" spans="1:25" s="55" customFormat="1" x14ac:dyDescent="0.25">
      <c r="B29" s="55">
        <v>2015</v>
      </c>
      <c r="J29" s="24"/>
      <c r="K29" s="24"/>
      <c r="O29" s="24"/>
      <c r="Y29" s="60">
        <f>L28+I28</f>
        <v>1410196.8250742722</v>
      </c>
    </row>
    <row r="30" spans="1:25" s="55" customFormat="1" hidden="1" x14ac:dyDescent="0.25">
      <c r="A30" s="63" t="s">
        <v>49</v>
      </c>
      <c r="B30" s="55">
        <v>2016</v>
      </c>
      <c r="I30" s="55" t="s">
        <v>50</v>
      </c>
      <c r="J30" s="24" t="s">
        <v>51</v>
      </c>
      <c r="K30" s="64"/>
      <c r="O30" s="24"/>
      <c r="P30" s="65"/>
    </row>
    <row r="31" spans="1:25" s="55" customFormat="1" hidden="1" x14ac:dyDescent="0.25">
      <c r="A31" s="55" t="s">
        <v>52</v>
      </c>
      <c r="I31" s="66">
        <v>187677.00564760386</v>
      </c>
      <c r="J31" s="54">
        <f>I31</f>
        <v>187677.00564760386</v>
      </c>
      <c r="K31" s="67"/>
      <c r="L31" s="68"/>
      <c r="O31" s="24"/>
    </row>
    <row r="32" spans="1:25" s="55" customFormat="1" hidden="1" x14ac:dyDescent="0.25">
      <c r="A32" s="55" t="s">
        <v>53</v>
      </c>
      <c r="I32" s="65">
        <v>1664888.574633426</v>
      </c>
      <c r="J32" s="28">
        <f>I32/5.8</f>
        <v>287049.75424714241</v>
      </c>
      <c r="K32" s="69"/>
      <c r="O32" s="24"/>
    </row>
    <row r="33" spans="1:23" s="55" customFormat="1" hidden="1" x14ac:dyDescent="0.25">
      <c r="A33" s="55" t="s">
        <v>54</v>
      </c>
      <c r="I33" s="66">
        <v>126636.8363896712</v>
      </c>
      <c r="J33" s="28">
        <f>I33/5.8</f>
        <v>21833.937308564</v>
      </c>
      <c r="K33" s="69"/>
      <c r="O33" s="24"/>
    </row>
    <row r="34" spans="1:23" s="55" customFormat="1" hidden="1" x14ac:dyDescent="0.25">
      <c r="I34" s="65"/>
      <c r="J34" s="24"/>
      <c r="K34" s="24"/>
      <c r="O34" s="24"/>
    </row>
    <row r="35" spans="1:23" s="55" customFormat="1" hidden="1" x14ac:dyDescent="0.25">
      <c r="J35" s="70">
        <f>SUM(J31:J33)</f>
        <v>496560.69720331026</v>
      </c>
      <c r="K35" s="24"/>
      <c r="O35" s="24"/>
    </row>
    <row r="36" spans="1:23" s="55" customFormat="1" hidden="1" x14ac:dyDescent="0.25">
      <c r="A36" s="55" t="s">
        <v>55</v>
      </c>
      <c r="I36" s="55" t="s">
        <v>56</v>
      </c>
      <c r="J36" s="24" t="s">
        <v>57</v>
      </c>
      <c r="K36" s="24" t="s">
        <v>58</v>
      </c>
      <c r="O36" s="24"/>
    </row>
    <row r="37" spans="1:23" s="55" customFormat="1" hidden="1" x14ac:dyDescent="0.25">
      <c r="A37" s="55" t="s">
        <v>52</v>
      </c>
      <c r="I37" s="66">
        <v>187677.00564760386</v>
      </c>
      <c r="J37" s="71">
        <v>191700</v>
      </c>
      <c r="K37" s="54">
        <f>J37-I37</f>
        <v>4022.994352396141</v>
      </c>
      <c r="L37" s="66">
        <f>0.3*K37</f>
        <v>1206.8983057188423</v>
      </c>
      <c r="M37" s="72"/>
      <c r="O37" s="24"/>
    </row>
    <row r="38" spans="1:23" s="55" customFormat="1" hidden="1" x14ac:dyDescent="0.25">
      <c r="A38" s="55" t="s">
        <v>53</v>
      </c>
      <c r="I38" s="66">
        <v>287050</v>
      </c>
      <c r="J38" s="70">
        <v>289462.71000000002</v>
      </c>
      <c r="K38" s="54">
        <f>J38-I38</f>
        <v>2412.710000000021</v>
      </c>
      <c r="L38" s="66">
        <f t="shared" ref="L38:L39" si="9">0.3*K38</f>
        <v>723.81300000000624</v>
      </c>
      <c r="M38" s="72"/>
      <c r="O38" s="24"/>
    </row>
    <row r="39" spans="1:23" s="55" customFormat="1" hidden="1" x14ac:dyDescent="0.25">
      <c r="A39" s="55" t="s">
        <v>54</v>
      </c>
      <c r="I39" s="73">
        <v>21834</v>
      </c>
      <c r="J39" s="73">
        <v>22095.040000000001</v>
      </c>
      <c r="K39" s="54">
        <f>J39-I39</f>
        <v>261.04000000000087</v>
      </c>
      <c r="L39" s="66">
        <f t="shared" si="9"/>
        <v>78.312000000000253</v>
      </c>
      <c r="M39" s="72"/>
      <c r="O39" s="24"/>
    </row>
    <row r="40" spans="1:23" s="55" customFormat="1" hidden="1" x14ac:dyDescent="0.25">
      <c r="I40" s="65">
        <f>SUM(I37:I39)</f>
        <v>496561.00564760389</v>
      </c>
      <c r="J40" s="65">
        <f>SUM(J37:J39)</f>
        <v>503257.75</v>
      </c>
      <c r="K40" s="65">
        <f>SUM(K37:K39)</f>
        <v>6696.7443523961629</v>
      </c>
      <c r="L40" s="65">
        <f>SUM(L37:L39)</f>
        <v>2009.0233057188489</v>
      </c>
      <c r="M40" s="72"/>
      <c r="O40" s="24"/>
    </row>
    <row r="41" spans="1:23" s="55" customFormat="1" hidden="1" x14ac:dyDescent="0.25">
      <c r="J41" s="24"/>
      <c r="K41" s="24"/>
      <c r="O41" s="24"/>
    </row>
    <row r="42" spans="1:23" x14ac:dyDescent="0.25">
      <c r="N42" s="24">
        <v>2017</v>
      </c>
      <c r="W42" s="59">
        <f>W28</f>
        <v>1410196.8250742722</v>
      </c>
    </row>
    <row r="43" spans="1:23" x14ac:dyDescent="0.25">
      <c r="A43" s="24" t="s">
        <v>59</v>
      </c>
      <c r="I43" s="59">
        <f>I28*0.5</f>
        <v>705098.41253713612</v>
      </c>
      <c r="N43" s="24">
        <v>2018</v>
      </c>
      <c r="W43" s="59" t="e">
        <f>#REF!</f>
        <v>#REF!</v>
      </c>
    </row>
    <row r="44" spans="1:23" x14ac:dyDescent="0.25">
      <c r="A44" s="24" t="s">
        <v>60</v>
      </c>
      <c r="I44" s="59">
        <f>I28*0.5</f>
        <v>705098.41253713612</v>
      </c>
      <c r="N44" s="24">
        <v>2019</v>
      </c>
      <c r="W44" s="59" t="e">
        <f>#REF!</f>
        <v>#REF!</v>
      </c>
    </row>
    <row r="45" spans="1:23" x14ac:dyDescent="0.25">
      <c r="N45" s="24">
        <v>2020</v>
      </c>
      <c r="W45" s="59" t="e">
        <f>#REF!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H1" workbookViewId="0">
      <selection activeCell="V15" sqref="V15"/>
    </sheetView>
  </sheetViews>
  <sheetFormatPr defaultRowHeight="12.75" x14ac:dyDescent="0.2"/>
  <cols>
    <col min="1" max="1" width="9.140625" style="4"/>
    <col min="2" max="2" width="10.5703125" bestFit="1" customWidth="1"/>
    <col min="3" max="3" width="10.85546875" bestFit="1" customWidth="1"/>
    <col min="4" max="4" width="10.5703125" bestFit="1" customWidth="1"/>
    <col min="5" max="5" width="11.5703125" bestFit="1" customWidth="1"/>
    <col min="6" max="6" width="12.5703125" bestFit="1" customWidth="1"/>
    <col min="11" max="11" width="9.5703125" customWidth="1"/>
    <col min="12" max="12" width="10.7109375" customWidth="1"/>
    <col min="13" max="13" width="15.140625" customWidth="1"/>
    <col min="14" max="14" width="10.7109375" customWidth="1"/>
    <col min="15" max="15" width="10.5703125" customWidth="1"/>
    <col min="16" max="16" width="12.5703125" bestFit="1" customWidth="1"/>
    <col min="17" max="20" width="10.140625" bestFit="1" customWidth="1"/>
  </cols>
  <sheetData>
    <row r="1" spans="1:2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23" s="4" customFormat="1" x14ac:dyDescent="0.2">
      <c r="B2" s="5">
        <v>42751</v>
      </c>
      <c r="C2" s="5">
        <v>42782</v>
      </c>
      <c r="D2" s="5">
        <v>42810</v>
      </c>
      <c r="E2" s="5">
        <v>42841</v>
      </c>
      <c r="F2" s="5">
        <v>42871</v>
      </c>
      <c r="G2" s="5">
        <v>42902</v>
      </c>
      <c r="H2" s="5">
        <v>42932</v>
      </c>
      <c r="I2" s="5">
        <v>42963</v>
      </c>
      <c r="J2" s="5">
        <v>42994</v>
      </c>
      <c r="K2" s="5">
        <v>43024</v>
      </c>
      <c r="L2" s="5">
        <v>43055</v>
      </c>
      <c r="M2" s="5">
        <v>43085</v>
      </c>
      <c r="N2" s="20">
        <v>42736</v>
      </c>
      <c r="O2" s="20">
        <v>42767</v>
      </c>
      <c r="P2" s="20">
        <v>42795</v>
      </c>
      <c r="Q2" s="20">
        <v>42842</v>
      </c>
      <c r="R2" s="20">
        <v>42856</v>
      </c>
      <c r="S2" s="20">
        <v>42887</v>
      </c>
    </row>
    <row r="3" spans="1:23" x14ac:dyDescent="0.2">
      <c r="A3" s="4" t="s">
        <v>1</v>
      </c>
      <c r="B3" s="6">
        <v>5713.3012675803102</v>
      </c>
      <c r="C3" s="6">
        <v>7190.1654777928034</v>
      </c>
      <c r="D3" s="6">
        <v>1409.9823368544578</v>
      </c>
      <c r="E3" s="6">
        <v>1882.0984547536782</v>
      </c>
      <c r="F3" s="6">
        <v>5958.3228162585619</v>
      </c>
      <c r="G3" s="6">
        <v>6774.0030086169427</v>
      </c>
      <c r="H3" s="6">
        <v>8485.3333407325099</v>
      </c>
      <c r="I3" s="6">
        <v>7708.9530652352869</v>
      </c>
      <c r="J3" s="6">
        <v>7664.8305465960257</v>
      </c>
      <c r="K3" s="6">
        <v>7682.0982650715905</v>
      </c>
      <c r="L3" s="6">
        <v>8389.4830986640754</v>
      </c>
      <c r="M3" s="6">
        <v>6274.8064945598517</v>
      </c>
      <c r="N3" s="16">
        <v>8292.539621567048</v>
      </c>
      <c r="O3" s="16">
        <v>3819.1888925264921</v>
      </c>
      <c r="P3" s="17">
        <f>'[1]Open Def PC March'!L39</f>
        <v>461</v>
      </c>
      <c r="Q3" s="17">
        <f>'[1]Open Def PC April'!L39</f>
        <v>1834</v>
      </c>
      <c r="R3" s="18">
        <v>0</v>
      </c>
      <c r="S3" s="18">
        <v>0</v>
      </c>
    </row>
    <row r="4" spans="1:23" x14ac:dyDescent="0.2">
      <c r="A4" s="4" t="s">
        <v>2</v>
      </c>
      <c r="B4" s="8">
        <v>2183.8493978722827</v>
      </c>
      <c r="C4" s="8">
        <v>6136.7488000758431</v>
      </c>
      <c r="D4" s="8">
        <v>11136.56299752027</v>
      </c>
      <c r="E4" s="8">
        <v>16329.502549987064</v>
      </c>
      <c r="F4" s="8">
        <v>21008.019488691574</v>
      </c>
      <c r="G4" s="8">
        <v>22885.095836080374</v>
      </c>
      <c r="H4" s="8">
        <v>24534.690252504781</v>
      </c>
      <c r="I4" s="8">
        <v>28596.762126589114</v>
      </c>
      <c r="J4" s="8">
        <v>25146.093838468827</v>
      </c>
      <c r="K4" s="8">
        <v>3793.1941093998275</v>
      </c>
      <c r="L4" s="8">
        <v>805.01719817534683</v>
      </c>
      <c r="M4" s="7"/>
      <c r="N4" s="17"/>
      <c r="O4" s="19">
        <v>570.79361768093042</v>
      </c>
      <c r="P4" s="18">
        <v>0</v>
      </c>
      <c r="Q4" s="18">
        <v>0</v>
      </c>
      <c r="R4" s="18">
        <v>0</v>
      </c>
      <c r="S4" s="18">
        <v>0</v>
      </c>
    </row>
    <row r="5" spans="1:23" x14ac:dyDescent="0.2">
      <c r="A5" s="4" t="s">
        <v>3</v>
      </c>
      <c r="B5" s="8">
        <v>7371.1858427881843</v>
      </c>
      <c r="C5" s="8">
        <v>19037.82776172828</v>
      </c>
      <c r="D5" s="8">
        <v>13764.742226769278</v>
      </c>
      <c r="E5" s="8">
        <v>12738.860270109251</v>
      </c>
      <c r="F5" s="8">
        <v>15159.704190821318</v>
      </c>
      <c r="G5" s="8">
        <v>13128.09331973573</v>
      </c>
      <c r="H5" s="8">
        <v>17661.524136935917</v>
      </c>
      <c r="I5" s="8">
        <v>10559.676208675119</v>
      </c>
      <c r="J5" s="8">
        <v>14577.901108945429</v>
      </c>
      <c r="K5" s="8">
        <v>18286.505046616676</v>
      </c>
      <c r="L5" s="8">
        <v>17735.033083197384</v>
      </c>
      <c r="M5" s="8">
        <v>12116.793600054554</v>
      </c>
      <c r="N5" s="19">
        <v>11748.293556570618</v>
      </c>
      <c r="O5" s="19">
        <v>11139.044335037675</v>
      </c>
      <c r="P5" s="17">
        <f>'[1]Open Def PL March'!L50</f>
        <v>4448</v>
      </c>
      <c r="Q5" s="17">
        <f>'[1]Open Def PL April'!L50</f>
        <v>5554</v>
      </c>
      <c r="R5" s="17">
        <v>5208</v>
      </c>
      <c r="S5" s="17">
        <v>5208</v>
      </c>
    </row>
    <row r="6" spans="1:23" x14ac:dyDescent="0.2">
      <c r="A6" s="4" t="s">
        <v>4</v>
      </c>
      <c r="B6" s="8">
        <v>2416.8809727357225</v>
      </c>
      <c r="C6" s="8">
        <v>1688.0028514469902</v>
      </c>
      <c r="D6" s="8">
        <v>1688.0028514469902</v>
      </c>
      <c r="E6" s="7"/>
      <c r="F6" s="7"/>
      <c r="H6" s="7"/>
      <c r="I6" s="7"/>
      <c r="J6" s="7"/>
      <c r="K6" s="8">
        <v>130.02269927890373</v>
      </c>
      <c r="L6" s="8">
        <v>108.842356464625</v>
      </c>
      <c r="M6" s="7"/>
      <c r="N6" s="17"/>
      <c r="O6" s="19">
        <v>45.370375727926394</v>
      </c>
      <c r="P6" s="18">
        <v>0</v>
      </c>
      <c r="Q6" s="18">
        <v>0</v>
      </c>
      <c r="R6" s="17">
        <v>0</v>
      </c>
      <c r="S6" s="17">
        <v>0</v>
      </c>
    </row>
    <row r="7" spans="1:23" x14ac:dyDescent="0.2">
      <c r="A7" s="9" t="s">
        <v>5</v>
      </c>
      <c r="B7" s="10">
        <v>17685.217480976498</v>
      </c>
      <c r="C7" s="10">
        <v>34052.744891043913</v>
      </c>
      <c r="D7" s="10">
        <v>27999.290412590995</v>
      </c>
      <c r="E7" s="10">
        <v>30950.461274849997</v>
      </c>
      <c r="F7" s="10">
        <v>42126.04649577145</v>
      </c>
      <c r="G7" s="10">
        <v>42787.192164433043</v>
      </c>
      <c r="H7" s="10">
        <v>50681.547730173195</v>
      </c>
      <c r="I7" s="10">
        <v>46865.391400499517</v>
      </c>
      <c r="J7" s="10">
        <v>47388.825494010278</v>
      </c>
      <c r="K7" s="10">
        <v>29891.820120367</v>
      </c>
      <c r="L7" s="10">
        <v>27038.375736501432</v>
      </c>
      <c r="M7" s="10">
        <v>18391.600094614409</v>
      </c>
      <c r="N7" s="10">
        <v>20040.833178137666</v>
      </c>
      <c r="O7" s="10">
        <v>15574.397220973022</v>
      </c>
      <c r="P7" s="10">
        <f>SUM(P3:P6)</f>
        <v>4909</v>
      </c>
      <c r="Q7" s="10">
        <f>SUM(Q3:Q6)</f>
        <v>7388</v>
      </c>
      <c r="R7" s="10">
        <v>5208</v>
      </c>
      <c r="S7" s="10">
        <v>5208</v>
      </c>
    </row>
    <row r="8" spans="1:23" x14ac:dyDescent="0.2">
      <c r="V8" t="s">
        <v>10</v>
      </c>
      <c r="W8" t="s">
        <v>11</v>
      </c>
    </row>
    <row r="9" spans="1:23" x14ac:dyDescent="0.2">
      <c r="N9" s="13">
        <v>31</v>
      </c>
      <c r="O9" s="14">
        <v>28</v>
      </c>
      <c r="P9" s="13">
        <v>31</v>
      </c>
      <c r="Q9" s="13">
        <v>30</v>
      </c>
      <c r="R9" s="14">
        <v>31</v>
      </c>
      <c r="S9" s="14">
        <v>30</v>
      </c>
      <c r="T9" s="13">
        <f>SUM(N9:S9)</f>
        <v>181</v>
      </c>
    </row>
    <row r="10" spans="1:23" x14ac:dyDescent="0.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5">
        <f>N9*N7</f>
        <v>621265.82852226763</v>
      </c>
      <c r="O10" s="15">
        <f t="shared" ref="O10:S10" si="0">O9*O7</f>
        <v>436083.12218724459</v>
      </c>
      <c r="P10" s="15">
        <f t="shared" si="0"/>
        <v>152179</v>
      </c>
      <c r="Q10" s="15">
        <f t="shared" si="0"/>
        <v>221640</v>
      </c>
      <c r="R10" s="15">
        <f t="shared" si="0"/>
        <v>161448</v>
      </c>
      <c r="S10" s="15">
        <f t="shared" si="0"/>
        <v>156240</v>
      </c>
      <c r="T10" s="13">
        <f>SUM(N10:S10)</f>
        <v>1748855.9507095122</v>
      </c>
    </row>
    <row r="11" spans="1:23" x14ac:dyDescent="0.2">
      <c r="A11" s="11"/>
      <c r="B11" s="12"/>
      <c r="M11" s="22" t="s">
        <v>7</v>
      </c>
      <c r="N11" s="13"/>
      <c r="O11" s="13"/>
      <c r="P11" s="13"/>
      <c r="Q11" s="13"/>
      <c r="R11" s="13"/>
      <c r="S11" s="13"/>
      <c r="T11" s="13">
        <f>T10/T9</f>
        <v>9662.1875729807307</v>
      </c>
    </row>
    <row r="12" spans="1:23" x14ac:dyDescent="0.2">
      <c r="A12" s="11"/>
      <c r="B12" s="12"/>
      <c r="M12" s="21" t="s">
        <v>8</v>
      </c>
      <c r="T12">
        <v>12440</v>
      </c>
    </row>
    <row r="13" spans="1:23" x14ac:dyDescent="0.2">
      <c r="A13" s="11"/>
      <c r="B13" s="12"/>
      <c r="M13" t="s">
        <v>9</v>
      </c>
      <c r="T13" s="13">
        <f>T12-T11</f>
        <v>2777.8124270192693</v>
      </c>
      <c r="V13" s="13">
        <f>T13*0.5</f>
        <v>1388.9062135096347</v>
      </c>
      <c r="W13" s="13">
        <f>T13*0.5</f>
        <v>1388.9062135096347</v>
      </c>
    </row>
    <row r="14" spans="1:23" x14ac:dyDescent="0.2">
      <c r="A14" s="11"/>
      <c r="B14" s="12"/>
      <c r="M14" t="s">
        <v>12</v>
      </c>
      <c r="T14" s="13">
        <f>T13*T9</f>
        <v>502784.04929048772</v>
      </c>
      <c r="V14">
        <f>T14*0.5</f>
        <v>251392.02464524386</v>
      </c>
      <c r="W14" s="13">
        <f>T14*0.5</f>
        <v>251392.02464524386</v>
      </c>
    </row>
    <row r="15" spans="1:23" ht="51" x14ac:dyDescent="0.2">
      <c r="A15" s="11"/>
      <c r="B15" s="12"/>
      <c r="M15" s="23" t="s">
        <v>13</v>
      </c>
      <c r="T15" s="13">
        <f>T14/30</f>
        <v>16759.468309682925</v>
      </c>
      <c r="U15" s="13"/>
      <c r="V15" s="13">
        <f>V14/30</f>
        <v>8379.7341548414624</v>
      </c>
      <c r="W15" s="13">
        <f>W14/30</f>
        <v>8379.7341548414624</v>
      </c>
    </row>
    <row r="16" spans="1:23" x14ac:dyDescent="0.2">
      <c r="A16" s="11"/>
      <c r="B16" s="12"/>
      <c r="T16" s="13"/>
    </row>
    <row r="17" spans="1:2" x14ac:dyDescent="0.2">
      <c r="A17" s="11"/>
      <c r="B17" s="12"/>
    </row>
    <row r="18" spans="1:2" x14ac:dyDescent="0.2">
      <c r="A18" s="11"/>
      <c r="B18" s="12"/>
    </row>
    <row r="19" spans="1:2" x14ac:dyDescent="0.2">
      <c r="A19" s="11"/>
      <c r="B19" s="12"/>
    </row>
    <row r="20" spans="1:2" x14ac:dyDescent="0.2">
      <c r="A20" s="11"/>
      <c r="B20" s="12"/>
    </row>
    <row r="21" spans="1:2" x14ac:dyDescent="0.2">
      <c r="A21" s="11"/>
      <c r="B21" s="12"/>
    </row>
    <row r="22" spans="1:2" x14ac:dyDescent="0.2">
      <c r="A22" s="11"/>
      <c r="B22" s="12"/>
    </row>
  </sheetData>
  <mergeCells count="1">
    <mergeCell ref="A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Deferment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2017-07-13T12:14:59Z</dcterms:created>
  <dcterms:modified xsi:type="dcterms:W3CDTF">2017-07-13T22:04:23Z</dcterms:modified>
</cp:coreProperties>
</file>