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4CF3CB4C-C4E8-43D6-B2A3-793FC5B3BFAA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Details" sheetId="2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7" l="1"/>
  <c r="L53" i="7" l="1"/>
  <c r="I53" i="7"/>
  <c r="F49" i="7"/>
  <c r="F50" i="7" s="1"/>
  <c r="F54" i="7" s="1"/>
  <c r="E49" i="7"/>
  <c r="B49" i="7"/>
  <c r="B50" i="7" s="1"/>
  <c r="B54" i="7" s="1"/>
  <c r="P48" i="7"/>
  <c r="P49" i="7" s="1"/>
  <c r="L48" i="7"/>
  <c r="L49" i="7" s="1"/>
  <c r="L50" i="7" s="1"/>
  <c r="L54" i="7" s="1"/>
  <c r="I48" i="7"/>
  <c r="I49" i="7" s="1"/>
  <c r="H48" i="7"/>
  <c r="H49" i="7" s="1"/>
  <c r="G48" i="7"/>
  <c r="G49" i="7" s="1"/>
  <c r="F48" i="7"/>
  <c r="E48" i="7"/>
  <c r="D48" i="7"/>
  <c r="D49" i="7" s="1"/>
  <c r="C48" i="7"/>
  <c r="C49" i="7" s="1"/>
  <c r="B48" i="7"/>
  <c r="P53" i="7"/>
  <c r="I44" i="7"/>
  <c r="J43" i="7"/>
  <c r="D50" i="7" l="1"/>
  <c r="D54" i="7" s="1"/>
  <c r="B55" i="7"/>
  <c r="B57" i="7"/>
  <c r="H50" i="7"/>
  <c r="H54" i="7" s="1"/>
  <c r="F55" i="7"/>
  <c r="F57" i="7" s="1"/>
  <c r="L55" i="7"/>
  <c r="L57" i="7" s="1"/>
  <c r="L59" i="7" s="1"/>
  <c r="L64" i="7" s="1"/>
  <c r="C54" i="7"/>
  <c r="C50" i="7"/>
  <c r="G50" i="7"/>
  <c r="G54" i="7" s="1"/>
  <c r="P50" i="7"/>
  <c r="P54" i="7" s="1"/>
  <c r="E50" i="7"/>
  <c r="E54" i="7" s="1"/>
  <c r="I50" i="7"/>
  <c r="I54" i="7" s="1"/>
  <c r="E57" i="7" l="1"/>
  <c r="E55" i="7"/>
  <c r="G55" i="7"/>
  <c r="G57" i="7"/>
  <c r="H57" i="7"/>
  <c r="H55" i="7"/>
  <c r="D55" i="7"/>
  <c r="D57" i="7" s="1"/>
  <c r="P55" i="7"/>
  <c r="P57" i="7" s="1"/>
  <c r="P59" i="7" s="1"/>
  <c r="P64" i="7" s="1"/>
  <c r="C55" i="7"/>
  <c r="C57" i="7"/>
  <c r="I55" i="7"/>
  <c r="I57" i="7" s="1"/>
  <c r="I59" i="7" s="1"/>
  <c r="I63" i="7" s="1"/>
  <c r="I64" i="7" s="1"/>
  <c r="I71" i="7" l="1"/>
  <c r="I74" i="7" s="1"/>
  <c r="I23" i="7" l="1"/>
  <c r="P14" i="7" l="1"/>
  <c r="I14" i="7"/>
  <c r="P9" i="7"/>
  <c r="P10" i="7" s="1"/>
  <c r="I9" i="7"/>
  <c r="I10" i="7" s="1"/>
  <c r="H9" i="7"/>
  <c r="H10" i="7" s="1"/>
  <c r="G9" i="7"/>
  <c r="G10" i="7" s="1"/>
  <c r="F9" i="7"/>
  <c r="F10" i="7" s="1"/>
  <c r="F11" i="7" s="1"/>
  <c r="F15" i="7" s="1"/>
  <c r="E9" i="7"/>
  <c r="E10" i="7" s="1"/>
  <c r="D9" i="7"/>
  <c r="D10" i="7" s="1"/>
  <c r="C9" i="7"/>
  <c r="C10" i="7" s="1"/>
  <c r="B9" i="7"/>
  <c r="B10" i="7" s="1"/>
  <c r="B11" i="7" s="1"/>
  <c r="B15" i="7" s="1"/>
  <c r="L9" i="7"/>
  <c r="L10" i="7" s="1"/>
  <c r="I5" i="7"/>
  <c r="G11" i="7" l="1"/>
  <c r="G15" i="7" s="1"/>
  <c r="B16" i="7"/>
  <c r="B18" i="7" s="1"/>
  <c r="D11" i="7"/>
  <c r="D15" i="7"/>
  <c r="H11" i="7"/>
  <c r="H15" i="7" s="1"/>
  <c r="P11" i="7"/>
  <c r="P15" i="7" s="1"/>
  <c r="C11" i="7"/>
  <c r="C15" i="7"/>
  <c r="L11" i="7"/>
  <c r="F16" i="7"/>
  <c r="F18" i="7"/>
  <c r="E11" i="7"/>
  <c r="E15" i="7" s="1"/>
  <c r="I11" i="7"/>
  <c r="I15" i="7" s="1"/>
  <c r="L14" i="7"/>
  <c r="L15" i="7" l="1"/>
  <c r="L16" i="7" s="1"/>
  <c r="L18" i="7" s="1"/>
  <c r="L20" i="7" s="1"/>
  <c r="L25" i="7" s="1"/>
  <c r="I16" i="7"/>
  <c r="I18" i="7" s="1"/>
  <c r="I20" i="7" s="1"/>
  <c r="I24" i="7" s="1"/>
  <c r="I25" i="7" s="1"/>
  <c r="E16" i="7"/>
  <c r="E18" i="7" s="1"/>
  <c r="D16" i="7"/>
  <c r="D18" i="7" s="1"/>
  <c r="G16" i="7"/>
  <c r="G18" i="7" s="1"/>
  <c r="P16" i="7"/>
  <c r="P18" i="7" s="1"/>
  <c r="P20" i="7" s="1"/>
  <c r="P25" i="7" s="1"/>
  <c r="H16" i="7"/>
  <c r="H18" i="7" s="1"/>
  <c r="C16" i="7"/>
  <c r="C18" i="7" s="1"/>
  <c r="I32" i="7" l="1"/>
  <c r="I35" i="7" s="1"/>
</calcChain>
</file>

<file path=xl/sharedStrings.xml><?xml version="1.0" encoding="utf-8"?>
<sst xmlns="http://schemas.openxmlformats.org/spreadsheetml/2006/main" count="140" uniqueCount="38">
  <si>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</si>
  <si>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</si>
  <si>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</si>
  <si>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</si>
  <si>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</si>
  <si>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</si>
  <si>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</si>
  <si>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</si>
  <si>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</si>
  <si>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</si>
  <si>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</si>
  <si>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</si>
  <si>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</si>
  <si>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</si>
  <si>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</si>
  <si>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</si>
  <si>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</si>
  <si>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</si>
  <si>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</si>
  <si>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</si>
  <si>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</si>
  <si>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</si>
  <si>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</si>
  <si>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</si>
  <si>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</si>
  <si>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</si>
  <si>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</si>
  <si>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</si>
  <si>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</si>
  <si>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</si>
  <si>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</si>
  <si>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</si>
  <si>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</si>
  <si>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</si>
  <si>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</si>
  <si>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</si>
  <si>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January - December</t>
  </si>
  <si>
    <t>November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</si>
</sst>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6" fillId="0" borderId="0" xfId="0" applyFont="1"/>
  </cellXfs>
  <cellStyles count="7">
    <cellStyle name="Comma 10 6" xfId="2" xr:uid="{00000000-0005-0000-0000-000000000000}"/>
    <cellStyle name="Comma 2" xfId="3" xr:uid="{00000000-0005-0000-0000-000001000000}"/>
    <cellStyle name="Comma 2 4" xfId="6" xr:uid="{23FB4038-AC9F-4308-B302-A48669DCEC53}"/>
    <cellStyle name="Normal" xfId="0" builtinId="0"/>
    <cellStyle name="Normal 2 2" xfId="1" xr:uid="{00000000-0005-0000-0000-000003000000}"/>
    <cellStyle name="Normal 2 4" xfId="5" xr:uid="{FF127615-01BB-4381-9640-15ACCF59BDC1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607543</xdr:colOff>
      <xdr:row>29</xdr:row>
      <xdr:rowOff>75569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2A4CE2-F2A1-44C3-B363-3E0B0CA3F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16457143" cy="50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A10" zoomScale="85" zoomScaleNormal="85" workbookViewId="0">
      <selection activeCell="A36" sqref="A36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51.05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61</v>
      </c>
      <c r="K7" s="6" t="s">
        <v>7</v>
      </c>
      <c r="L7" s="10">
        <v>61</v>
      </c>
      <c r="O7" s="6" t="s">
        <v>7</v>
      </c>
      <c r="P7" s="10">
        <v>61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v>2.34</v>
      </c>
      <c r="J8" t="s">
        <v>9</v>
      </c>
      <c r="K8" s="6" t="s">
        <v>8</v>
      </c>
      <c r="L8" s="13"/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2">
        <f>I8*I7*1000</f>
        <v>142739.99999999997</v>
      </c>
      <c r="K9" s="6" t="s">
        <v>11</v>
      </c>
      <c r="L9" s="32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7286876.9999999981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-1457375.3999999997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-1400000</v>
      </c>
      <c r="K12" s="6" t="s">
        <v>17</v>
      </c>
      <c r="L12" s="17"/>
      <c r="O12" s="6" t="s">
        <v>17</v>
      </c>
      <c r="P12" s="17">
        <v>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-386254.43999999994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4043247.1599999988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-3436760.0859999987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606487.07400000002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992741.51399999997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f>-0.2*I22*0.85</f>
        <v>0</v>
      </c>
    </row>
    <row r="24" spans="1:17" x14ac:dyDescent="0.35">
      <c r="A24" t="s">
        <v>34</v>
      </c>
      <c r="I24" s="28">
        <f>I23+I22+I20</f>
        <v>992741.51399999997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297822.45419999998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297822.45419999998</v>
      </c>
    </row>
    <row r="33" spans="1:17" x14ac:dyDescent="0.35">
      <c r="I33" s="28"/>
      <c r="J33" s="28"/>
      <c r="L33" s="28"/>
    </row>
    <row r="34" spans="1:17" x14ac:dyDescent="0.35">
      <c r="A34" s="1" t="s">
        <v>35</v>
      </c>
    </row>
    <row r="35" spans="1:17" x14ac:dyDescent="0.35">
      <c r="A35" t="s">
        <v>37</v>
      </c>
      <c r="I35" s="28">
        <f>I32/2</f>
        <v>148911.22709999999</v>
      </c>
      <c r="L35" s="28"/>
    </row>
    <row r="41" spans="1:17" ht="18.5" x14ac:dyDescent="0.45">
      <c r="A41" s="3" t="s">
        <v>0</v>
      </c>
      <c r="B41" s="4">
        <v>2008</v>
      </c>
      <c r="C41" s="4">
        <v>2009</v>
      </c>
      <c r="D41" s="4">
        <v>2010</v>
      </c>
      <c r="E41" s="4">
        <v>2011</v>
      </c>
      <c r="F41" s="4">
        <v>2012</v>
      </c>
      <c r="G41" s="4">
        <v>2013</v>
      </c>
      <c r="H41" s="4">
        <v>2014</v>
      </c>
      <c r="I41" s="4">
        <v>2019</v>
      </c>
      <c r="J41" s="5"/>
      <c r="K41" s="3" t="s">
        <v>1</v>
      </c>
      <c r="L41" s="4">
        <v>2019</v>
      </c>
      <c r="O41" s="3" t="s">
        <v>2</v>
      </c>
      <c r="P41" s="4">
        <v>2019</v>
      </c>
    </row>
    <row r="42" spans="1:17" x14ac:dyDescent="0.35">
      <c r="A42" s="1" t="s">
        <v>3</v>
      </c>
      <c r="K42" s="1" t="s">
        <v>3</v>
      </c>
      <c r="M42" s="5"/>
      <c r="O42" s="1" t="s">
        <v>3</v>
      </c>
    </row>
    <row r="43" spans="1:17" x14ac:dyDescent="0.35">
      <c r="A43" s="1" t="s">
        <v>31</v>
      </c>
      <c r="I43" s="31">
        <v>0</v>
      </c>
      <c r="J43">
        <f>680000*0.15*0.3</f>
        <v>30600</v>
      </c>
      <c r="K43" s="1"/>
      <c r="L43" s="31"/>
      <c r="M43" s="5"/>
      <c r="O43" s="1"/>
    </row>
    <row r="44" spans="1:17" x14ac:dyDescent="0.35">
      <c r="A44" s="1" t="s">
        <v>32</v>
      </c>
      <c r="I44" s="31">
        <f>I43*0.2</f>
        <v>0</v>
      </c>
      <c r="K44" s="1"/>
      <c r="L44" s="31"/>
      <c r="M44" s="5"/>
      <c r="O44" s="1"/>
    </row>
    <row r="45" spans="1:17" x14ac:dyDescent="0.35">
      <c r="A45" s="6" t="s">
        <v>4</v>
      </c>
      <c r="B45" s="7"/>
      <c r="C45" s="7"/>
      <c r="D45" s="7"/>
      <c r="E45" s="7"/>
      <c r="F45" s="7"/>
      <c r="G45" s="7"/>
      <c r="H45" s="7"/>
      <c r="I45" s="7">
        <v>51.43</v>
      </c>
      <c r="J45" t="s">
        <v>5</v>
      </c>
      <c r="K45" s="6" t="s">
        <v>6</v>
      </c>
      <c r="L45" s="8">
        <v>1.36</v>
      </c>
      <c r="M45" t="s">
        <v>5</v>
      </c>
      <c r="O45" s="6" t="s">
        <v>6</v>
      </c>
      <c r="P45" s="9">
        <v>2.5099999999999998</v>
      </c>
      <c r="Q45" t="s">
        <v>5</v>
      </c>
    </row>
    <row r="46" spans="1:17" x14ac:dyDescent="0.35">
      <c r="A46" s="6" t="s">
        <v>7</v>
      </c>
      <c r="B46" s="10">
        <v>366</v>
      </c>
      <c r="C46" s="10">
        <v>365</v>
      </c>
      <c r="D46" s="10">
        <v>365</v>
      </c>
      <c r="E46" s="10">
        <v>365</v>
      </c>
      <c r="F46" s="10">
        <v>366</v>
      </c>
      <c r="G46" s="10">
        <v>365</v>
      </c>
      <c r="H46" s="10">
        <v>365</v>
      </c>
      <c r="I46" s="10">
        <v>365</v>
      </c>
      <c r="K46" s="6" t="s">
        <v>7</v>
      </c>
      <c r="L46" s="10">
        <v>365</v>
      </c>
      <c r="O46" s="6" t="s">
        <v>7</v>
      </c>
      <c r="P46" s="10">
        <v>365</v>
      </c>
    </row>
    <row r="47" spans="1:17" x14ac:dyDescent="0.35">
      <c r="A47" s="6" t="s">
        <v>8</v>
      </c>
      <c r="B47" s="11"/>
      <c r="C47" s="11"/>
      <c r="D47" s="11"/>
      <c r="E47" s="11"/>
      <c r="F47" s="11"/>
      <c r="G47" s="11"/>
      <c r="H47" s="11"/>
      <c r="I47" s="12">
        <v>2.34</v>
      </c>
      <c r="J47" t="s">
        <v>9</v>
      </c>
      <c r="K47" s="6" t="s">
        <v>8</v>
      </c>
      <c r="L47" s="13">
        <v>0</v>
      </c>
      <c r="M47" t="s">
        <v>9</v>
      </c>
      <c r="O47" s="6" t="s">
        <v>8</v>
      </c>
      <c r="P47" s="13">
        <v>0</v>
      </c>
      <c r="Q47" t="s">
        <v>9</v>
      </c>
    </row>
    <row r="48" spans="1:17" x14ac:dyDescent="0.35">
      <c r="A48" s="6" t="s">
        <v>10</v>
      </c>
      <c r="B48" s="14">
        <f t="shared" ref="B48:H48" si="9">B47*B46*1000</f>
        <v>0</v>
      </c>
      <c r="C48" s="14">
        <f t="shared" si="9"/>
        <v>0</v>
      </c>
      <c r="D48" s="14">
        <f t="shared" si="9"/>
        <v>0</v>
      </c>
      <c r="E48" s="14">
        <f t="shared" si="9"/>
        <v>0</v>
      </c>
      <c r="F48" s="14">
        <f t="shared" si="9"/>
        <v>0</v>
      </c>
      <c r="G48" s="14">
        <f t="shared" si="9"/>
        <v>0</v>
      </c>
      <c r="H48" s="14">
        <f t="shared" si="9"/>
        <v>0</v>
      </c>
      <c r="I48" s="32">
        <f>I47*I46*1000</f>
        <v>854099.99999999988</v>
      </c>
      <c r="K48" s="6" t="s">
        <v>11</v>
      </c>
      <c r="L48" s="32">
        <f>L47*L46*1000</f>
        <v>0</v>
      </c>
      <c r="O48" s="6" t="s">
        <v>11</v>
      </c>
      <c r="P48" s="14">
        <f t="shared" ref="P48" si="10">P47*P46*1000</f>
        <v>0</v>
      </c>
    </row>
    <row r="49" spans="1:17" ht="15" thickBot="1" x14ac:dyDescent="0.4">
      <c r="A49" s="6" t="s">
        <v>12</v>
      </c>
      <c r="B49" s="15">
        <f t="shared" ref="B49:I49" si="11">+B48*B45</f>
        <v>0</v>
      </c>
      <c r="C49" s="15">
        <f t="shared" si="11"/>
        <v>0</v>
      </c>
      <c r="D49" s="15">
        <f t="shared" si="11"/>
        <v>0</v>
      </c>
      <c r="E49" s="15">
        <f t="shared" si="11"/>
        <v>0</v>
      </c>
      <c r="F49" s="15">
        <f t="shared" si="11"/>
        <v>0</v>
      </c>
      <c r="G49" s="15">
        <f t="shared" si="11"/>
        <v>0</v>
      </c>
      <c r="H49" s="15">
        <f t="shared" si="11"/>
        <v>0</v>
      </c>
      <c r="I49" s="16">
        <f t="shared" si="11"/>
        <v>43926362.999999993</v>
      </c>
      <c r="K49" s="6" t="s">
        <v>12</v>
      </c>
      <c r="L49" s="16">
        <f>+L48*L45*5.8</f>
        <v>0</v>
      </c>
      <c r="O49" s="6" t="s">
        <v>12</v>
      </c>
      <c r="P49" s="16">
        <f>+P48*P45*5.8</f>
        <v>0</v>
      </c>
    </row>
    <row r="50" spans="1:17" ht="15" thickTop="1" x14ac:dyDescent="0.35">
      <c r="A50" s="6" t="s">
        <v>13</v>
      </c>
      <c r="B50" s="17">
        <f t="shared" ref="B50:I50" si="12">-B49*0.2</f>
        <v>0</v>
      </c>
      <c r="C50" s="17">
        <f t="shared" si="12"/>
        <v>0</v>
      </c>
      <c r="D50" s="17">
        <f t="shared" si="12"/>
        <v>0</v>
      </c>
      <c r="E50" s="17">
        <f t="shared" si="12"/>
        <v>0</v>
      </c>
      <c r="F50" s="17">
        <f t="shared" si="12"/>
        <v>0</v>
      </c>
      <c r="G50" s="17">
        <f t="shared" si="12"/>
        <v>0</v>
      </c>
      <c r="H50" s="18">
        <f t="shared" si="12"/>
        <v>0</v>
      </c>
      <c r="I50" s="19">
        <f t="shared" si="12"/>
        <v>-8785272.5999999996</v>
      </c>
      <c r="J50" t="s">
        <v>14</v>
      </c>
      <c r="K50" s="6" t="s">
        <v>15</v>
      </c>
      <c r="L50" s="19">
        <f>-L49*0.07</f>
        <v>0</v>
      </c>
      <c r="M50" t="s">
        <v>16</v>
      </c>
      <c r="O50" s="6" t="s">
        <v>15</v>
      </c>
      <c r="P50" s="19">
        <f>-P49*0.07</f>
        <v>0</v>
      </c>
      <c r="Q50" t="s">
        <v>16</v>
      </c>
    </row>
    <row r="51" spans="1:17" x14ac:dyDescent="0.35">
      <c r="A51" s="6" t="s">
        <v>17</v>
      </c>
      <c r="B51" s="17"/>
      <c r="C51" s="17"/>
      <c r="D51" s="17"/>
      <c r="E51" s="17"/>
      <c r="F51" s="17"/>
      <c r="G51" s="17"/>
      <c r="H51" s="18"/>
      <c r="I51" s="17">
        <v>0</v>
      </c>
      <c r="K51" s="6" t="s">
        <v>17</v>
      </c>
      <c r="L51" s="17">
        <v>0</v>
      </c>
      <c r="O51" s="6" t="s">
        <v>17</v>
      </c>
      <c r="P51" s="17">
        <v>0</v>
      </c>
    </row>
    <row r="52" spans="1:17" x14ac:dyDescent="0.35">
      <c r="A52" s="6" t="s">
        <v>18</v>
      </c>
      <c r="B52" s="17"/>
      <c r="C52" s="17"/>
      <c r="D52" s="17"/>
      <c r="E52" s="17"/>
      <c r="F52" s="17"/>
      <c r="G52" s="17"/>
      <c r="H52" s="18"/>
      <c r="I52" s="17"/>
      <c r="K52" s="6" t="s">
        <v>18</v>
      </c>
      <c r="L52" s="17"/>
      <c r="O52" s="6" t="s">
        <v>18</v>
      </c>
      <c r="P52" s="17"/>
    </row>
    <row r="53" spans="1:17" x14ac:dyDescent="0.35">
      <c r="A53" s="6" t="s">
        <v>19</v>
      </c>
      <c r="B53" s="17"/>
      <c r="C53" s="17"/>
      <c r="D53" s="17"/>
      <c r="E53" s="17"/>
      <c r="F53" s="17"/>
      <c r="G53" s="17"/>
      <c r="H53" s="18"/>
      <c r="I53" s="17">
        <f>-I47*I46*2706</f>
        <v>-2311194.5999999996</v>
      </c>
      <c r="J53" t="s">
        <v>20</v>
      </c>
      <c r="K53" s="6" t="s">
        <v>19</v>
      </c>
      <c r="L53" s="17">
        <f>-L47*L46*2706</f>
        <v>0</v>
      </c>
      <c r="O53" s="6" t="s">
        <v>19</v>
      </c>
      <c r="P53" s="17">
        <f>-P47*P46*2706</f>
        <v>0</v>
      </c>
    </row>
    <row r="54" spans="1:17" x14ac:dyDescent="0.35">
      <c r="A54" s="6" t="s">
        <v>21</v>
      </c>
      <c r="B54" s="20">
        <f t="shared" ref="B54:H54" si="13">+B49+B50</f>
        <v>0</v>
      </c>
      <c r="C54" s="20">
        <f t="shared" si="13"/>
        <v>0</v>
      </c>
      <c r="D54" s="20">
        <f t="shared" si="13"/>
        <v>0</v>
      </c>
      <c r="E54" s="20">
        <f t="shared" si="13"/>
        <v>0</v>
      </c>
      <c r="F54" s="20">
        <f t="shared" si="13"/>
        <v>0</v>
      </c>
      <c r="G54" s="20">
        <f t="shared" si="13"/>
        <v>0</v>
      </c>
      <c r="H54" s="21">
        <f t="shared" si="13"/>
        <v>0</v>
      </c>
      <c r="I54" s="20">
        <f>+I49+I50+I51+I52+I53</f>
        <v>32829895.79999999</v>
      </c>
      <c r="K54" s="6" t="s">
        <v>21</v>
      </c>
      <c r="L54" s="20">
        <f>+L49+L50+L51+L52+L53</f>
        <v>0</v>
      </c>
      <c r="O54" s="6" t="s">
        <v>21</v>
      </c>
      <c r="P54" s="20">
        <f>+P49+P50+P51+P52+P53</f>
        <v>0</v>
      </c>
    </row>
    <row r="55" spans="1:17" x14ac:dyDescent="0.35">
      <c r="A55" s="6" t="s">
        <v>22</v>
      </c>
      <c r="B55" s="17">
        <f t="shared" ref="B55:I55" si="14">-B54*0.85</f>
        <v>0</v>
      </c>
      <c r="C55" s="17">
        <f t="shared" si="14"/>
        <v>0</v>
      </c>
      <c r="D55" s="17">
        <f t="shared" si="14"/>
        <v>0</v>
      </c>
      <c r="E55" s="17">
        <f t="shared" si="14"/>
        <v>0</v>
      </c>
      <c r="F55" s="17">
        <f t="shared" si="14"/>
        <v>0</v>
      </c>
      <c r="G55" s="17">
        <f t="shared" si="14"/>
        <v>0</v>
      </c>
      <c r="H55" s="18">
        <f t="shared" si="14"/>
        <v>0</v>
      </c>
      <c r="I55" s="17">
        <f t="shared" si="14"/>
        <v>-27905411.429999992</v>
      </c>
      <c r="J55" t="s">
        <v>23</v>
      </c>
      <c r="K55" s="6" t="s">
        <v>24</v>
      </c>
      <c r="L55" s="17">
        <f>-L54*0.3</f>
        <v>0</v>
      </c>
      <c r="O55" s="6" t="s">
        <v>24</v>
      </c>
      <c r="P55" s="17">
        <f>-P54*0.3</f>
        <v>0</v>
      </c>
    </row>
    <row r="56" spans="1:17" x14ac:dyDescent="0.35">
      <c r="A56" s="22"/>
      <c r="B56" s="23"/>
      <c r="C56" s="23"/>
      <c r="D56" s="23"/>
      <c r="E56" s="23"/>
      <c r="F56" s="23"/>
      <c r="G56" s="23"/>
      <c r="H56" s="23"/>
      <c r="I56" s="24"/>
      <c r="K56" s="22"/>
      <c r="L56" s="24"/>
      <c r="O56" s="22"/>
      <c r="P56" s="24"/>
    </row>
    <row r="57" spans="1:17" ht="15" thickBot="1" x14ac:dyDescent="0.4">
      <c r="A57" s="25" t="s">
        <v>25</v>
      </c>
      <c r="B57" s="26">
        <f t="shared" ref="B57:I57" si="15">+B54+B55</f>
        <v>0</v>
      </c>
      <c r="C57" s="26">
        <f t="shared" si="15"/>
        <v>0</v>
      </c>
      <c r="D57" s="26">
        <f t="shared" si="15"/>
        <v>0</v>
      </c>
      <c r="E57" s="26">
        <f t="shared" si="15"/>
        <v>0</v>
      </c>
      <c r="F57" s="26">
        <f t="shared" si="15"/>
        <v>0</v>
      </c>
      <c r="G57" s="26">
        <f t="shared" si="15"/>
        <v>0</v>
      </c>
      <c r="H57" s="26">
        <f t="shared" si="15"/>
        <v>0</v>
      </c>
      <c r="I57" s="15">
        <f t="shared" si="15"/>
        <v>4924484.3699999973</v>
      </c>
      <c r="K57" s="25" t="s">
        <v>25</v>
      </c>
      <c r="L57" s="15">
        <f t="shared" ref="L57" si="16">+L54+L55</f>
        <v>0</v>
      </c>
      <c r="O57" s="25" t="s">
        <v>25</v>
      </c>
      <c r="P57" s="15">
        <f t="shared" ref="P57" si="17">+P54+P55</f>
        <v>0</v>
      </c>
    </row>
    <row r="58" spans="1:17" ht="15" thickTop="1" x14ac:dyDescent="0.35"/>
    <row r="59" spans="1:17" ht="15" thickBot="1" x14ac:dyDescent="0.4">
      <c r="A59" t="s">
        <v>26</v>
      </c>
      <c r="I59" s="27">
        <f>I57-I53</f>
        <v>7235678.9699999969</v>
      </c>
      <c r="J59" t="s">
        <v>27</v>
      </c>
      <c r="K59" t="s">
        <v>26</v>
      </c>
      <c r="L59" s="27">
        <f>L57-L53</f>
        <v>0</v>
      </c>
      <c r="M59" t="s">
        <v>27</v>
      </c>
      <c r="O59" t="s">
        <v>26</v>
      </c>
      <c r="P59" s="27">
        <f>P57-P53</f>
        <v>0</v>
      </c>
      <c r="Q59" t="s">
        <v>27</v>
      </c>
    </row>
    <row r="60" spans="1:17" ht="15" thickTop="1" x14ac:dyDescent="0.35"/>
    <row r="61" spans="1:17" x14ac:dyDescent="0.35">
      <c r="A61" s="1" t="s">
        <v>31</v>
      </c>
      <c r="I61" s="31">
        <v>0</v>
      </c>
    </row>
    <row r="62" spans="1:17" x14ac:dyDescent="0.35">
      <c r="A62" s="1" t="s">
        <v>33</v>
      </c>
      <c r="I62" s="31">
        <f>(-0.2*I61*0.85)+(-0.2*I22*0.85)</f>
        <v>0</v>
      </c>
    </row>
    <row r="63" spans="1:17" x14ac:dyDescent="0.35">
      <c r="A63" t="s">
        <v>34</v>
      </c>
      <c r="I63" s="28">
        <f>I62+I61+I59</f>
        <v>7235678.9699999969</v>
      </c>
    </row>
    <row r="64" spans="1:17" x14ac:dyDescent="0.35">
      <c r="A64" t="s">
        <v>29</v>
      </c>
      <c r="B64" s="29">
        <v>2014</v>
      </c>
      <c r="C64" s="29"/>
      <c r="D64" s="29"/>
      <c r="E64" s="29"/>
      <c r="F64" s="29"/>
      <c r="G64" s="29"/>
      <c r="H64" s="29"/>
      <c r="I64" s="30">
        <f>I63*0.3</f>
        <v>2170703.6909999992</v>
      </c>
      <c r="K64" t="s">
        <v>28</v>
      </c>
      <c r="L64" s="30">
        <f>L59*0.3</f>
        <v>0</v>
      </c>
      <c r="O64" t="s">
        <v>29</v>
      </c>
      <c r="P64" s="30">
        <f>P59*0.3</f>
        <v>0</v>
      </c>
    </row>
    <row r="69" spans="1:16" x14ac:dyDescent="0.35">
      <c r="L69" s="13"/>
      <c r="P69" s="28"/>
    </row>
    <row r="71" spans="1:16" x14ac:dyDescent="0.35">
      <c r="A71" t="s">
        <v>30</v>
      </c>
      <c r="I71" s="28">
        <f>I64+L64+P64</f>
        <v>2170703.6909999992</v>
      </c>
    </row>
    <row r="72" spans="1:16" x14ac:dyDescent="0.35">
      <c r="I72" s="28"/>
      <c r="J72" s="28"/>
      <c r="L72" s="28"/>
    </row>
    <row r="73" spans="1:16" x14ac:dyDescent="0.35">
      <c r="A73" s="1" t="s">
        <v>35</v>
      </c>
    </row>
    <row r="74" spans="1:16" x14ac:dyDescent="0.35">
      <c r="A74" t="s">
        <v>36</v>
      </c>
      <c r="I74" s="28">
        <f>I71/12</f>
        <v>180891.97424999994</v>
      </c>
      <c r="L74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0ED7-A3AC-4BA3-A0FC-A2903B774622}">
  <dimension ref="B38"/>
  <sheetViews>
    <sheetView topLeftCell="A12" workbookViewId="0">
      <selection activeCell="B31" sqref="B31"/>
    </sheetView>
  </sheetViews>
  <sheetFormatPr defaultRowHeight="14.5" x14ac:dyDescent="0.35"/>
  <sheetData>
    <row r="38" spans="2:2" x14ac:dyDescent="0.35">
      <c r="B38" s="3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2018-10-10T18:41:31Z</dcterms:modified>
</cp:coreProperties>
</file>