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2A3F55F6-D9F5-4528-839C-B801DE6EC912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  <sheet name="Sheet1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L33" i="7" l="1"/>
  <c r="L15" i="7" l="1"/>
  <c r="I15" i="7"/>
  <c r="P10" i="7"/>
  <c r="P11" i="7" s="1"/>
  <c r="L10" i="7"/>
  <c r="L11" i="7" s="1"/>
  <c r="L12" i="7" s="1"/>
  <c r="I10" i="7"/>
  <c r="I11" i="7" s="1"/>
  <c r="H10" i="7"/>
  <c r="H11" i="7" s="1"/>
  <c r="G10" i="7"/>
  <c r="G11" i="7" s="1"/>
  <c r="F10" i="7"/>
  <c r="F11" i="7" s="1"/>
  <c r="F12" i="7" s="1"/>
  <c r="F16" i="7" s="1"/>
  <c r="E10" i="7"/>
  <c r="E11" i="7" s="1"/>
  <c r="D10" i="7"/>
  <c r="D11" i="7" s="1"/>
  <c r="C10" i="7"/>
  <c r="C11" i="7" s="1"/>
  <c r="B10" i="7"/>
  <c r="B11" i="7" s="1"/>
  <c r="B12" i="7" s="1"/>
  <c r="B16" i="7" s="1"/>
  <c r="P15" i="7"/>
  <c r="I6" i="7"/>
  <c r="J5" i="7"/>
  <c r="L16" i="7" l="1"/>
  <c r="L17" i="7" s="1"/>
  <c r="L19" i="7" s="1"/>
  <c r="L21" i="7" s="1"/>
  <c r="L26" i="7" s="1"/>
  <c r="D12" i="7"/>
  <c r="D16" i="7" s="1"/>
  <c r="B17" i="7"/>
  <c r="B19" i="7" s="1"/>
  <c r="H12" i="7"/>
  <c r="H16" i="7" s="1"/>
  <c r="F17" i="7"/>
  <c r="F19" i="7" s="1"/>
  <c r="C12" i="7"/>
  <c r="C16" i="7" s="1"/>
  <c r="G12" i="7"/>
  <c r="G16" i="7" s="1"/>
  <c r="P12" i="7"/>
  <c r="P16" i="7" s="1"/>
  <c r="E12" i="7"/>
  <c r="E16" i="7" s="1"/>
  <c r="I12" i="7"/>
  <c r="I16" i="7" s="1"/>
  <c r="E17" i="7" l="1"/>
  <c r="E19" i="7" s="1"/>
  <c r="G17" i="7"/>
  <c r="G19" i="7"/>
  <c r="H17" i="7"/>
  <c r="H19" i="7" s="1"/>
  <c r="D17" i="7"/>
  <c r="D19" i="7" s="1"/>
  <c r="P17" i="7"/>
  <c r="P19" i="7" s="1"/>
  <c r="P21" i="7" s="1"/>
  <c r="P26" i="7" s="1"/>
  <c r="C17" i="7"/>
  <c r="C19" i="7" s="1"/>
  <c r="I17" i="7"/>
  <c r="I19" i="7" s="1"/>
  <c r="I21" i="7" s="1"/>
  <c r="I25" i="7" l="1"/>
  <c r="I26" i="7" s="1"/>
  <c r="I33" i="7" s="1"/>
  <c r="I36" i="7" s="1"/>
</calcChain>
</file>

<file path=xl/sharedStrings.xml><?xml version="1.0" encoding="utf-8"?>
<sst xmlns="http://schemas.openxmlformats.org/spreadsheetml/2006/main" count="70" uniqueCount="37">
  <si>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</si>
  <si>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</si>
  <si>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</si>
  <si>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</si>
  <si>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</si>
  <si>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</si>
  <si>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</si>
  <si>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</si>
  <si>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</si>
  <si>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</si>
  <si>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</si>
  <si>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</si>
  <si>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</si>
  <si>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</si>
  <si>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</si>
  <si>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</si>
  <si>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</si>
  <si>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</si>
  <si>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</si>
  <si>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</si>
  <si>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</si>
  <si>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</si>
  <si>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</si>
  <si>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</si>
  <si>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</si>
  <si>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</si>
  <si>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</si>
  <si>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</si>
  <si>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</si>
  <si>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</si>
  <si>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</si>
  <si>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</si>
  <si>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</si>
  <si>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</si>
  <si>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</si>
  <si>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</t>
  </si>
  <si>
    <t>November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</si>
</sst>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168" fontId="0" fillId="2" borderId="1" xfId="3" applyNumberFormat="1" applyFont="1" applyFill="1" applyBorder="1"/>
  </cellXfs>
  <cellStyles count="7">
    <cellStyle name="Comma 10 6" xfId="2" xr:uid="{00000000-0005-0000-0000-000000000000}"/>
    <cellStyle name="Comma 2" xfId="3" xr:uid="{00000000-0005-0000-0000-000001000000}"/>
    <cellStyle name="Comma 2 4" xfId="6" xr:uid="{23FB4038-AC9F-4308-B302-A48669DCEC53}"/>
    <cellStyle name="Normal" xfId="0" builtinId="0"/>
    <cellStyle name="Normal 2 2" xfId="1" xr:uid="{00000000-0005-0000-0000-000003000000}"/>
    <cellStyle name="Normal 2 4" xfId="5" xr:uid="{FF127615-01BB-4381-9640-15ACCF59BDC1}"/>
    <cellStyle name="Normal 5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2</xdr:row>
      <xdr:rowOff>165100</xdr:rowOff>
    </xdr:from>
    <xdr:to>
      <xdr:col>30</xdr:col>
      <xdr:colOff>324778</xdr:colOff>
      <xdr:row>26</xdr:row>
      <xdr:rowOff>12167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E9088D-5C22-4786-96A3-2965CA7C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533400"/>
          <a:ext cx="17971428" cy="42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Output Sheet Mapping"/>
      <sheetName val="Reports"/>
      <sheetName val="Grade Mapping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3"/>
      <sheetName val="RPI_Components_for_charts3"/>
      <sheetName val="Component_Monthly_Growth_Rates3"/>
      <sheetName val="Monthly_Aggregates_(published)2"/>
      <sheetName val="RPI_Components_for_charts2"/>
      <sheetName val="Component_Monthly_Growth_Rates2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Excluded Fields"/>
      <sheetName val="SetUp"/>
      <sheetName val="Scenario Input"/>
      <sheetName val="Well count"/>
      <sheetName val="Fac Algorithms"/>
      <sheetName val="Default parameters"/>
      <sheetName val="Unit input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="85" zoomScaleNormal="85" workbookViewId="0">
      <selection activeCell="A37" sqref="A37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7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3" spans="1:17" ht="18.5" x14ac:dyDescent="0.45">
      <c r="A3" s="3" t="s">
        <v>0</v>
      </c>
      <c r="B3" s="4">
        <v>2008</v>
      </c>
      <c r="C3" s="4">
        <v>2009</v>
      </c>
      <c r="D3" s="4">
        <v>2010</v>
      </c>
      <c r="E3" s="4">
        <v>2011</v>
      </c>
      <c r="F3" s="4">
        <v>2012</v>
      </c>
      <c r="G3" s="4">
        <v>2013</v>
      </c>
      <c r="H3" s="4">
        <v>2014</v>
      </c>
      <c r="I3" s="4">
        <v>2018</v>
      </c>
      <c r="J3" s="5"/>
      <c r="K3" s="3" t="s">
        <v>1</v>
      </c>
      <c r="L3" s="4">
        <v>2018</v>
      </c>
      <c r="O3" s="3" t="s">
        <v>2</v>
      </c>
      <c r="P3" s="4">
        <v>2018</v>
      </c>
    </row>
    <row r="4" spans="1:17" x14ac:dyDescent="0.35">
      <c r="A4" s="1" t="s">
        <v>3</v>
      </c>
      <c r="K4" s="1" t="s">
        <v>3</v>
      </c>
      <c r="M4" s="5"/>
      <c r="O4" s="1" t="s">
        <v>3</v>
      </c>
    </row>
    <row r="5" spans="1:17" x14ac:dyDescent="0.35">
      <c r="A5" s="1" t="s">
        <v>31</v>
      </c>
      <c r="I5" s="30">
        <v>0</v>
      </c>
      <c r="J5">
        <f>680000*0.15*0.3</f>
        <v>30600</v>
      </c>
      <c r="K5" s="1"/>
      <c r="L5" s="30"/>
      <c r="M5" s="5"/>
      <c r="O5" s="1"/>
    </row>
    <row r="6" spans="1:17" x14ac:dyDescent="0.35">
      <c r="A6" s="1" t="s">
        <v>32</v>
      </c>
      <c r="I6" s="30">
        <f>I5*0.2</f>
        <v>0</v>
      </c>
      <c r="K6" s="1"/>
      <c r="L6" s="30"/>
      <c r="M6" s="5"/>
      <c r="O6" s="1"/>
    </row>
    <row r="7" spans="1:17" x14ac:dyDescent="0.35">
      <c r="A7" s="6" t="s">
        <v>4</v>
      </c>
      <c r="B7" s="7"/>
      <c r="C7" s="7"/>
      <c r="D7" s="7"/>
      <c r="E7" s="7"/>
      <c r="F7" s="7"/>
      <c r="G7" s="7"/>
      <c r="H7" s="7"/>
      <c r="I7" s="7">
        <v>51.05</v>
      </c>
      <c r="J7" t="s">
        <v>5</v>
      </c>
      <c r="K7" s="6" t="s">
        <v>6</v>
      </c>
      <c r="L7" s="8">
        <v>1.36</v>
      </c>
      <c r="M7" t="s">
        <v>5</v>
      </c>
      <c r="O7" s="6" t="s">
        <v>6</v>
      </c>
      <c r="P7" s="9">
        <v>2.5099999999999998</v>
      </c>
      <c r="Q7" t="s">
        <v>5</v>
      </c>
    </row>
    <row r="8" spans="1:17" x14ac:dyDescent="0.35">
      <c r="A8" s="6" t="s">
        <v>7</v>
      </c>
      <c r="B8" s="10">
        <v>366</v>
      </c>
      <c r="C8" s="10">
        <v>365</v>
      </c>
      <c r="D8" s="10">
        <v>365</v>
      </c>
      <c r="E8" s="10">
        <v>365</v>
      </c>
      <c r="F8" s="10">
        <v>366</v>
      </c>
      <c r="G8" s="10">
        <v>365</v>
      </c>
      <c r="H8" s="10">
        <v>365</v>
      </c>
      <c r="I8" s="10">
        <f>31+30</f>
        <v>61</v>
      </c>
      <c r="K8" s="6" t="s">
        <v>7</v>
      </c>
      <c r="L8" s="10">
        <v>61</v>
      </c>
      <c r="O8" s="6" t="s">
        <v>7</v>
      </c>
      <c r="P8" s="10">
        <v>61</v>
      </c>
    </row>
    <row r="9" spans="1:17" x14ac:dyDescent="0.35">
      <c r="A9" s="6" t="s">
        <v>8</v>
      </c>
      <c r="B9" s="11"/>
      <c r="C9" s="11"/>
      <c r="D9" s="11"/>
      <c r="E9" s="11"/>
      <c r="F9" s="11"/>
      <c r="G9" s="11"/>
      <c r="H9" s="11"/>
      <c r="I9" s="32">
        <v>1.3</v>
      </c>
      <c r="J9" t="s">
        <v>9</v>
      </c>
      <c r="K9" s="6" t="s">
        <v>8</v>
      </c>
      <c r="L9" s="12">
        <v>0</v>
      </c>
      <c r="M9" t="s">
        <v>9</v>
      </c>
      <c r="O9" s="6" t="s">
        <v>8</v>
      </c>
      <c r="P9" s="12">
        <v>0</v>
      </c>
      <c r="Q9" t="s">
        <v>9</v>
      </c>
    </row>
    <row r="10" spans="1:17" x14ac:dyDescent="0.35">
      <c r="A10" s="6" t="s">
        <v>10</v>
      </c>
      <c r="B10" s="13">
        <f t="shared" ref="B10:H10" si="0">B9*B8*1000</f>
        <v>0</v>
      </c>
      <c r="C10" s="13">
        <f t="shared" si="0"/>
        <v>0</v>
      </c>
      <c r="D10" s="13">
        <f t="shared" si="0"/>
        <v>0</v>
      </c>
      <c r="E10" s="13">
        <f t="shared" si="0"/>
        <v>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31">
        <f>I9*I8*1000</f>
        <v>79300</v>
      </c>
      <c r="K10" s="6" t="s">
        <v>11</v>
      </c>
      <c r="L10" s="31">
        <f>L9*L8*1000</f>
        <v>0</v>
      </c>
      <c r="O10" s="6" t="s">
        <v>11</v>
      </c>
      <c r="P10" s="13">
        <f t="shared" ref="P10" si="1">P9*P8*1000</f>
        <v>0</v>
      </c>
    </row>
    <row r="11" spans="1:17" ht="15" thickBot="1" x14ac:dyDescent="0.4">
      <c r="A11" s="6" t="s">
        <v>12</v>
      </c>
      <c r="B11" s="14">
        <f t="shared" ref="B11:I11" si="2">+B10*B7</f>
        <v>0</v>
      </c>
      <c r="C11" s="14">
        <f t="shared" si="2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5">
        <f t="shared" si="2"/>
        <v>4048265</v>
      </c>
      <c r="K11" s="6" t="s">
        <v>12</v>
      </c>
      <c r="L11" s="15">
        <f>+L10*L7*5.8</f>
        <v>0</v>
      </c>
      <c r="O11" s="6" t="s">
        <v>12</v>
      </c>
      <c r="P11" s="15">
        <f>+P10*P7*5.8</f>
        <v>0</v>
      </c>
    </row>
    <row r="12" spans="1:17" ht="15" thickTop="1" x14ac:dyDescent="0.35">
      <c r="A12" s="6" t="s">
        <v>13</v>
      </c>
      <c r="B12" s="16">
        <f t="shared" ref="B12:I12" si="3">-B11*0.2</f>
        <v>0</v>
      </c>
      <c r="C12" s="16">
        <f t="shared" si="3"/>
        <v>0</v>
      </c>
      <c r="D12" s="16">
        <f t="shared" si="3"/>
        <v>0</v>
      </c>
      <c r="E12" s="16">
        <f t="shared" si="3"/>
        <v>0</v>
      </c>
      <c r="F12" s="16">
        <f t="shared" si="3"/>
        <v>0</v>
      </c>
      <c r="G12" s="16">
        <f t="shared" si="3"/>
        <v>0</v>
      </c>
      <c r="H12" s="17">
        <f t="shared" si="3"/>
        <v>0</v>
      </c>
      <c r="I12" s="18">
        <f t="shared" si="3"/>
        <v>-809653</v>
      </c>
      <c r="J12" t="s">
        <v>14</v>
      </c>
      <c r="K12" s="6" t="s">
        <v>15</v>
      </c>
      <c r="L12" s="18">
        <f>-L11*0.07</f>
        <v>0</v>
      </c>
      <c r="M12" t="s">
        <v>16</v>
      </c>
      <c r="O12" s="6" t="s">
        <v>15</v>
      </c>
      <c r="P12" s="18">
        <f>-P11*0.07</f>
        <v>0</v>
      </c>
      <c r="Q12" t="s">
        <v>16</v>
      </c>
    </row>
    <row r="13" spans="1:17" x14ac:dyDescent="0.35">
      <c r="A13" s="6" t="s">
        <v>17</v>
      </c>
      <c r="B13" s="16"/>
      <c r="C13" s="16"/>
      <c r="D13" s="16"/>
      <c r="E13" s="16"/>
      <c r="F13" s="16"/>
      <c r="G13" s="16"/>
      <c r="H13" s="17"/>
      <c r="I13" s="16"/>
      <c r="K13" s="6" t="s">
        <v>17</v>
      </c>
      <c r="L13" s="16">
        <v>0</v>
      </c>
      <c r="O13" s="6" t="s">
        <v>17</v>
      </c>
      <c r="P13" s="16">
        <v>0</v>
      </c>
    </row>
    <row r="14" spans="1:17" x14ac:dyDescent="0.35">
      <c r="A14" s="6" t="s">
        <v>18</v>
      </c>
      <c r="B14" s="16"/>
      <c r="C14" s="16"/>
      <c r="D14" s="16"/>
      <c r="E14" s="16"/>
      <c r="F14" s="16"/>
      <c r="G14" s="16"/>
      <c r="H14" s="17"/>
      <c r="I14" s="16"/>
      <c r="K14" s="6" t="s">
        <v>18</v>
      </c>
      <c r="L14" s="16"/>
      <c r="O14" s="6" t="s">
        <v>18</v>
      </c>
      <c r="P14" s="16"/>
    </row>
    <row r="15" spans="1:17" x14ac:dyDescent="0.35">
      <c r="A15" s="6" t="s">
        <v>19</v>
      </c>
      <c r="B15" s="16"/>
      <c r="C15" s="16"/>
      <c r="D15" s="16"/>
      <c r="E15" s="16"/>
      <c r="F15" s="16"/>
      <c r="G15" s="16"/>
      <c r="H15" s="17"/>
      <c r="I15" s="16">
        <f>-I9*I8*2706</f>
        <v>-214585.8</v>
      </c>
      <c r="J15" t="s">
        <v>20</v>
      </c>
      <c r="K15" s="6" t="s">
        <v>19</v>
      </c>
      <c r="L15" s="16">
        <f>-L9*L8*2706</f>
        <v>0</v>
      </c>
      <c r="O15" s="6" t="s">
        <v>19</v>
      </c>
      <c r="P15" s="16">
        <f>-P9*P8*2706</f>
        <v>0</v>
      </c>
    </row>
    <row r="16" spans="1:17" x14ac:dyDescent="0.35">
      <c r="A16" s="6" t="s">
        <v>21</v>
      </c>
      <c r="B16" s="19">
        <f t="shared" ref="B16:H16" si="4">+B11+B12</f>
        <v>0</v>
      </c>
      <c r="C16" s="19">
        <f t="shared" si="4"/>
        <v>0</v>
      </c>
      <c r="D16" s="19">
        <f t="shared" si="4"/>
        <v>0</v>
      </c>
      <c r="E16" s="19">
        <f t="shared" si="4"/>
        <v>0</v>
      </c>
      <c r="F16" s="19">
        <f t="shared" si="4"/>
        <v>0</v>
      </c>
      <c r="G16" s="19">
        <f t="shared" si="4"/>
        <v>0</v>
      </c>
      <c r="H16" s="20">
        <f t="shared" si="4"/>
        <v>0</v>
      </c>
      <c r="I16" s="19">
        <f>+I11+I12+I13+I14+I15</f>
        <v>3024026.2</v>
      </c>
      <c r="K16" s="6" t="s">
        <v>21</v>
      </c>
      <c r="L16" s="19">
        <f>+L11+L12+L13+L14+L15</f>
        <v>0</v>
      </c>
      <c r="O16" s="6" t="s">
        <v>21</v>
      </c>
      <c r="P16" s="19">
        <f>+P11+P12+P13+P14+P15</f>
        <v>0</v>
      </c>
    </row>
    <row r="17" spans="1:17" x14ac:dyDescent="0.35">
      <c r="A17" s="6" t="s">
        <v>22</v>
      </c>
      <c r="B17" s="16">
        <f t="shared" ref="B17:I17" si="5">-B16*0.85</f>
        <v>0</v>
      </c>
      <c r="C17" s="16">
        <f t="shared" si="5"/>
        <v>0</v>
      </c>
      <c r="D17" s="16">
        <f t="shared" si="5"/>
        <v>0</v>
      </c>
      <c r="E17" s="16">
        <f t="shared" si="5"/>
        <v>0</v>
      </c>
      <c r="F17" s="16">
        <f t="shared" si="5"/>
        <v>0</v>
      </c>
      <c r="G17" s="16">
        <f t="shared" si="5"/>
        <v>0</v>
      </c>
      <c r="H17" s="17">
        <f t="shared" si="5"/>
        <v>0</v>
      </c>
      <c r="I17" s="16">
        <f t="shared" si="5"/>
        <v>-2570422.27</v>
      </c>
      <c r="J17" t="s">
        <v>23</v>
      </c>
      <c r="K17" s="6" t="s">
        <v>24</v>
      </c>
      <c r="L17" s="16">
        <f>-L16*0.3</f>
        <v>0</v>
      </c>
      <c r="O17" s="6" t="s">
        <v>24</v>
      </c>
      <c r="P17" s="16">
        <f>-P16*0.3</f>
        <v>0</v>
      </c>
    </row>
    <row r="18" spans="1:17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3"/>
      <c r="O18" s="21"/>
      <c r="P18" s="23"/>
    </row>
    <row r="19" spans="1:17" ht="15" thickBot="1" x14ac:dyDescent="0.4">
      <c r="A19" s="24" t="s">
        <v>25</v>
      </c>
      <c r="B19" s="25">
        <f t="shared" ref="B19:I19" si="6">+B16+B17</f>
        <v>0</v>
      </c>
      <c r="C19" s="25">
        <f t="shared" si="6"/>
        <v>0</v>
      </c>
      <c r="D19" s="25">
        <f t="shared" si="6"/>
        <v>0</v>
      </c>
      <c r="E19" s="25">
        <f t="shared" si="6"/>
        <v>0</v>
      </c>
      <c r="F19" s="25">
        <f t="shared" si="6"/>
        <v>0</v>
      </c>
      <c r="G19" s="25">
        <f t="shared" si="6"/>
        <v>0</v>
      </c>
      <c r="H19" s="25">
        <f t="shared" si="6"/>
        <v>0</v>
      </c>
      <c r="I19" s="14">
        <f t="shared" si="6"/>
        <v>453603.93000000017</v>
      </c>
      <c r="K19" s="24" t="s">
        <v>25</v>
      </c>
      <c r="L19" s="14">
        <f t="shared" ref="L19" si="7">+L16+L17</f>
        <v>0</v>
      </c>
      <c r="O19" s="24" t="s">
        <v>25</v>
      </c>
      <c r="P19" s="14">
        <f t="shared" ref="P19" si="8">+P16+P17</f>
        <v>0</v>
      </c>
    </row>
    <row r="20" spans="1:17" ht="15" thickTop="1" x14ac:dyDescent="0.35"/>
    <row r="21" spans="1:17" ht="15" thickBot="1" x14ac:dyDescent="0.4">
      <c r="A21" t="s">
        <v>26</v>
      </c>
      <c r="I21" s="26">
        <f>I19-I15</f>
        <v>668189.73000000021</v>
      </c>
      <c r="J21" t="s">
        <v>27</v>
      </c>
      <c r="K21" t="s">
        <v>26</v>
      </c>
      <c r="L21" s="26">
        <f>L19-L15</f>
        <v>0</v>
      </c>
      <c r="M21" t="s">
        <v>27</v>
      </c>
      <c r="O21" t="s">
        <v>26</v>
      </c>
      <c r="P21" s="26">
        <f>P19-P15</f>
        <v>0</v>
      </c>
      <c r="Q21" t="s">
        <v>27</v>
      </c>
    </row>
    <row r="22" spans="1:17" ht="15" thickTop="1" x14ac:dyDescent="0.35"/>
    <row r="23" spans="1:17" x14ac:dyDescent="0.35">
      <c r="A23" s="1" t="s">
        <v>31</v>
      </c>
      <c r="I23" s="30">
        <v>0</v>
      </c>
    </row>
    <row r="24" spans="1:17" x14ac:dyDescent="0.35">
      <c r="A24" s="1" t="s">
        <v>33</v>
      </c>
      <c r="I24" s="30">
        <v>0</v>
      </c>
    </row>
    <row r="25" spans="1:17" x14ac:dyDescent="0.35">
      <c r="A25" t="s">
        <v>34</v>
      </c>
      <c r="I25" s="27">
        <f>I24+I23+I21</f>
        <v>668189.73000000021</v>
      </c>
    </row>
    <row r="26" spans="1:17" x14ac:dyDescent="0.35">
      <c r="A26" t="s">
        <v>29</v>
      </c>
      <c r="B26" s="28">
        <v>2014</v>
      </c>
      <c r="C26" s="28"/>
      <c r="D26" s="28"/>
      <c r="E26" s="28"/>
      <c r="F26" s="28"/>
      <c r="G26" s="28"/>
      <c r="H26" s="28"/>
      <c r="I26" s="29">
        <f>I25*0.3</f>
        <v>200456.91900000005</v>
      </c>
      <c r="K26" t="s">
        <v>28</v>
      </c>
      <c r="L26" s="29">
        <f>L21*0.3</f>
        <v>0</v>
      </c>
      <c r="O26" t="s">
        <v>29</v>
      </c>
      <c r="P26" s="29">
        <f>P21*0.3</f>
        <v>0</v>
      </c>
    </row>
    <row r="31" spans="1:17" x14ac:dyDescent="0.35">
      <c r="P31" s="27"/>
    </row>
    <row r="33" spans="1:12" x14ac:dyDescent="0.35">
      <c r="A33" t="s">
        <v>30</v>
      </c>
      <c r="I33" s="27">
        <f>I26+L26+P26</f>
        <v>200456.91900000005</v>
      </c>
      <c r="L33" s="5">
        <f>L9*5.8</f>
        <v>0</v>
      </c>
    </row>
    <row r="34" spans="1:12" x14ac:dyDescent="0.35">
      <c r="I34" s="27"/>
      <c r="J34" s="27"/>
      <c r="L34" s="27"/>
    </row>
    <row r="35" spans="1:12" x14ac:dyDescent="0.35">
      <c r="A35" s="1" t="s">
        <v>35</v>
      </c>
    </row>
    <row r="36" spans="1:12" x14ac:dyDescent="0.35">
      <c r="A36" t="s">
        <v>36</v>
      </c>
      <c r="I36" s="27">
        <f>I33/2</f>
        <v>100228.45950000003</v>
      </c>
      <c r="L36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2707-B327-4FCB-9072-1421EC674750}">
  <dimension ref="A1"/>
  <sheetViews>
    <sheetView workbookViewId="0">
      <selection activeCell="I28" sqref="I2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Odega, Israel SPDC-UPO/G/UW</cp:lastModifiedBy>
  <dcterms:created xsi:type="dcterms:W3CDTF">2017-05-02T10:26:09Z</dcterms:created>
  <dcterms:modified xsi:type="dcterms:W3CDTF">2018-11-02T08:04:24Z</dcterms:modified>
</cp:coreProperties>
</file>