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B97D08AB-BD34-4036-A2D7-3A4CC3E2B4E7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4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[9]Indicators!#REF!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[9]Indicators!#REF!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[47]Indicators!$A$1:$CM$1281</definedName>
    <definedName name="_xlnm.Database" localSheetId="0">#REF!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[27]Indicators!#REF!</definedName>
    <definedName name="DiscountDate" localSheetId="0">#REF!</definedName>
    <definedName name="DiscountDate">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[27]Indicators!#REF!</definedName>
    <definedName name="eerttn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[27]Indicators!#REF!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[27]Indicators!#REF!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[27]Indicators!#REF!</definedName>
    <definedName name="EvaluationDate" localSheetId="0">#REF!</definedName>
    <definedName name="EvaluationDate">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[19]R8_fld!#REF!</definedName>
    <definedName name="EXP_APPR_TOT">[34]Sheet1!$D$55:$AZ$55</definedName>
    <definedName name="EXP_IIP">[19]R8_fld!#REF!</definedName>
    <definedName name="EXP_RES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>[19]R8_fld!#REF!</definedName>
    <definedName name="fghj" localSheetId="0">#REF!</definedName>
    <definedName name="fghj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[13]Indicators!$S$2:$S$65536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[27]Indicators!#REF!</definedName>
    <definedName name="GCT_ACCRUAL___DIRECTORATE" localSheetId="0">#REF!</definedName>
    <definedName name="GCT_ACCRUAL___DIRECTORATE">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[27]Indicators!#REF!</definedName>
    <definedName name="hgfr">[27]Indicators!#REF!</definedName>
    <definedName name="hghhbjd">[27]Indicators!#REF!</definedName>
    <definedName name="hghvchbv">[27]Indicators!#REF!</definedName>
    <definedName name="hgtrt">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>#REF!</definedName>
    <definedName name="Item" localSheetId="1">#REF!</definedName>
    <definedName name="Item" localSheetId="0">#REF!</definedName>
    <definedName name="Item">#REF!</definedName>
    <definedName name="item2">[15]ActivityData!$A$5:$A$178</definedName>
    <definedName name="JAN">[60]Sheet1!$G$6:$K$67</definedName>
    <definedName name="jjkjsvbkb">[27]Indicators!#REF!</definedName>
    <definedName name="jkgxht">[27]Indicators!#REF!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>[19]R8_fld!#REF!</definedName>
    <definedName name="LOW_IIP">[19]R8_fld!#REF!</definedName>
    <definedName name="LOW_RES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[27]Indicators!#REF!</definedName>
    <definedName name="mmm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1">#REF!</definedName>
    <definedName name="NAG_Opex" localSheetId="0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>#REF!</definedName>
    <definedName name="nn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[13]Indicators!$BQ$2:$BQ$65536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'[67]Ultimate Recovery and Reserves'!#REF!</definedName>
    <definedName name="OIL_REC_RES">'[67]Ultimate Recovery and Reserves'!#REF!</definedName>
    <definedName name="OIL_REC_URD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[13]Indicators!$O$2:$O$65536</definedName>
    <definedName name="PmasterName" localSheetId="1">#REF!</definedName>
    <definedName name="PmasterName" localSheetId="0">#REF!</definedName>
    <definedName name="PmasterName">#REF!</definedName>
    <definedName name="POS_FID">[16]Economics!$K$15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[70]FORMS!#REF!</definedName>
    <definedName name="POVNDRCD">[70]FORMS!#REF!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[27]Indicators!#REF!</definedName>
    <definedName name="Pre_FID_Development_Costs" localSheetId="0">#REF!</definedName>
    <definedName name="Pre_FID_Development_Costs">#REF!</definedName>
    <definedName name="Premise">'[68]Oil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[27]Indicators!#REF!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>[27]Indicators!#REF!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[27]Indicators!#REF!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'[41]BASE DATA'!$A$23:$A$26</definedName>
    <definedName name="WI" localSheetId="1">[80]Indicators!#REF!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1">[47]Indicators!$BI$2:$BI$65536</definedName>
    <definedName name="WW" localSheetId="0">#REF!</definedName>
    <definedName name="ww">[76]Indicators!$BI$2:$BI$65536</definedName>
    <definedName name="wyhg">#REF!</definedName>
    <definedName name="X_rate">'[81]As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[27]Indicators!#REF!</definedName>
    <definedName name="YTDadj">'[82]Shell Adj YTD'!$U$6:$AF$105</definedName>
    <definedName name="yvrrerb">[27]Indicators!#REF!</definedName>
  </definedNames>
  <calcPr calcId="191029"/>
  <pivotCaches>
    <pivotCache cacheId="63" r:id="rId8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O89" i="4"/>
  <c r="M89" i="4" l="1"/>
  <c r="M115" i="4"/>
  <c r="L115" i="4"/>
  <c r="M114" i="4"/>
  <c r="L114" i="4"/>
  <c r="M113" i="4"/>
  <c r="L113" i="4"/>
  <c r="M112" i="4"/>
  <c r="L112" i="4"/>
  <c r="M111" i="4"/>
  <c r="L111" i="4"/>
  <c r="M110" i="4"/>
  <c r="L110" i="4"/>
  <c r="M109" i="4"/>
  <c r="L109" i="4"/>
  <c r="M108" i="4"/>
  <c r="L108" i="4"/>
  <c r="M107" i="4"/>
  <c r="L107" i="4"/>
  <c r="M106" i="4"/>
  <c r="L106" i="4"/>
  <c r="M105" i="4"/>
  <c r="L105" i="4"/>
  <c r="M104" i="4"/>
  <c r="L104" i="4"/>
  <c r="M103" i="4"/>
  <c r="L103" i="4"/>
  <c r="M102" i="4"/>
  <c r="L102" i="4"/>
  <c r="M101" i="4"/>
  <c r="L101" i="4"/>
  <c r="M100" i="4"/>
  <c r="L100" i="4"/>
  <c r="M99" i="4"/>
  <c r="L99" i="4"/>
  <c r="M97" i="4"/>
  <c r="L97" i="4"/>
  <c r="M96" i="4"/>
  <c r="L96" i="4"/>
  <c r="M95" i="4"/>
  <c r="L95" i="4"/>
  <c r="M94" i="4"/>
  <c r="L94" i="4"/>
  <c r="M93" i="4"/>
  <c r="L93" i="4"/>
  <c r="M92" i="4"/>
  <c r="L92" i="4"/>
  <c r="M91" i="4"/>
  <c r="L91" i="4"/>
  <c r="M90" i="4"/>
  <c r="L90" i="4"/>
  <c r="M86" i="4"/>
  <c r="L86" i="4"/>
  <c r="M84" i="4"/>
  <c r="L84" i="4"/>
  <c r="M83" i="4"/>
  <c r="L83" i="4"/>
  <c r="M82" i="4"/>
  <c r="N82" i="4" s="1"/>
  <c r="L82" i="4"/>
  <c r="M81" i="4"/>
  <c r="L81" i="4"/>
  <c r="M80" i="4"/>
  <c r="L80" i="4"/>
  <c r="M79" i="4"/>
  <c r="L79" i="4"/>
  <c r="M78" i="4"/>
  <c r="N78" i="4" s="1"/>
  <c r="O78" i="4" s="1"/>
  <c r="L78" i="4"/>
  <c r="M77" i="4"/>
  <c r="L77" i="4"/>
  <c r="M76" i="4"/>
  <c r="L76" i="4"/>
  <c r="M74" i="4"/>
  <c r="L74" i="4"/>
  <c r="M73" i="4"/>
  <c r="L73" i="4"/>
  <c r="M72" i="4"/>
  <c r="L72" i="4"/>
  <c r="M71" i="4"/>
  <c r="L71" i="4"/>
  <c r="M70" i="4"/>
  <c r="L70" i="4"/>
  <c r="M69" i="4"/>
  <c r="L69" i="4"/>
  <c r="M68" i="4"/>
  <c r="L68" i="4"/>
  <c r="M67" i="4"/>
  <c r="L67" i="4"/>
  <c r="M66" i="4"/>
  <c r="L66" i="4"/>
  <c r="M65" i="4"/>
  <c r="L65" i="4"/>
  <c r="L64" i="4"/>
  <c r="M63" i="4"/>
  <c r="L63" i="4"/>
  <c r="M62" i="4"/>
  <c r="L62" i="4"/>
  <c r="M61" i="4"/>
  <c r="L61" i="4"/>
  <c r="M60" i="4"/>
  <c r="L60" i="4"/>
  <c r="M59" i="4"/>
  <c r="L59" i="4"/>
  <c r="N58" i="4"/>
  <c r="O58" i="4" s="1"/>
  <c r="M58" i="4"/>
  <c r="L58" i="4"/>
  <c r="M57" i="4"/>
  <c r="L57" i="4"/>
  <c r="M56" i="4"/>
  <c r="L56" i="4"/>
  <c r="M55" i="4"/>
  <c r="L55" i="4"/>
  <c r="M54" i="4"/>
  <c r="L54" i="4"/>
  <c r="M53" i="4"/>
  <c r="L53" i="4"/>
  <c r="M51" i="4"/>
  <c r="L51" i="4"/>
  <c r="M50" i="4"/>
  <c r="L50" i="4"/>
  <c r="M49" i="4"/>
  <c r="O49" i="4" s="1"/>
  <c r="L49" i="4"/>
  <c r="M48" i="4"/>
  <c r="L48" i="4"/>
  <c r="M47" i="4"/>
  <c r="L47" i="4"/>
  <c r="M46" i="4"/>
  <c r="L46" i="4"/>
  <c r="M45" i="4"/>
  <c r="L45" i="4"/>
  <c r="M44" i="4"/>
  <c r="L44" i="4"/>
  <c r="M43" i="4"/>
  <c r="L43" i="4"/>
  <c r="M42" i="4"/>
  <c r="N42" i="4" s="1"/>
  <c r="O42" i="4" s="1"/>
  <c r="L42" i="4"/>
  <c r="M41" i="4"/>
  <c r="L41" i="4"/>
  <c r="M40" i="4"/>
  <c r="L40" i="4"/>
  <c r="L39" i="4"/>
  <c r="M38" i="4"/>
  <c r="L38" i="4"/>
  <c r="M37" i="4"/>
  <c r="L37" i="4"/>
  <c r="M36" i="4"/>
  <c r="L36" i="4"/>
  <c r="M35" i="4"/>
  <c r="L35" i="4"/>
  <c r="M34" i="4"/>
  <c r="L34" i="4"/>
  <c r="N33" i="4"/>
  <c r="O33" i="4" s="1"/>
  <c r="M33" i="4"/>
  <c r="L33" i="4"/>
  <c r="M32" i="4"/>
  <c r="L32" i="4"/>
  <c r="M31" i="4"/>
  <c r="L31" i="4"/>
  <c r="M30" i="4"/>
  <c r="L30" i="4"/>
  <c r="M29" i="4"/>
  <c r="L29" i="4"/>
  <c r="M28" i="4"/>
  <c r="L28" i="4"/>
  <c r="M27" i="4"/>
  <c r="L27" i="4"/>
  <c r="M25" i="4"/>
  <c r="L25" i="4"/>
  <c r="M24" i="4"/>
  <c r="L24" i="4"/>
  <c r="M23" i="4"/>
  <c r="L23" i="4"/>
  <c r="M22" i="4"/>
  <c r="L22" i="4"/>
  <c r="N24" i="4" l="1"/>
  <c r="O82" i="4"/>
  <c r="O24" i="4" l="1"/>
  <c r="C23" i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N85" i="4" l="1"/>
</calcChain>
</file>

<file path=xl/sharedStrings.xml><?xml version="1.0" encoding="utf-8"?>
<sst xmlns="http://schemas.openxmlformats.org/spreadsheetml/2006/main" count="196" uniqueCount="151">
  <si>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</si>
  <si>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</si>
  <si>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</si>
  <si>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</si>
  <si>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</si>
  <si>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</si>
  <si>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</si>
  <si>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</si>
  <si>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</si>
  <si>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</si>
  <si>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</si>
  <si>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</si>
  <si>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</si>
  <si>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</si>
  <si>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</si>
  <si>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</si>
  <si>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</si>
  <si>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</si>
  <si>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</si>
  <si>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</si>
  <si>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</si>
  <si>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</si>
  <si>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</si>
  <si>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</si>
  <si>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</si>
  <si>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</si>
  <si>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</si>
  <si>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</si>
  <si>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</si>
  <si>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</si>
  <si>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</si>
  <si>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</si>
  <si>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</si>
  <si>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</si>
  <si>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</si>
  <si>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</si>
  <si>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</si>
  <si>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</si>
  <si>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</si>
  <si>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</si>
  <si>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</si>
  <si>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</si>
  <si>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</si>
  <si>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</si>
  <si>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</si>
  <si>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</si>
  <si>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</si>
  <si>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</si>
  <si>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</si>
  <si>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</si>
  <si>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</si>
  <si>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</si>
  <si>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</si>
  <si>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</si>
  <si>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</si>
  <si>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</si>
  <si>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</si>
  <si>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</si>
  <si>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</si>
  <si>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</si>
  <si>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</si>
  <si>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</si>
  <si>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</si>
  <si>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</si>
  <si>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</si>
  <si>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</si>
  <si>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</si>
  <si>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</si>
  <si>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</si>
  <si>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</si>
  <si>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</si>
  <si>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</si>
  <si>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</si>
  <si>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</si>
  <si>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</si>
  <si>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</si>
  <si>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</si>
  <si>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</si>
  <si>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</si>
  <si>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</si>
  <si>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</si>
  <si>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</si>
  <si>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</si>
  <si>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</si>
  <si>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</si>
  <si>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</si>
  <si>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</si>
  <si>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</si>
  <si>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</si>
  <si>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</si>
  <si>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</si>
  <si>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</si>
  <si>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</si>
  <si>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</si>
  <si>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</si>
  <si>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</si>
  <si>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</si>
  <si>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</si>
  <si>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</si>
  <si>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</si>
  <si>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</si>
  <si>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</si>
  <si>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</si>
  <si>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</si>
  <si>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</si>
  <si>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</si>
  <si>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</si>
  <si>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</si>
  <si>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</si>
  <si>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</si>
  <si>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</si>
  <si>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</si>
  <si>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</si>
  <si>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</si>
  <si>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</si>
  <si>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</si>
  <si>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</si>
  <si>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</si>
  <si>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</si>
  <si>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</si>
  <si>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</si>
  <si>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</si>
  <si>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</si>
  <si>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</si>
  <si>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</si>
  <si>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</si>
  <si>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</si>
  <si>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</si>
  <si>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</si>
  <si>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</si>
  <si>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</si>
  <si>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</si>
  <si>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</si>
  <si>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</si>
  <si>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</si>
  <si>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</si>
  <si>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</si>
  <si>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</si>
  <si>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</si>
  <si>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</si>
  <si>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</si>
  <si>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</si>
  <si>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</si>
  <si>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</si>
  <si>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</si>
  <si>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</si>
  <si>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</si>
  <si>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</si>
  <si>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</si>
  <si>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 xml:space="preserve">OML 40 </t>
  </si>
  <si>
    <t>FRM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</si>
</sst>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69" formatCode="#,##0.00_ ;\-#,##0.00\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</cellStyleXfs>
  <cellXfs count="34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5" fillId="0" borderId="0" xfId="3"/>
    <xf numFmtId="3" fontId="5" fillId="0" borderId="0" xfId="3" applyNumberFormat="1"/>
    <xf numFmtId="0" fontId="5" fillId="0" borderId="0" xfId="3" applyAlignment="1">
      <alignment horizontal="left"/>
    </xf>
    <xf numFmtId="0" fontId="5" fillId="0" borderId="0" xfId="3" applyAlignment="1">
      <alignment horizontal="left" indent="1"/>
    </xf>
    <xf numFmtId="0" fontId="5" fillId="0" borderId="0" xfId="3" applyAlignment="1">
      <alignment horizontal="left" indent="2"/>
    </xf>
    <xf numFmtId="3" fontId="5" fillId="6" borderId="0" xfId="3" applyNumberFormat="1" applyFill="1"/>
    <xf numFmtId="0" fontId="0" fillId="0" borderId="0" xfId="0"/>
    <xf numFmtId="169" fontId="0" fillId="4" borderId="1" xfId="2" applyNumberFormat="1" applyFont="1" applyFill="1" applyBorder="1"/>
  </cellXfs>
  <cellStyles count="5"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</cellStyles>
  <dxfs count="1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calcChain" Target="calcChain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pivotCacheDefinition" Target="pivotCache/pivotCacheDefinition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561975</xdr:colOff>
      <xdr:row>87</xdr:row>
      <xdr:rowOff>28575</xdr:rowOff>
    </xdr:from>
    <xdr:to>
      <xdr:col>26</xdr:col>
      <xdr:colOff>170781</xdr:colOff>
      <xdr:row>106</xdr:row>
      <xdr:rowOff>78984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F237F8-4BAD-4A7F-ACFE-4E412B49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6650" y="14116050"/>
          <a:ext cx="5352381" cy="312698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Feb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538.412661574075" createdVersion="6" refreshedVersion="6" minRefreshableVersion="3" recordCount="96" xr:uid="{33B08611-9466-4ABD-BB48-531BF8DFB87C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68">
      <sharedItems containsSemiMixedTypes="0" containsString="0" containsNumber="1" minValue="0" maxValue="38356375.357097208"/>
    </cacheField>
    <cacheField name="Actual" numFmtId="3">
      <sharedItems containsSemiMixedTypes="0" containsString="0" containsNumber="1" minValue="0" maxValue="33575313.680347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70260.38719986397"/>
    <n v="89062.524990507547"/>
  </r>
  <r>
    <s v="AGBD/1"/>
    <x v="1"/>
    <x v="1"/>
    <x v="1"/>
    <s v="Oil"/>
    <x v="0"/>
    <n v="67888.239999999991"/>
    <n v="59374.383326969437"/>
  </r>
  <r>
    <s v="AGBD/2"/>
    <x v="2"/>
    <x v="1"/>
    <x v="1"/>
    <s v="Oil"/>
    <x v="0"/>
    <n v="336187.98623830301"/>
    <n v="212057.32188236772"/>
  </r>
  <r>
    <s v="AHIA/1"/>
    <x v="3"/>
    <x v="2"/>
    <x v="1"/>
    <s v="Oil"/>
    <x v="0"/>
    <n v="122129.59974151969"/>
    <n v="92446.775180139724"/>
  </r>
  <r>
    <s v="BELE/1"/>
    <x v="4"/>
    <x v="3"/>
    <x v="0"/>
    <s v="Oil"/>
    <x v="0"/>
    <n v="0"/>
    <n v="0"/>
  </r>
  <r>
    <s v="BENS/1"/>
    <x v="5"/>
    <x v="4"/>
    <x v="2"/>
    <s v="Oil"/>
    <x v="0"/>
    <n v="353446.55745419505"/>
    <n v="0"/>
  </r>
  <r>
    <s v="BONN/1"/>
    <x v="6"/>
    <x v="5"/>
    <x v="0"/>
    <s v="Oil"/>
    <x v="0"/>
    <n v="76072.36"/>
    <n v="52331.722932342789"/>
  </r>
  <r>
    <s v="DBUC/1"/>
    <x v="7"/>
    <x v="6"/>
    <x v="0"/>
    <s v="Oil"/>
    <x v="0"/>
    <n v="173386.5963396758"/>
    <n v="142246.39797059941"/>
  </r>
  <r>
    <s v="EGBW/1"/>
    <x v="8"/>
    <x v="7"/>
    <x v="3"/>
    <s v="Oil"/>
    <x v="0"/>
    <n v="28650.207363995869"/>
    <n v="41871.742346230778"/>
  </r>
  <r>
    <s v="EGBM/1"/>
    <x v="9"/>
    <x v="7"/>
    <x v="3"/>
    <s v="Oil"/>
    <x v="0"/>
    <n v="15284.976000000002"/>
    <n v="12924.500724208259"/>
  </r>
  <r>
    <s v="ESCB/1"/>
    <x v="10"/>
    <x v="8"/>
    <x v="2"/>
    <s v="Oil"/>
    <x v="0"/>
    <n v="96140.304119360517"/>
    <n v="349460.74867224833"/>
  </r>
  <r>
    <s v="ETEL/1"/>
    <x v="11"/>
    <x v="0"/>
    <x v="0"/>
    <s v="Oil"/>
    <x v="0"/>
    <n v="42269.64"/>
    <n v="0"/>
  </r>
  <r>
    <s v="FORC/2"/>
    <x v="12"/>
    <x v="9"/>
    <x v="2"/>
    <s v="Oil"/>
    <x v="0"/>
    <n v="524523.68219201302"/>
    <n v="377170.72856696619"/>
  </r>
  <r>
    <s v="FORC/3"/>
    <x v="13"/>
    <x v="9"/>
    <x v="2"/>
    <s v="Oil"/>
    <x v="0"/>
    <n v="109059.15442672897"/>
    <n v="209293.26920480479"/>
  </r>
  <r>
    <s v="FORC/4"/>
    <x v="14"/>
    <x v="9"/>
    <x v="2"/>
    <s v="Oil"/>
    <x v="0"/>
    <n v="110611.77297312465"/>
    <n v="173448.25934099534"/>
  </r>
  <r>
    <s v="IDU_NAOC1_FS"/>
    <x v="15"/>
    <x v="7"/>
    <x v="3"/>
    <s v="Oil"/>
    <x v="0"/>
    <n v="88482.571966630989"/>
    <n v="0"/>
  </r>
  <r>
    <s v="IMOR/1"/>
    <x v="16"/>
    <x v="10"/>
    <x v="1"/>
    <s v="Oil"/>
    <x v="0"/>
    <n v="237956.96878747747"/>
    <n v="88910.034981962919"/>
  </r>
  <r>
    <s v="ISIM/1"/>
    <x v="17"/>
    <x v="10"/>
    <x v="1"/>
    <s v="Oil"/>
    <x v="0"/>
    <n v="16918.887999999999"/>
    <n v="19142.81107264353"/>
  </r>
  <r>
    <s v="KOCR/1"/>
    <x v="18"/>
    <x v="0"/>
    <x v="0"/>
    <s v="Oil"/>
    <x v="0"/>
    <n v="22679.72"/>
    <n v="9424.82052810807"/>
  </r>
  <r>
    <s v="NKAL/1"/>
    <x v="19"/>
    <x v="10"/>
    <x v="1"/>
    <s v="Oil"/>
    <x v="0"/>
    <n v="38830.680000000008"/>
    <n v="23047.15129141841"/>
  </r>
  <r>
    <s v="NUNR/1"/>
    <x v="20"/>
    <x v="6"/>
    <x v="0"/>
    <s v="Oil"/>
    <x v="0"/>
    <n v="88305.805902878841"/>
    <n v="148968.37834725733"/>
  </r>
  <r>
    <s v="OBEL/1"/>
    <x v="21"/>
    <x v="2"/>
    <x v="1"/>
    <s v="Oil"/>
    <x v="0"/>
    <n v="20160.28"/>
    <n v="0"/>
  </r>
  <r>
    <s v="OBGN/1"/>
    <x v="22"/>
    <x v="1"/>
    <x v="1"/>
    <s v="Oil"/>
    <x v="0"/>
    <n v="86130.940000000017"/>
    <n v="71297.193995049354"/>
  </r>
  <r>
    <s v="OGBN_NAOC1_FS"/>
    <x v="23"/>
    <x v="7"/>
    <x v="3"/>
    <s v="Oil"/>
    <x v="0"/>
    <n v="36864.190999999992"/>
    <n v="0"/>
  </r>
  <r>
    <s v="OGBO/1"/>
    <x v="24"/>
    <x v="4"/>
    <x v="2"/>
    <s v="Oil"/>
    <x v="0"/>
    <n v="172336.40789430056"/>
    <n v="0"/>
  </r>
  <r>
    <s v="OGUT/1"/>
    <x v="25"/>
    <x v="2"/>
    <x v="1"/>
    <s v="Oil"/>
    <x v="0"/>
    <n v="26670.137513599999"/>
    <n v="10735.490601549833"/>
  </r>
  <r>
    <s v="OKOL/1"/>
    <x v="26"/>
    <x v="10"/>
    <x v="1"/>
    <s v="Oil"/>
    <x v="0"/>
    <n v="39417.839999999997"/>
    <n v="0"/>
  </r>
  <r>
    <s v="OPUK/1"/>
    <x v="27"/>
    <x v="4"/>
    <x v="2"/>
    <s v="Oil"/>
    <x v="0"/>
    <n v="425807.08176961483"/>
    <n v="0"/>
  </r>
  <r>
    <s v="OTUM/1"/>
    <x v="28"/>
    <x v="8"/>
    <x v="2"/>
    <s v="Oil"/>
    <x v="0"/>
    <n v="298845.44785804691"/>
    <n v="519231.92802721442"/>
  </r>
  <r>
    <s v="RUMU/1"/>
    <x v="29"/>
    <x v="2"/>
    <x v="1"/>
    <s v="Oil"/>
    <x v="0"/>
    <n v="0"/>
    <n v="0"/>
  </r>
  <r>
    <s v="SBAR/1"/>
    <x v="30"/>
    <x v="7"/>
    <x v="3"/>
    <s v="Oil"/>
    <x v="0"/>
    <n v="125890.87"/>
    <n v="0"/>
  </r>
  <r>
    <s v="EA"/>
    <x v="31"/>
    <x v="11"/>
    <x v="2"/>
    <s v="Oil"/>
    <x v="0"/>
    <n v="639749.20799999998"/>
    <n v="677269"/>
  </r>
  <r>
    <s v="SOKU/1"/>
    <x v="32"/>
    <x v="3"/>
    <x v="0"/>
    <s v="Oil"/>
    <x v="0"/>
    <n v="182735.44951153916"/>
    <n v="52122.952920644682"/>
  </r>
  <r>
    <s v="TEBIDABA1_FS"/>
    <x v="33"/>
    <x v="7"/>
    <x v="3"/>
    <s v="Oil"/>
    <x v="0"/>
    <n v="7019.5790733633439"/>
    <n v="0"/>
  </r>
  <r>
    <s v="TUNU/1"/>
    <x v="34"/>
    <x v="4"/>
    <x v="2"/>
    <s v="Oil"/>
    <x v="0"/>
    <n v="250056.7137540908"/>
    <n v="0"/>
  </r>
  <r>
    <s v="UBIE/1"/>
    <x v="35"/>
    <x v="0"/>
    <x v="0"/>
    <s v="Oil"/>
    <x v="0"/>
    <n v="48597.421287306024"/>
    <n v="0"/>
  </r>
  <r>
    <s v="UMUE/1"/>
    <x v="36"/>
    <x v="2"/>
    <x v="1"/>
    <s v="Oil"/>
    <x v="0"/>
    <n v="30133.040000000001"/>
    <n v="15798.74088526275"/>
  </r>
  <r>
    <s v="AGBD/GP"/>
    <x v="37"/>
    <x v="1"/>
    <x v="1"/>
    <s v="Oil"/>
    <x v="0"/>
    <n v="0"/>
    <n v="23416.761312129001"/>
  </r>
  <r>
    <s v="BONN/GP1"/>
    <x v="38"/>
    <x v="5"/>
    <x v="0"/>
    <s v="Oil"/>
    <x v="0"/>
    <n v="3088.4728000000005"/>
    <n v="8473.3904747958713"/>
  </r>
  <r>
    <s v="FORC/GP"/>
    <x v="39"/>
    <x v="9"/>
    <x v="2"/>
    <s v="Oil"/>
    <x v="0"/>
    <n v="2967.16"/>
    <n v="3254.3599876352901"/>
  </r>
  <r>
    <s v="GBAR/DG"/>
    <x v="40"/>
    <x v="0"/>
    <x v="0"/>
    <s v="Oil"/>
    <x v="0"/>
    <n v="7021.8399999999992"/>
    <n v="0"/>
  </r>
  <r>
    <s v="GBAR/GP"/>
    <x v="41"/>
    <x v="0"/>
    <x v="0"/>
    <s v="Oil"/>
    <x v="0"/>
    <n v="1104053.7162052437"/>
    <n v="1256458.3095569196"/>
  </r>
  <r>
    <s v="OBGN/GP"/>
    <x v="42"/>
    <x v="1"/>
    <x v="1"/>
    <s v="Oil"/>
    <x v="0"/>
    <n v="3542.9519999999998"/>
    <n v="1756.3600984154491"/>
  </r>
  <r>
    <s v="OKOL/GP"/>
    <x v="26"/>
    <x v="10"/>
    <x v="1"/>
    <s v="Oil"/>
    <x v="0"/>
    <n v="197832.80994361138"/>
    <n v="362785.76032824785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91819.330573600004"/>
    <n v="142568.44169646705"/>
  </r>
  <r>
    <s v="TUNU/GP"/>
    <x v="45"/>
    <x v="4"/>
    <x v="2"/>
    <s v="Oil"/>
    <x v="0"/>
    <n v="0"/>
    <n v="0"/>
  </r>
  <r>
    <s v="ADIB/1"/>
    <x v="46"/>
    <x v="0"/>
    <x v="0"/>
    <s v="Gas"/>
    <x v="1"/>
    <n v="47639.92971668145"/>
    <n v="0"/>
  </r>
  <r>
    <s v="AGBD/1"/>
    <x v="47"/>
    <x v="1"/>
    <x v="1"/>
    <s v="Gas"/>
    <x v="2"/>
    <n v="32711.147855903459"/>
    <n v="10740.430578781428"/>
  </r>
  <r>
    <s v="AGBD/2"/>
    <x v="48"/>
    <x v="1"/>
    <x v="1"/>
    <s v="Gas"/>
    <x v="2"/>
    <n v="484940.29849005362"/>
    <n v="111493.71736974418"/>
  </r>
  <r>
    <s v="AHIA/1"/>
    <x v="49"/>
    <x v="2"/>
    <x v="1"/>
    <s v="Gas"/>
    <x v="3"/>
    <n v="0"/>
    <n v="0"/>
  </r>
  <r>
    <s v="BELE/1"/>
    <x v="50"/>
    <x v="3"/>
    <x v="0"/>
    <s v="Gas"/>
    <x v="1"/>
    <n v="226586.48516164644"/>
    <n v="0"/>
  </r>
  <r>
    <s v="BENS/1"/>
    <x v="51"/>
    <x v="4"/>
    <x v="2"/>
    <s v="Gas"/>
    <x v="2"/>
    <n v="0"/>
    <n v="0"/>
  </r>
  <r>
    <s v="BONN/1"/>
    <x v="52"/>
    <x v="5"/>
    <x v="0"/>
    <s v="Gas"/>
    <x v="1"/>
    <n v="46817.800717417376"/>
    <n v="5712.8577760303106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0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82160.04509953968"/>
    <n v="0"/>
  </r>
  <r>
    <s v="FORC/3"/>
    <x v="59"/>
    <x v="9"/>
    <x v="2"/>
    <s v="Gas"/>
    <x v="2"/>
    <n v="22281.627858582564"/>
    <n v="0"/>
  </r>
  <r>
    <s v="FORC/4"/>
    <x v="60"/>
    <x v="9"/>
    <x v="2"/>
    <s v="Gas"/>
    <x v="2"/>
    <n v="16961.401447912765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21242.538536146869"/>
    <n v="15873.315975734484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39978.04471858212"/>
    <n v="25170.452011231493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45444.389943800481"/>
    <n v="132477.54987347798"/>
  </r>
  <r>
    <s v="OGBN_NAOC1_FS"/>
    <x v="69"/>
    <x v="7"/>
    <x v="3"/>
    <s v="Gas"/>
    <x v="4"/>
    <n v="0"/>
    <n v="0"/>
  </r>
  <r>
    <s v="OGBO/1"/>
    <x v="70"/>
    <x v="4"/>
    <x v="2"/>
    <s v="Gas"/>
    <x v="2"/>
    <n v="0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89076.206283988606"/>
    <n v="0"/>
  </r>
  <r>
    <s v="OPUK/1"/>
    <x v="73"/>
    <x v="4"/>
    <x v="2"/>
    <s v="Gas"/>
    <x v="2"/>
    <n v="0"/>
    <n v="0"/>
  </r>
  <r>
    <s v="OTUM/1"/>
    <x v="74"/>
    <x v="8"/>
    <x v="2"/>
    <s v="Gas"/>
    <x v="2"/>
    <n v="110965.83493490168"/>
    <n v="112820.83049999998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75318.109577305702"/>
    <n v="579623"/>
  </r>
  <r>
    <s v="SOKU/1"/>
    <x v="78"/>
    <x v="3"/>
    <x v="0"/>
    <s v="Gas"/>
    <x v="1"/>
    <n v="166953.44181094703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0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155590.666542249"/>
  </r>
  <r>
    <s v="BONN/GP1"/>
    <x v="84"/>
    <x v="5"/>
    <x v="0"/>
    <s v="Gas"/>
    <x v="1"/>
    <n v="8194998.2317630127"/>
    <n v="6491858.4017310981"/>
  </r>
  <r>
    <s v="FORC/GP"/>
    <x v="85"/>
    <x v="9"/>
    <x v="2"/>
    <s v="Gas"/>
    <x v="2"/>
    <n v="0"/>
    <n v="0"/>
  </r>
  <r>
    <s v="GBAR/DG"/>
    <x v="86"/>
    <x v="0"/>
    <x v="0"/>
    <s v="Gas"/>
    <x v="2"/>
    <n v="339957.9562708867"/>
    <n v="0"/>
  </r>
  <r>
    <s v="GBAR/GP"/>
    <x v="87"/>
    <x v="0"/>
    <x v="0"/>
    <s v="Gas"/>
    <x v="1"/>
    <n v="38356375.357097208"/>
    <n v="33575313.680347599"/>
  </r>
  <r>
    <s v="OBGN/GP"/>
    <x v="88"/>
    <x v="1"/>
    <x v="1"/>
    <s v="Gas"/>
    <x v="2"/>
    <n v="242435.28896653187"/>
    <n v="111527.853750865"/>
  </r>
  <r>
    <s v="OKOL/GP"/>
    <x v="89"/>
    <x v="10"/>
    <x v="1"/>
    <s v="Gas"/>
    <x v="2"/>
    <n v="2286362.0421165265"/>
    <n v="1916559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6911881.8854586864"/>
    <n v="4175187.5358511996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98D77-637E-4A48-9F70-EDAE800F905A}" name="PivotTable3" cacheId="6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68" showAll="0"/>
    <pivotField dataField="1" numFmtId="3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10"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field="-2" type="button" dataOnly="0" labelOnly="1" outline="0" axis="axisCol" fieldPosition="1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3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B30" sqref="B30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28</v>
      </c>
      <c r="E7" s="7" t="s">
        <v>9</v>
      </c>
      <c r="F7" s="11"/>
      <c r="I7" s="7" t="s">
        <v>9</v>
      </c>
      <c r="J7" s="11">
        <v>31</v>
      </c>
    </row>
    <row r="8" spans="2:11" x14ac:dyDescent="0.35">
      <c r="B8" s="7" t="s">
        <v>10</v>
      </c>
      <c r="C8" s="33">
        <f>Details!N89/28/1000</f>
        <v>4.6038571428571435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128908.00000000001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8539768.2760000005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-1707953.6552000002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6831814.6208000006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-871056.36415200005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5960758.2566480003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5960758.2566480003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5960758.2566480003</v>
      </c>
    </row>
    <row r="25" spans="1:11" x14ac:dyDescent="0.35">
      <c r="B25" t="s">
        <v>34</v>
      </c>
      <c r="C25" s="25">
        <f>C24*0.3</f>
        <v>1788227.4769944001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1788227.4769944001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32"/>
      <c r="B32" s="32"/>
      <c r="C32" s="4"/>
    </row>
    <row r="33" spans="1:3" x14ac:dyDescent="0.35">
      <c r="A33" s="32"/>
      <c r="B33" s="32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F8DBD-2E97-4DDE-8980-199B4E834DDE}">
  <dimension ref="A3:O116"/>
  <sheetViews>
    <sheetView topLeftCell="D81" workbookViewId="0">
      <selection activeCell="O90" sqref="O90"/>
    </sheetView>
  </sheetViews>
  <sheetFormatPr defaultColWidth="9.1796875" defaultRowHeight="12.5" x14ac:dyDescent="0.25"/>
  <cols>
    <col min="1" max="1" width="17.1796875" style="26" bestFit="1" customWidth="1"/>
    <col min="2" max="2" width="17" style="27" bestFit="1" customWidth="1"/>
    <col min="3" max="3" width="13.81640625" style="27" bestFit="1" customWidth="1"/>
    <col min="4" max="4" width="12.1796875" style="27" bestFit="1" customWidth="1"/>
    <col min="5" max="5" width="13.81640625" style="27" bestFit="1" customWidth="1"/>
    <col min="6" max="6" width="12.1796875" style="27" bestFit="1" customWidth="1"/>
    <col min="7" max="7" width="13.81640625" style="27" bestFit="1" customWidth="1"/>
    <col min="8" max="8" width="12.1796875" style="27" bestFit="1" customWidth="1"/>
    <col min="9" max="9" width="13.81640625" style="27" bestFit="1" customWidth="1"/>
    <col min="10" max="10" width="12.1796875" style="27" bestFit="1" customWidth="1"/>
    <col min="11" max="11" width="13.81640625" style="27" bestFit="1" customWidth="1"/>
    <col min="12" max="12" width="10.1796875" style="26" customWidth="1"/>
    <col min="13" max="13" width="9.81640625" style="26" customWidth="1"/>
    <col min="14" max="14" width="9.1796875" style="27"/>
    <col min="15" max="16384" width="9.1796875" style="26"/>
  </cols>
  <sheetData>
    <row r="3" spans="1:11" x14ac:dyDescent="0.25">
      <c r="B3" s="27" t="s">
        <v>35</v>
      </c>
    </row>
    <row r="4" spans="1:11" x14ac:dyDescent="0.25">
      <c r="B4" s="27" t="s">
        <v>36</v>
      </c>
      <c r="D4" s="27" t="s">
        <v>37</v>
      </c>
      <c r="F4" s="27" t="s">
        <v>38</v>
      </c>
      <c r="H4" s="27" t="s">
        <v>39</v>
      </c>
      <c r="J4" s="27" t="s">
        <v>40</v>
      </c>
    </row>
    <row r="5" spans="1:11" x14ac:dyDescent="0.25">
      <c r="A5" s="26" t="s">
        <v>41</v>
      </c>
      <c r="B5" s="27" t="s">
        <v>42</v>
      </c>
      <c r="C5" s="27" t="s">
        <v>43</v>
      </c>
      <c r="D5" s="27" t="s">
        <v>42</v>
      </c>
      <c r="E5" s="27" t="s">
        <v>43</v>
      </c>
      <c r="F5" s="27" t="s">
        <v>42</v>
      </c>
      <c r="G5" s="27" t="s">
        <v>43</v>
      </c>
      <c r="H5" s="27" t="s">
        <v>42</v>
      </c>
      <c r="I5" s="27" t="s">
        <v>43</v>
      </c>
      <c r="J5" s="27" t="s">
        <v>42</v>
      </c>
      <c r="K5" s="27" t="s">
        <v>43</v>
      </c>
    </row>
    <row r="6" spans="1:11" x14ac:dyDescent="0.25">
      <c r="A6" s="28" t="s">
        <v>36</v>
      </c>
      <c r="B6" s="27">
        <v>0</v>
      </c>
      <c r="C6" s="27">
        <v>0</v>
      </c>
      <c r="J6" s="27">
        <v>302192.39540399017</v>
      </c>
      <c r="K6" s="27">
        <v>54796.243070439035</v>
      </c>
    </row>
    <row r="7" spans="1:11" x14ac:dyDescent="0.25">
      <c r="A7" s="29" t="s">
        <v>36</v>
      </c>
      <c r="B7" s="27">
        <v>0</v>
      </c>
      <c r="C7" s="27">
        <v>0</v>
      </c>
      <c r="J7" s="27">
        <v>302192.39540399017</v>
      </c>
      <c r="K7" s="27">
        <v>54796.243070439035</v>
      </c>
    </row>
    <row r="8" spans="1:11" x14ac:dyDescent="0.25">
      <c r="A8" s="30" t="s">
        <v>44</v>
      </c>
      <c r="J8" s="27">
        <v>15284.976000000002</v>
      </c>
      <c r="K8" s="27">
        <v>12924.500724208259</v>
      </c>
    </row>
    <row r="9" spans="1:11" x14ac:dyDescent="0.25">
      <c r="A9" s="30" t="s">
        <v>45</v>
      </c>
      <c r="B9" s="27">
        <v>0</v>
      </c>
      <c r="C9" s="27">
        <v>0</v>
      </c>
    </row>
    <row r="10" spans="1:11" x14ac:dyDescent="0.25">
      <c r="A10" s="30" t="s">
        <v>46</v>
      </c>
      <c r="J10" s="27">
        <v>28650.207363995869</v>
      </c>
      <c r="K10" s="27">
        <v>41871.742346230778</v>
      </c>
    </row>
    <row r="11" spans="1:11" x14ac:dyDescent="0.25">
      <c r="A11" s="30" t="s">
        <v>47</v>
      </c>
      <c r="B11" s="27">
        <v>0</v>
      </c>
      <c r="C11" s="27">
        <v>0</v>
      </c>
    </row>
    <row r="12" spans="1:11" x14ac:dyDescent="0.25">
      <c r="A12" s="30" t="s">
        <v>48</v>
      </c>
      <c r="J12" s="27">
        <v>88482.571966630989</v>
      </c>
      <c r="K12" s="27">
        <v>0</v>
      </c>
    </row>
    <row r="13" spans="1:11" x14ac:dyDescent="0.25">
      <c r="A13" s="30" t="s">
        <v>49</v>
      </c>
      <c r="B13" s="27">
        <v>0</v>
      </c>
      <c r="C13" s="27">
        <v>0</v>
      </c>
    </row>
    <row r="14" spans="1:11" x14ac:dyDescent="0.25">
      <c r="A14" s="30" t="s">
        <v>50</v>
      </c>
      <c r="J14" s="27">
        <v>36864.190999999992</v>
      </c>
      <c r="K14" s="27">
        <v>0</v>
      </c>
    </row>
    <row r="15" spans="1:11" x14ac:dyDescent="0.25">
      <c r="A15" s="30" t="s">
        <v>51</v>
      </c>
      <c r="B15" s="27">
        <v>0</v>
      </c>
      <c r="C15" s="27">
        <v>0</v>
      </c>
    </row>
    <row r="16" spans="1:11" x14ac:dyDescent="0.25">
      <c r="A16" s="30" t="s">
        <v>52</v>
      </c>
      <c r="J16" s="27">
        <v>125890.87</v>
      </c>
      <c r="K16" s="27">
        <v>0</v>
      </c>
    </row>
    <row r="17" spans="1:15" x14ac:dyDescent="0.25">
      <c r="A17" s="30" t="s">
        <v>53</v>
      </c>
      <c r="B17" s="27">
        <v>0</v>
      </c>
      <c r="C17" s="27">
        <v>0</v>
      </c>
    </row>
    <row r="18" spans="1:15" x14ac:dyDescent="0.25">
      <c r="A18" s="30" t="s">
        <v>54</v>
      </c>
      <c r="J18" s="27">
        <v>7019.5790733633439</v>
      </c>
      <c r="K18" s="27">
        <v>0</v>
      </c>
    </row>
    <row r="19" spans="1:15" x14ac:dyDescent="0.25">
      <c r="A19" s="30" t="s">
        <v>55</v>
      </c>
      <c r="B19" s="27">
        <v>0</v>
      </c>
      <c r="C19" s="27">
        <v>0</v>
      </c>
    </row>
    <row r="20" spans="1:15" x14ac:dyDescent="0.25">
      <c r="A20" s="28" t="s">
        <v>56</v>
      </c>
      <c r="D20" s="27">
        <v>339957.9562708867</v>
      </c>
      <c r="E20" s="27">
        <v>0</v>
      </c>
      <c r="F20" s="27">
        <v>53951253.131725602</v>
      </c>
      <c r="G20" s="27">
        <v>44248072.475705929</v>
      </c>
      <c r="H20" s="27">
        <v>0</v>
      </c>
      <c r="I20" s="27">
        <v>0</v>
      </c>
      <c r="J20" s="27">
        <v>2010290.7398201076</v>
      </c>
      <c r="K20" s="27">
        <v>1901656.9394176425</v>
      </c>
    </row>
    <row r="21" spans="1:15" x14ac:dyDescent="0.25">
      <c r="A21" s="29" t="s">
        <v>57</v>
      </c>
      <c r="F21" s="27">
        <v>8241816.0324804299</v>
      </c>
      <c r="G21" s="27">
        <v>6497571.259507128</v>
      </c>
      <c r="J21" s="27">
        <v>79160.832800000004</v>
      </c>
      <c r="K21" s="27">
        <v>60805.113407138662</v>
      </c>
      <c r="L21" s="27"/>
      <c r="M21" s="27"/>
    </row>
    <row r="22" spans="1:15" x14ac:dyDescent="0.25">
      <c r="A22" s="30" t="s">
        <v>58</v>
      </c>
      <c r="J22" s="27">
        <v>76072.36</v>
      </c>
      <c r="K22" s="27">
        <v>52331.722932342789</v>
      </c>
      <c r="L22" s="27">
        <f t="shared" ref="L22:L51" si="0">G22-F22</f>
        <v>0</v>
      </c>
      <c r="M22" s="27">
        <f t="shared" ref="M22:M51" si="1">K22-J22</f>
        <v>-23740.637067657211</v>
      </c>
    </row>
    <row r="23" spans="1:15" x14ac:dyDescent="0.25">
      <c r="A23" s="30" t="s">
        <v>59</v>
      </c>
      <c r="F23" s="27">
        <v>46817.800717417376</v>
      </c>
      <c r="G23" s="27">
        <v>5712.8577760303106</v>
      </c>
      <c r="L23" s="27">
        <f t="shared" si="0"/>
        <v>-41104.942941387068</v>
      </c>
      <c r="M23" s="27">
        <f t="shared" si="1"/>
        <v>0</v>
      </c>
    </row>
    <row r="24" spans="1:15" x14ac:dyDescent="0.25">
      <c r="A24" s="30" t="s">
        <v>60</v>
      </c>
      <c r="J24" s="27">
        <v>3088.4728000000005</v>
      </c>
      <c r="K24" s="27">
        <v>8473.3904747958713</v>
      </c>
      <c r="L24" s="27">
        <f t="shared" si="0"/>
        <v>0</v>
      </c>
      <c r="M24" s="27">
        <f t="shared" si="1"/>
        <v>5384.9176747958709</v>
      </c>
      <c r="N24" s="27">
        <f>2.5/28*M24</f>
        <v>480.79622096391705</v>
      </c>
      <c r="O24" s="27">
        <f>M24-N24</f>
        <v>4904.1214538319537</v>
      </c>
    </row>
    <row r="25" spans="1:15" x14ac:dyDescent="0.25">
      <c r="A25" s="30" t="s">
        <v>61</v>
      </c>
      <c r="F25" s="27">
        <v>8194998.2317630127</v>
      </c>
      <c r="G25" s="27">
        <v>6491858.4017310981</v>
      </c>
      <c r="L25" s="27">
        <f t="shared" si="0"/>
        <v>-1703139.8300319146</v>
      </c>
      <c r="M25" s="27">
        <f t="shared" si="1"/>
        <v>0</v>
      </c>
    </row>
    <row r="26" spans="1:15" x14ac:dyDescent="0.25">
      <c r="A26" s="29" t="s">
        <v>62</v>
      </c>
      <c r="D26" s="27">
        <v>339957.9562708867</v>
      </c>
      <c r="E26" s="27">
        <v>0</v>
      </c>
      <c r="F26" s="27">
        <v>38404015.286813892</v>
      </c>
      <c r="G26" s="27">
        <v>33575313.680347599</v>
      </c>
      <c r="H26" s="27">
        <v>0</v>
      </c>
      <c r="I26" s="27">
        <v>0</v>
      </c>
      <c r="J26" s="27">
        <v>1394882.7246924138</v>
      </c>
      <c r="K26" s="27">
        <v>1354945.6550755354</v>
      </c>
      <c r="L26" s="27"/>
      <c r="M26" s="27"/>
    </row>
    <row r="27" spans="1:15" x14ac:dyDescent="0.25">
      <c r="A27" s="30" t="s">
        <v>63</v>
      </c>
      <c r="J27" s="27">
        <v>170260.38719986397</v>
      </c>
      <c r="K27" s="27">
        <v>89062.524990507547</v>
      </c>
      <c r="L27" s="27">
        <f t="shared" si="0"/>
        <v>0</v>
      </c>
      <c r="M27" s="27">
        <f t="shared" si="1"/>
        <v>-81197.862209356419</v>
      </c>
    </row>
    <row r="28" spans="1:15" x14ac:dyDescent="0.25">
      <c r="A28" s="30" t="s">
        <v>64</v>
      </c>
      <c r="F28" s="27">
        <v>47639.92971668145</v>
      </c>
      <c r="G28" s="27">
        <v>0</v>
      </c>
      <c r="L28" s="27">
        <f t="shared" si="0"/>
        <v>-47639.92971668145</v>
      </c>
      <c r="M28" s="27">
        <f t="shared" si="1"/>
        <v>0</v>
      </c>
    </row>
    <row r="29" spans="1:15" x14ac:dyDescent="0.25">
      <c r="A29" s="30" t="s">
        <v>65</v>
      </c>
      <c r="J29" s="27">
        <v>42269.64</v>
      </c>
      <c r="K29" s="27">
        <v>0</v>
      </c>
      <c r="L29" s="27">
        <f t="shared" si="0"/>
        <v>0</v>
      </c>
      <c r="M29" s="27">
        <f t="shared" si="1"/>
        <v>-42269.64</v>
      </c>
    </row>
    <row r="30" spans="1:15" x14ac:dyDescent="0.25">
      <c r="A30" s="30" t="s">
        <v>66</v>
      </c>
      <c r="H30" s="27">
        <v>0</v>
      </c>
      <c r="I30" s="27">
        <v>0</v>
      </c>
      <c r="L30" s="27">
        <f t="shared" si="0"/>
        <v>0</v>
      </c>
      <c r="M30" s="27">
        <f t="shared" si="1"/>
        <v>0</v>
      </c>
    </row>
    <row r="31" spans="1:15" x14ac:dyDescent="0.25">
      <c r="A31" s="30" t="s">
        <v>67</v>
      </c>
      <c r="J31" s="27">
        <v>7021.8399999999992</v>
      </c>
      <c r="K31" s="27">
        <v>0</v>
      </c>
      <c r="L31" s="27">
        <f t="shared" si="0"/>
        <v>0</v>
      </c>
      <c r="M31" s="27">
        <f t="shared" si="1"/>
        <v>-7021.8399999999992</v>
      </c>
    </row>
    <row r="32" spans="1:15" x14ac:dyDescent="0.25">
      <c r="A32" s="30" t="s">
        <v>68</v>
      </c>
      <c r="D32" s="27">
        <v>339957.9562708867</v>
      </c>
      <c r="E32" s="27">
        <v>0</v>
      </c>
      <c r="L32" s="27">
        <f t="shared" si="0"/>
        <v>0</v>
      </c>
      <c r="M32" s="27">
        <f t="shared" si="1"/>
        <v>0</v>
      </c>
    </row>
    <row r="33" spans="1:15" x14ac:dyDescent="0.25">
      <c r="A33" s="30" t="s">
        <v>69</v>
      </c>
      <c r="J33" s="27">
        <v>1104053.7162052437</v>
      </c>
      <c r="K33" s="27">
        <v>1256458.3095569196</v>
      </c>
      <c r="L33" s="27">
        <f t="shared" si="0"/>
        <v>0</v>
      </c>
      <c r="M33" s="27">
        <f t="shared" si="1"/>
        <v>152404.5933516759</v>
      </c>
      <c r="N33" s="27">
        <f>2.5/28*M33</f>
        <v>13607.552977828205</v>
      </c>
      <c r="O33" s="27">
        <f>M33-N33+M31</f>
        <v>131775.20037384771</v>
      </c>
    </row>
    <row r="34" spans="1:15" x14ac:dyDescent="0.25">
      <c r="A34" s="30" t="s">
        <v>70</v>
      </c>
      <c r="F34" s="27">
        <v>38356375.357097208</v>
      </c>
      <c r="G34" s="27">
        <v>33575313.680347599</v>
      </c>
      <c r="L34" s="27">
        <f t="shared" si="0"/>
        <v>-4781061.6767496094</v>
      </c>
      <c r="M34" s="27">
        <f t="shared" si="1"/>
        <v>0</v>
      </c>
    </row>
    <row r="35" spans="1:15" x14ac:dyDescent="0.25">
      <c r="A35" s="30" t="s">
        <v>71</v>
      </c>
      <c r="J35" s="27">
        <v>22679.72</v>
      </c>
      <c r="K35" s="27">
        <v>9424.82052810807</v>
      </c>
      <c r="L35" s="27">
        <f t="shared" si="0"/>
        <v>0</v>
      </c>
      <c r="M35" s="27">
        <f t="shared" si="1"/>
        <v>-13254.899471891931</v>
      </c>
    </row>
    <row r="36" spans="1:15" x14ac:dyDescent="0.25">
      <c r="A36" s="30" t="s">
        <v>72</v>
      </c>
      <c r="H36" s="27">
        <v>0</v>
      </c>
      <c r="I36" s="27">
        <v>0</v>
      </c>
      <c r="L36" s="27">
        <f t="shared" si="0"/>
        <v>0</v>
      </c>
      <c r="M36" s="27">
        <f t="shared" si="1"/>
        <v>0</v>
      </c>
    </row>
    <row r="37" spans="1:15" x14ac:dyDescent="0.25">
      <c r="A37" s="30" t="s">
        <v>73</v>
      </c>
      <c r="J37" s="27">
        <v>48597.421287306024</v>
      </c>
      <c r="K37" s="27">
        <v>0</v>
      </c>
      <c r="L37" s="27">
        <f t="shared" si="0"/>
        <v>0</v>
      </c>
      <c r="M37" s="27">
        <f t="shared" si="1"/>
        <v>-48597.421287306024</v>
      </c>
    </row>
    <row r="38" spans="1:15" x14ac:dyDescent="0.25">
      <c r="A38" s="30" t="s">
        <v>74</v>
      </c>
      <c r="H38" s="27">
        <v>0</v>
      </c>
      <c r="I38" s="27">
        <v>0</v>
      </c>
      <c r="L38" s="27">
        <f t="shared" si="0"/>
        <v>0</v>
      </c>
      <c r="M38" s="27">
        <f t="shared" si="1"/>
        <v>0</v>
      </c>
    </row>
    <row r="39" spans="1:15" x14ac:dyDescent="0.25">
      <c r="A39" s="29" t="s">
        <v>75</v>
      </c>
      <c r="H39" s="27">
        <v>0</v>
      </c>
      <c r="I39" s="27">
        <v>0</v>
      </c>
      <c r="J39" s="27">
        <v>261692.40224255464</v>
      </c>
      <c r="K39" s="27">
        <v>291214.77631785674</v>
      </c>
      <c r="L39" s="27">
        <f t="shared" si="0"/>
        <v>0</v>
      </c>
      <c r="M39" s="27"/>
    </row>
    <row r="40" spans="1:15" x14ac:dyDescent="0.25">
      <c r="A40" s="30" t="s">
        <v>76</v>
      </c>
      <c r="J40" s="27">
        <v>173386.5963396758</v>
      </c>
      <c r="K40" s="27">
        <v>142246.39797059941</v>
      </c>
      <c r="L40" s="27">
        <f t="shared" si="0"/>
        <v>0</v>
      </c>
      <c r="M40" s="27">
        <f t="shared" si="1"/>
        <v>-31140.198369076388</v>
      </c>
    </row>
    <row r="41" spans="1:15" x14ac:dyDescent="0.25">
      <c r="A41" s="30" t="s">
        <v>77</v>
      </c>
      <c r="H41" s="27">
        <v>0</v>
      </c>
      <c r="I41" s="27">
        <v>0</v>
      </c>
      <c r="L41" s="27">
        <f t="shared" si="0"/>
        <v>0</v>
      </c>
      <c r="M41" s="27">
        <f t="shared" si="1"/>
        <v>0</v>
      </c>
    </row>
    <row r="42" spans="1:15" x14ac:dyDescent="0.25">
      <c r="A42" s="30" t="s">
        <v>78</v>
      </c>
      <c r="J42" s="27">
        <v>88305.805902878841</v>
      </c>
      <c r="K42" s="27">
        <v>148968.37834725733</v>
      </c>
      <c r="L42" s="27">
        <f t="shared" si="0"/>
        <v>0</v>
      </c>
      <c r="M42" s="27">
        <f t="shared" si="1"/>
        <v>60662.572444378486</v>
      </c>
      <c r="N42" s="27">
        <f>2.5/28*M42</f>
        <v>5416.3011111052219</v>
      </c>
      <c r="O42" s="27">
        <f>M42-N42</f>
        <v>55246.271333273267</v>
      </c>
    </row>
    <row r="43" spans="1:15" x14ac:dyDescent="0.25">
      <c r="A43" s="30" t="s">
        <v>79</v>
      </c>
      <c r="H43" s="27">
        <v>0</v>
      </c>
      <c r="I43" s="27">
        <v>0</v>
      </c>
      <c r="L43" s="27">
        <f t="shared" si="0"/>
        <v>0</v>
      </c>
      <c r="M43" s="27">
        <f t="shared" si="1"/>
        <v>0</v>
      </c>
    </row>
    <row r="44" spans="1:15" x14ac:dyDescent="0.25">
      <c r="A44" s="29" t="s">
        <v>80</v>
      </c>
      <c r="F44" s="27">
        <v>7305421.8124312796</v>
      </c>
      <c r="G44" s="27">
        <v>4175187.5358511996</v>
      </c>
      <c r="J44" s="27">
        <v>274554.78008513915</v>
      </c>
      <c r="K44" s="27">
        <v>194691.39461711174</v>
      </c>
      <c r="L44" s="27">
        <f t="shared" si="0"/>
        <v>-3130234.2765800799</v>
      </c>
      <c r="M44" s="27">
        <f t="shared" si="1"/>
        <v>-79863.385468027409</v>
      </c>
    </row>
    <row r="45" spans="1:15" x14ac:dyDescent="0.25">
      <c r="A45" s="30" t="s">
        <v>81</v>
      </c>
      <c r="J45" s="27">
        <v>0</v>
      </c>
      <c r="K45" s="27">
        <v>0</v>
      </c>
      <c r="L45" s="27">
        <f t="shared" si="0"/>
        <v>0</v>
      </c>
      <c r="M45" s="27">
        <f t="shared" si="1"/>
        <v>0</v>
      </c>
    </row>
    <row r="46" spans="1:15" x14ac:dyDescent="0.25">
      <c r="A46" s="30" t="s">
        <v>82</v>
      </c>
      <c r="F46" s="27">
        <v>226586.48516164644</v>
      </c>
      <c r="G46" s="27">
        <v>0</v>
      </c>
      <c r="L46" s="27">
        <f t="shared" si="0"/>
        <v>-226586.48516164644</v>
      </c>
      <c r="M46" s="27">
        <f t="shared" si="1"/>
        <v>0</v>
      </c>
    </row>
    <row r="47" spans="1:15" x14ac:dyDescent="0.25">
      <c r="A47" s="30" t="s">
        <v>83</v>
      </c>
      <c r="J47" s="27">
        <v>182735.44951153916</v>
      </c>
      <c r="K47" s="27">
        <v>52122.952920644682</v>
      </c>
      <c r="L47" s="27">
        <f t="shared" si="0"/>
        <v>0</v>
      </c>
      <c r="M47" s="27">
        <f t="shared" si="1"/>
        <v>-130612.49659089447</v>
      </c>
    </row>
    <row r="48" spans="1:15" x14ac:dyDescent="0.25">
      <c r="A48" s="30" t="s">
        <v>84</v>
      </c>
      <c r="F48" s="27">
        <v>166953.44181094703</v>
      </c>
      <c r="G48" s="27">
        <v>0</v>
      </c>
      <c r="L48" s="27">
        <f t="shared" si="0"/>
        <v>-166953.44181094703</v>
      </c>
      <c r="M48" s="27">
        <f t="shared" si="1"/>
        <v>0</v>
      </c>
    </row>
    <row r="49" spans="1:15" x14ac:dyDescent="0.25">
      <c r="A49" s="30" t="s">
        <v>85</v>
      </c>
      <c r="J49" s="27">
        <v>91819.330573600004</v>
      </c>
      <c r="K49" s="27">
        <v>142568.44169646705</v>
      </c>
      <c r="L49" s="27">
        <f t="shared" si="0"/>
        <v>0</v>
      </c>
      <c r="M49" s="27">
        <f t="shared" si="1"/>
        <v>50749.111122867049</v>
      </c>
      <c r="O49" s="27">
        <f>M49-N49</f>
        <v>50749.111122867049</v>
      </c>
    </row>
    <row r="50" spans="1:15" x14ac:dyDescent="0.25">
      <c r="A50" s="30" t="s">
        <v>86</v>
      </c>
      <c r="F50" s="27">
        <v>6911881.8854586864</v>
      </c>
      <c r="G50" s="27">
        <v>4175187.5358511996</v>
      </c>
      <c r="L50" s="27">
        <f t="shared" si="0"/>
        <v>-2736694.3496074867</v>
      </c>
      <c r="M50" s="27">
        <f t="shared" si="1"/>
        <v>0</v>
      </c>
    </row>
    <row r="51" spans="1:15" x14ac:dyDescent="0.25">
      <c r="A51" s="28" t="s">
        <v>87</v>
      </c>
      <c r="D51" s="27">
        <v>3342189.9569115336</v>
      </c>
      <c r="E51" s="27">
        <v>2479432.9861020837</v>
      </c>
      <c r="H51" s="27">
        <v>0</v>
      </c>
      <c r="I51" s="27">
        <v>0</v>
      </c>
      <c r="J51" s="27">
        <v>1223800.3622245116</v>
      </c>
      <c r="K51" s="27">
        <v>980768.78495615581</v>
      </c>
      <c r="L51" s="27">
        <f t="shared" si="0"/>
        <v>0</v>
      </c>
      <c r="M51" s="27">
        <f t="shared" si="1"/>
        <v>-243031.57726835576</v>
      </c>
    </row>
    <row r="52" spans="1:15" x14ac:dyDescent="0.25">
      <c r="A52" s="29" t="s">
        <v>88</v>
      </c>
      <c r="D52" s="27">
        <v>805531.1252562895</v>
      </c>
      <c r="E52" s="27">
        <v>521830.21811511752</v>
      </c>
      <c r="H52" s="27">
        <v>0</v>
      </c>
      <c r="I52" s="27">
        <v>0</v>
      </c>
      <c r="J52" s="27">
        <v>493750.118238303</v>
      </c>
      <c r="K52" s="27">
        <v>367902.02061493089</v>
      </c>
      <c r="L52" s="27"/>
      <c r="M52" s="27"/>
    </row>
    <row r="53" spans="1:15" x14ac:dyDescent="0.25">
      <c r="A53" s="30">
        <v>0</v>
      </c>
      <c r="J53" s="27">
        <v>3542.9519999999998</v>
      </c>
      <c r="K53" s="27">
        <v>1756.3600984154491</v>
      </c>
      <c r="L53" s="27">
        <f t="shared" ref="L53:L84" si="2">E53-D53</f>
        <v>0</v>
      </c>
      <c r="M53" s="27">
        <f t="shared" ref="M53:M84" si="3">K53-J53</f>
        <v>-1786.5919015845507</v>
      </c>
    </row>
    <row r="54" spans="1:15" x14ac:dyDescent="0.25">
      <c r="A54" s="30" t="s">
        <v>89</v>
      </c>
      <c r="J54" s="27">
        <v>67888.239999999991</v>
      </c>
      <c r="K54" s="27">
        <v>59374.383326969437</v>
      </c>
      <c r="L54" s="27">
        <f t="shared" si="2"/>
        <v>0</v>
      </c>
      <c r="M54" s="27">
        <f t="shared" si="3"/>
        <v>-8513.8566730305538</v>
      </c>
    </row>
    <row r="55" spans="1:15" x14ac:dyDescent="0.25">
      <c r="A55" s="30" t="s">
        <v>90</v>
      </c>
      <c r="D55" s="27">
        <v>32711.147855903459</v>
      </c>
      <c r="E55" s="27">
        <v>10740.430578781428</v>
      </c>
      <c r="L55" s="27">
        <f t="shared" si="2"/>
        <v>-21970.717277122028</v>
      </c>
      <c r="M55" s="27">
        <f t="shared" si="3"/>
        <v>0</v>
      </c>
    </row>
    <row r="56" spans="1:15" x14ac:dyDescent="0.25">
      <c r="A56" s="30" t="s">
        <v>91</v>
      </c>
      <c r="J56" s="27">
        <v>336187.98623830301</v>
      </c>
      <c r="K56" s="27">
        <v>212057.32188236772</v>
      </c>
      <c r="L56" s="27">
        <f t="shared" si="2"/>
        <v>0</v>
      </c>
      <c r="M56" s="27">
        <f t="shared" si="3"/>
        <v>-124130.6643559353</v>
      </c>
    </row>
    <row r="57" spans="1:15" x14ac:dyDescent="0.25">
      <c r="A57" s="30" t="s">
        <v>92</v>
      </c>
      <c r="D57" s="27">
        <v>484940.29849005362</v>
      </c>
      <c r="E57" s="27">
        <v>111493.71736974418</v>
      </c>
      <c r="L57" s="27">
        <f t="shared" si="2"/>
        <v>-373446.58112030942</v>
      </c>
      <c r="M57" s="27">
        <f t="shared" si="3"/>
        <v>0</v>
      </c>
    </row>
    <row r="58" spans="1:15" x14ac:dyDescent="0.25">
      <c r="A58" s="30" t="s">
        <v>93</v>
      </c>
      <c r="J58" s="27">
        <v>0</v>
      </c>
      <c r="K58" s="27">
        <v>23416.761312129001</v>
      </c>
      <c r="L58" s="27">
        <f t="shared" si="2"/>
        <v>0</v>
      </c>
      <c r="M58" s="27">
        <f t="shared" si="3"/>
        <v>23416.761312129001</v>
      </c>
      <c r="N58" s="27">
        <f>2.5/28*M58</f>
        <v>2090.7822600115182</v>
      </c>
      <c r="O58" s="27">
        <f>M58-N58</f>
        <v>21325.979052117484</v>
      </c>
    </row>
    <row r="59" spans="1:15" x14ac:dyDescent="0.25">
      <c r="A59" s="30" t="s">
        <v>94</v>
      </c>
      <c r="D59" s="27">
        <v>0</v>
      </c>
      <c r="E59" s="27">
        <v>155590.666542249</v>
      </c>
      <c r="L59" s="27">
        <f t="shared" si="2"/>
        <v>155590.666542249</v>
      </c>
      <c r="M59" s="27">
        <f t="shared" si="3"/>
        <v>0</v>
      </c>
    </row>
    <row r="60" spans="1:15" x14ac:dyDescent="0.25">
      <c r="A60" s="30" t="s">
        <v>95</v>
      </c>
      <c r="J60" s="27">
        <v>86130.940000000017</v>
      </c>
      <c r="K60" s="27">
        <v>71297.193995049354</v>
      </c>
      <c r="L60" s="27">
        <f t="shared" si="2"/>
        <v>0</v>
      </c>
      <c r="M60" s="27">
        <f t="shared" si="3"/>
        <v>-14833.746004950663</v>
      </c>
    </row>
    <row r="61" spans="1:15" x14ac:dyDescent="0.25">
      <c r="A61" s="30" t="s">
        <v>96</v>
      </c>
      <c r="D61" s="27">
        <v>45444.389943800481</v>
      </c>
      <c r="E61" s="27">
        <v>132477.54987347798</v>
      </c>
      <c r="L61" s="27">
        <f t="shared" si="2"/>
        <v>87033.159929677495</v>
      </c>
      <c r="M61" s="27">
        <f t="shared" si="3"/>
        <v>0</v>
      </c>
    </row>
    <row r="62" spans="1:15" x14ac:dyDescent="0.25">
      <c r="A62" s="30" t="s">
        <v>97</v>
      </c>
      <c r="D62" s="27">
        <v>242435.28896653187</v>
      </c>
      <c r="E62" s="27">
        <v>111527.853750865</v>
      </c>
      <c r="L62" s="27">
        <f t="shared" si="2"/>
        <v>-130907.43521566686</v>
      </c>
      <c r="M62" s="27">
        <f t="shared" si="3"/>
        <v>0</v>
      </c>
    </row>
    <row r="63" spans="1:15" x14ac:dyDescent="0.25">
      <c r="A63" s="30" t="s">
        <v>98</v>
      </c>
      <c r="H63" s="27">
        <v>0</v>
      </c>
      <c r="I63" s="27">
        <v>0</v>
      </c>
      <c r="J63" s="27">
        <v>0</v>
      </c>
      <c r="K63" s="27">
        <v>0</v>
      </c>
      <c r="L63" s="27">
        <f t="shared" si="2"/>
        <v>0</v>
      </c>
      <c r="M63" s="27">
        <f t="shared" si="3"/>
        <v>0</v>
      </c>
    </row>
    <row r="64" spans="1:15" x14ac:dyDescent="0.25">
      <c r="A64" s="29" t="s">
        <v>99</v>
      </c>
      <c r="H64" s="27">
        <v>0</v>
      </c>
      <c r="I64" s="27">
        <v>0</v>
      </c>
      <c r="J64" s="27">
        <v>199093.0572551197</v>
      </c>
      <c r="K64" s="27">
        <v>118981.00666695231</v>
      </c>
      <c r="L64" s="27">
        <f t="shared" si="2"/>
        <v>0</v>
      </c>
      <c r="M64" s="27"/>
    </row>
    <row r="65" spans="1:15" x14ac:dyDescent="0.25">
      <c r="A65" s="30" t="s">
        <v>100</v>
      </c>
      <c r="J65" s="27">
        <v>122129.59974151969</v>
      </c>
      <c r="K65" s="27">
        <v>92446.775180139724</v>
      </c>
      <c r="L65" s="27">
        <f t="shared" si="2"/>
        <v>0</v>
      </c>
      <c r="M65" s="27">
        <f t="shared" si="3"/>
        <v>-29682.824561379966</v>
      </c>
    </row>
    <row r="66" spans="1:15" x14ac:dyDescent="0.25">
      <c r="A66" s="30" t="s">
        <v>101</v>
      </c>
      <c r="H66" s="27">
        <v>0</v>
      </c>
      <c r="I66" s="27">
        <v>0</v>
      </c>
      <c r="L66" s="27">
        <f t="shared" si="2"/>
        <v>0</v>
      </c>
      <c r="M66" s="27">
        <f t="shared" si="3"/>
        <v>0</v>
      </c>
    </row>
    <row r="67" spans="1:15" x14ac:dyDescent="0.25">
      <c r="A67" s="30" t="s">
        <v>102</v>
      </c>
      <c r="J67" s="27">
        <v>20160.28</v>
      </c>
      <c r="K67" s="27">
        <v>0</v>
      </c>
      <c r="L67" s="27">
        <f t="shared" si="2"/>
        <v>0</v>
      </c>
      <c r="M67" s="27">
        <f t="shared" si="3"/>
        <v>-20160.28</v>
      </c>
    </row>
    <row r="68" spans="1:15" x14ac:dyDescent="0.25">
      <c r="A68" s="30" t="s">
        <v>103</v>
      </c>
      <c r="H68" s="27">
        <v>0</v>
      </c>
      <c r="I68" s="27">
        <v>0</v>
      </c>
      <c r="L68" s="27">
        <f t="shared" si="2"/>
        <v>0</v>
      </c>
      <c r="M68" s="27">
        <f t="shared" si="3"/>
        <v>0</v>
      </c>
    </row>
    <row r="69" spans="1:15" x14ac:dyDescent="0.25">
      <c r="A69" s="30" t="s">
        <v>104</v>
      </c>
      <c r="J69" s="27">
        <v>26670.137513599999</v>
      </c>
      <c r="K69" s="27">
        <v>10735.490601549833</v>
      </c>
      <c r="L69" s="27">
        <f t="shared" si="2"/>
        <v>0</v>
      </c>
      <c r="M69" s="27">
        <f t="shared" si="3"/>
        <v>-15934.646912050166</v>
      </c>
    </row>
    <row r="70" spans="1:15" x14ac:dyDescent="0.25">
      <c r="A70" s="30" t="s">
        <v>105</v>
      </c>
      <c r="H70" s="27">
        <v>0</v>
      </c>
      <c r="I70" s="27">
        <v>0</v>
      </c>
      <c r="L70" s="27">
        <f t="shared" si="2"/>
        <v>0</v>
      </c>
      <c r="M70" s="27">
        <f t="shared" si="3"/>
        <v>0</v>
      </c>
    </row>
    <row r="71" spans="1:15" x14ac:dyDescent="0.25">
      <c r="A71" s="30" t="s">
        <v>106</v>
      </c>
      <c r="J71" s="27">
        <v>0</v>
      </c>
      <c r="K71" s="27">
        <v>0</v>
      </c>
      <c r="L71" s="27">
        <f t="shared" si="2"/>
        <v>0</v>
      </c>
      <c r="M71" s="27">
        <f t="shared" si="3"/>
        <v>0</v>
      </c>
    </row>
    <row r="72" spans="1:15" x14ac:dyDescent="0.25">
      <c r="A72" s="30" t="s">
        <v>107</v>
      </c>
      <c r="H72" s="27">
        <v>0</v>
      </c>
      <c r="I72" s="27">
        <v>0</v>
      </c>
      <c r="L72" s="27">
        <f t="shared" si="2"/>
        <v>0</v>
      </c>
      <c r="M72" s="27">
        <f t="shared" si="3"/>
        <v>0</v>
      </c>
    </row>
    <row r="73" spans="1:15" x14ac:dyDescent="0.25">
      <c r="A73" s="30" t="s">
        <v>108</v>
      </c>
      <c r="J73" s="27">
        <v>30133.040000000001</v>
      </c>
      <c r="K73" s="27">
        <v>15798.74088526275</v>
      </c>
      <c r="L73" s="27">
        <f t="shared" si="2"/>
        <v>0</v>
      </c>
      <c r="M73" s="27">
        <f t="shared" si="3"/>
        <v>-14334.29911473725</v>
      </c>
    </row>
    <row r="74" spans="1:15" x14ac:dyDescent="0.25">
      <c r="A74" s="30" t="s">
        <v>109</v>
      </c>
      <c r="H74" s="27">
        <v>0</v>
      </c>
      <c r="I74" s="27">
        <v>0</v>
      </c>
      <c r="L74" s="27">
        <f t="shared" si="2"/>
        <v>0</v>
      </c>
      <c r="M74" s="27">
        <f t="shared" si="3"/>
        <v>0</v>
      </c>
    </row>
    <row r="75" spans="1:15" x14ac:dyDescent="0.25">
      <c r="A75" s="29" t="s">
        <v>110</v>
      </c>
      <c r="D75" s="27">
        <v>2536658.8316552443</v>
      </c>
      <c r="E75" s="27">
        <v>1957602.7679869661</v>
      </c>
      <c r="H75" s="27">
        <v>0</v>
      </c>
      <c r="I75" s="27">
        <v>0</v>
      </c>
      <c r="J75" s="27">
        <v>530957.18673108891</v>
      </c>
      <c r="K75" s="27">
        <v>493885.7576742727</v>
      </c>
      <c r="L75" s="27"/>
      <c r="M75" s="27"/>
    </row>
    <row r="76" spans="1:15" x14ac:dyDescent="0.25">
      <c r="A76" s="30" t="s">
        <v>111</v>
      </c>
      <c r="J76" s="27">
        <v>237956.96878747747</v>
      </c>
      <c r="K76" s="27">
        <v>88910.034981962919</v>
      </c>
      <c r="L76" s="27">
        <f t="shared" si="2"/>
        <v>0</v>
      </c>
      <c r="M76" s="27">
        <f t="shared" si="3"/>
        <v>-149046.93380551453</v>
      </c>
    </row>
    <row r="77" spans="1:15" x14ac:dyDescent="0.25">
      <c r="A77" s="30" t="s">
        <v>112</v>
      </c>
      <c r="D77" s="27">
        <v>21242.538536146869</v>
      </c>
      <c r="E77" s="27">
        <v>15873.315975734484</v>
      </c>
      <c r="L77" s="27">
        <f t="shared" si="2"/>
        <v>-5369.2225604123851</v>
      </c>
      <c r="M77" s="27">
        <f t="shared" si="3"/>
        <v>0</v>
      </c>
    </row>
    <row r="78" spans="1:15" x14ac:dyDescent="0.25">
      <c r="A78" s="30" t="s">
        <v>113</v>
      </c>
      <c r="J78" s="27">
        <v>16918.887999999999</v>
      </c>
      <c r="K78" s="27">
        <v>19142.81107264353</v>
      </c>
      <c r="L78" s="27">
        <f t="shared" si="2"/>
        <v>0</v>
      </c>
      <c r="M78" s="27">
        <f t="shared" si="3"/>
        <v>2223.9230726435308</v>
      </c>
      <c r="N78" s="27">
        <f>2.5/28*M78</f>
        <v>198.5645600574581</v>
      </c>
      <c r="O78" s="27">
        <f>M78-N78</f>
        <v>2025.3585125860727</v>
      </c>
    </row>
    <row r="79" spans="1:15" x14ac:dyDescent="0.25">
      <c r="A79" s="30" t="s">
        <v>114</v>
      </c>
      <c r="H79" s="27">
        <v>0</v>
      </c>
      <c r="I79" s="27">
        <v>0</v>
      </c>
      <c r="L79" s="27">
        <f t="shared" si="2"/>
        <v>0</v>
      </c>
      <c r="M79" s="27">
        <f t="shared" si="3"/>
        <v>0</v>
      </c>
    </row>
    <row r="80" spans="1:15" x14ac:dyDescent="0.25">
      <c r="A80" s="30" t="s">
        <v>115</v>
      </c>
      <c r="J80" s="27">
        <v>38830.680000000008</v>
      </c>
      <c r="K80" s="27">
        <v>23047.15129141841</v>
      </c>
      <c r="L80" s="27">
        <f t="shared" si="2"/>
        <v>0</v>
      </c>
      <c r="M80" s="27">
        <f t="shared" si="3"/>
        <v>-15783.528708581598</v>
      </c>
    </row>
    <row r="81" spans="1:15" x14ac:dyDescent="0.25">
      <c r="A81" s="30" t="s">
        <v>116</v>
      </c>
      <c r="D81" s="27">
        <v>139978.04471858212</v>
      </c>
      <c r="E81" s="27">
        <v>25170.452011231493</v>
      </c>
      <c r="L81" s="27">
        <f t="shared" si="2"/>
        <v>-114807.59270735063</v>
      </c>
      <c r="M81" s="27">
        <f t="shared" si="3"/>
        <v>0</v>
      </c>
    </row>
    <row r="82" spans="1:15" x14ac:dyDescent="0.25">
      <c r="A82" s="30" t="s">
        <v>117</v>
      </c>
      <c r="J82" s="27">
        <v>237250.64994361138</v>
      </c>
      <c r="K82" s="27">
        <v>362785.76032824785</v>
      </c>
      <c r="L82" s="27">
        <f t="shared" si="2"/>
        <v>0</v>
      </c>
      <c r="M82" s="27">
        <f t="shared" si="3"/>
        <v>125535.11038463647</v>
      </c>
      <c r="N82" s="27">
        <f>2.5/28*M82</f>
        <v>11208.491998628257</v>
      </c>
      <c r="O82" s="27">
        <f>M82-N82</f>
        <v>114326.61838600821</v>
      </c>
    </row>
    <row r="83" spans="1:15" x14ac:dyDescent="0.25">
      <c r="A83" s="30" t="s">
        <v>118</v>
      </c>
      <c r="D83" s="27">
        <v>89076.206283988606</v>
      </c>
      <c r="E83" s="27">
        <v>0</v>
      </c>
      <c r="L83" s="27">
        <f t="shared" si="2"/>
        <v>-89076.206283988606</v>
      </c>
      <c r="M83" s="27">
        <f t="shared" si="3"/>
        <v>0</v>
      </c>
    </row>
    <row r="84" spans="1:15" x14ac:dyDescent="0.25">
      <c r="A84" s="30" t="s">
        <v>119</v>
      </c>
      <c r="D84" s="27">
        <v>2286362.0421165265</v>
      </c>
      <c r="E84" s="27">
        <v>1916559</v>
      </c>
      <c r="L84" s="27">
        <f t="shared" si="2"/>
        <v>-369803.04211652651</v>
      </c>
      <c r="M84" s="27">
        <f t="shared" si="3"/>
        <v>0</v>
      </c>
    </row>
    <row r="85" spans="1:15" x14ac:dyDescent="0.25">
      <c r="A85" s="28" t="s">
        <v>120</v>
      </c>
      <c r="D85" s="27">
        <v>332368.90934093669</v>
      </c>
      <c r="E85" s="27">
        <v>112820.83049999998</v>
      </c>
      <c r="F85" s="27">
        <v>75318.109577305702</v>
      </c>
      <c r="G85" s="27">
        <v>579623</v>
      </c>
      <c r="J85" s="27">
        <v>2983543.490441476</v>
      </c>
      <c r="K85" s="27">
        <v>2309128.2937998646</v>
      </c>
      <c r="N85" s="27">
        <f ca="1">SUM(N21:N85)</f>
        <v>33002.489128594578</v>
      </c>
    </row>
    <row r="86" spans="1:15" x14ac:dyDescent="0.25">
      <c r="A86" s="29" t="s">
        <v>121</v>
      </c>
      <c r="F86" s="27">
        <v>75318.109577305702</v>
      </c>
      <c r="G86" s="27">
        <v>579623</v>
      </c>
      <c r="J86" s="27">
        <v>639749.20799999998</v>
      </c>
      <c r="K86" s="27">
        <v>677269</v>
      </c>
      <c r="L86" s="27">
        <f>G86-F86</f>
        <v>504304.89042269427</v>
      </c>
      <c r="M86" s="27">
        <f>K86-J86</f>
        <v>37519.792000000016</v>
      </c>
    </row>
    <row r="87" spans="1:15" x14ac:dyDescent="0.25">
      <c r="A87" s="30" t="s">
        <v>121</v>
      </c>
      <c r="J87" s="27">
        <v>639749.20799999998</v>
      </c>
      <c r="K87" s="27">
        <v>677269</v>
      </c>
    </row>
    <row r="88" spans="1:15" x14ac:dyDescent="0.25">
      <c r="A88" s="30" t="s">
        <v>122</v>
      </c>
      <c r="F88" s="27">
        <v>75318.109577305702</v>
      </c>
      <c r="G88" s="27">
        <v>579623</v>
      </c>
      <c r="N88" s="27" t="s">
        <v>149</v>
      </c>
      <c r="O88" s="26" t="s">
        <v>150</v>
      </c>
    </row>
    <row r="89" spans="1:15" x14ac:dyDescent="0.25">
      <c r="A89" s="29" t="s">
        <v>123</v>
      </c>
      <c r="D89" s="27">
        <v>221403.07440603501</v>
      </c>
      <c r="E89" s="27">
        <v>0</v>
      </c>
      <c r="J89" s="27">
        <v>747161.76959186664</v>
      </c>
      <c r="K89" s="27">
        <v>763166.61710040167</v>
      </c>
      <c r="M89" s="27">
        <f>M90+M92+M96+M99+M101</f>
        <v>637064.72585563711</v>
      </c>
      <c r="N89" s="27">
        <v>128908</v>
      </c>
      <c r="O89" s="27">
        <f>M89-N89</f>
        <v>508156.72585563711</v>
      </c>
    </row>
    <row r="90" spans="1:15" x14ac:dyDescent="0.25">
      <c r="A90" s="30" t="s">
        <v>124</v>
      </c>
      <c r="J90" s="27">
        <v>2967.16</v>
      </c>
      <c r="K90" s="27">
        <v>3254.3599876352901</v>
      </c>
      <c r="L90" s="27">
        <f>E90-D90</f>
        <v>0</v>
      </c>
      <c r="M90" s="31">
        <f t="shared" ref="M90:M115" si="4">K90-J90</f>
        <v>287.1999876352902</v>
      </c>
    </row>
    <row r="91" spans="1:15" x14ac:dyDescent="0.25">
      <c r="A91" s="30" t="s">
        <v>125</v>
      </c>
      <c r="D91" s="27">
        <v>0</v>
      </c>
      <c r="E91" s="27">
        <v>0</v>
      </c>
      <c r="L91" s="27">
        <f t="shared" ref="L91:L115" si="5">E91-D91</f>
        <v>0</v>
      </c>
      <c r="M91" s="27">
        <f t="shared" si="4"/>
        <v>0</v>
      </c>
    </row>
    <row r="92" spans="1:15" x14ac:dyDescent="0.25">
      <c r="A92" s="30" t="s">
        <v>126</v>
      </c>
      <c r="J92" s="27">
        <v>109059.15442672897</v>
      </c>
      <c r="K92" s="27">
        <v>209293.26920480479</v>
      </c>
      <c r="L92" s="27">
        <f t="shared" si="5"/>
        <v>0</v>
      </c>
      <c r="M92" s="31">
        <f t="shared" si="4"/>
        <v>100234.11477807582</v>
      </c>
    </row>
    <row r="93" spans="1:15" x14ac:dyDescent="0.25">
      <c r="A93" s="30" t="s">
        <v>127</v>
      </c>
      <c r="D93" s="27">
        <v>22281.627858582564</v>
      </c>
      <c r="E93" s="27">
        <v>0</v>
      </c>
      <c r="L93" s="27">
        <f t="shared" si="5"/>
        <v>-22281.627858582564</v>
      </c>
      <c r="M93" s="27">
        <f t="shared" si="4"/>
        <v>0</v>
      </c>
    </row>
    <row r="94" spans="1:15" x14ac:dyDescent="0.25">
      <c r="A94" s="30" t="s">
        <v>128</v>
      </c>
      <c r="J94" s="27">
        <v>524523.68219201302</v>
      </c>
      <c r="K94" s="27">
        <v>377170.72856696619</v>
      </c>
      <c r="L94" s="27">
        <f t="shared" si="5"/>
        <v>0</v>
      </c>
      <c r="M94" s="27">
        <f t="shared" si="4"/>
        <v>-147352.95362504682</v>
      </c>
    </row>
    <row r="95" spans="1:15" x14ac:dyDescent="0.25">
      <c r="A95" s="30" t="s">
        <v>129</v>
      </c>
      <c r="D95" s="27">
        <v>182160.04509953968</v>
      </c>
      <c r="E95" s="27">
        <v>0</v>
      </c>
      <c r="L95" s="27">
        <f t="shared" si="5"/>
        <v>-182160.04509953968</v>
      </c>
      <c r="M95" s="27">
        <f t="shared" si="4"/>
        <v>0</v>
      </c>
    </row>
    <row r="96" spans="1:15" x14ac:dyDescent="0.25">
      <c r="A96" s="30" t="s">
        <v>130</v>
      </c>
      <c r="J96" s="27">
        <v>110611.77297312465</v>
      </c>
      <c r="K96" s="27">
        <v>173448.25934099534</v>
      </c>
      <c r="L96" s="27">
        <f t="shared" si="5"/>
        <v>0</v>
      </c>
      <c r="M96" s="31">
        <f t="shared" si="4"/>
        <v>62836.48636787069</v>
      </c>
    </row>
    <row r="97" spans="1:13" x14ac:dyDescent="0.25">
      <c r="A97" s="30" t="s">
        <v>131</v>
      </c>
      <c r="D97" s="27">
        <v>16961.401447912765</v>
      </c>
      <c r="E97" s="27">
        <v>0</v>
      </c>
      <c r="L97" s="27">
        <f t="shared" si="5"/>
        <v>-16961.401447912765</v>
      </c>
      <c r="M97" s="27">
        <f t="shared" si="4"/>
        <v>0</v>
      </c>
    </row>
    <row r="98" spans="1:13" x14ac:dyDescent="0.25">
      <c r="A98" s="29" t="s">
        <v>132</v>
      </c>
      <c r="D98" s="27">
        <v>110965.83493490168</v>
      </c>
      <c r="E98" s="27">
        <v>112820.83049999998</v>
      </c>
      <c r="J98" s="27">
        <v>394985.75197740743</v>
      </c>
      <c r="K98" s="27">
        <v>868692.67669946281</v>
      </c>
      <c r="L98" s="27"/>
      <c r="M98" s="27"/>
    </row>
    <row r="99" spans="1:13" x14ac:dyDescent="0.25">
      <c r="A99" s="30" t="s">
        <v>133</v>
      </c>
      <c r="J99" s="27">
        <v>96140.304119360517</v>
      </c>
      <c r="K99" s="27">
        <v>349460.74867224833</v>
      </c>
      <c r="L99" s="27">
        <f t="shared" si="5"/>
        <v>0</v>
      </c>
      <c r="M99" s="31">
        <f t="shared" si="4"/>
        <v>253320.44455288781</v>
      </c>
    </row>
    <row r="100" spans="1:13" x14ac:dyDescent="0.25">
      <c r="A100" s="30" t="s">
        <v>134</v>
      </c>
      <c r="D100" s="27">
        <v>0</v>
      </c>
      <c r="E100" s="27">
        <v>0</v>
      </c>
      <c r="L100" s="27">
        <f t="shared" si="5"/>
        <v>0</v>
      </c>
      <c r="M100" s="27">
        <f t="shared" si="4"/>
        <v>0</v>
      </c>
    </row>
    <row r="101" spans="1:13" x14ac:dyDescent="0.25">
      <c r="A101" s="30" t="s">
        <v>135</v>
      </c>
      <c r="J101" s="27">
        <v>298845.44785804691</v>
      </c>
      <c r="K101" s="27">
        <v>519231.92802721442</v>
      </c>
      <c r="L101" s="27">
        <f t="shared" si="5"/>
        <v>0</v>
      </c>
      <c r="M101" s="31">
        <f t="shared" si="4"/>
        <v>220386.48016916751</v>
      </c>
    </row>
    <row r="102" spans="1:13" x14ac:dyDescent="0.25">
      <c r="A102" s="30" t="s">
        <v>136</v>
      </c>
      <c r="D102" s="27">
        <v>110965.83493490168</v>
      </c>
      <c r="E102" s="27">
        <v>112820.83049999998</v>
      </c>
      <c r="L102" s="27">
        <f t="shared" si="5"/>
        <v>1854.9955650983029</v>
      </c>
      <c r="M102" s="27">
        <f t="shared" si="4"/>
        <v>0</v>
      </c>
    </row>
    <row r="103" spans="1:13" x14ac:dyDescent="0.25">
      <c r="A103" s="29" t="s">
        <v>137</v>
      </c>
      <c r="D103" s="27">
        <v>0</v>
      </c>
      <c r="E103" s="27">
        <v>0</v>
      </c>
      <c r="J103" s="27">
        <v>1201646.7608722013</v>
      </c>
      <c r="K103" s="27">
        <v>0</v>
      </c>
      <c r="L103" s="27">
        <f t="shared" si="5"/>
        <v>0</v>
      </c>
      <c r="M103" s="27">
        <f t="shared" si="4"/>
        <v>-1201646.7608722013</v>
      </c>
    </row>
    <row r="104" spans="1:13" x14ac:dyDescent="0.25">
      <c r="A104" s="30" t="s">
        <v>138</v>
      </c>
      <c r="J104" s="27">
        <v>353446.55745419505</v>
      </c>
      <c r="K104" s="27">
        <v>0</v>
      </c>
      <c r="L104" s="27">
        <f t="shared" si="5"/>
        <v>0</v>
      </c>
      <c r="M104" s="27">
        <f t="shared" si="4"/>
        <v>-353446.55745419505</v>
      </c>
    </row>
    <row r="105" spans="1:13" x14ac:dyDescent="0.25">
      <c r="A105" s="30" t="s">
        <v>139</v>
      </c>
      <c r="D105" s="27">
        <v>0</v>
      </c>
      <c r="E105" s="27">
        <v>0</v>
      </c>
      <c r="L105" s="27">
        <f t="shared" si="5"/>
        <v>0</v>
      </c>
      <c r="M105" s="27">
        <f t="shared" si="4"/>
        <v>0</v>
      </c>
    </row>
    <row r="106" spans="1:13" x14ac:dyDescent="0.25">
      <c r="A106" s="30" t="s">
        <v>140</v>
      </c>
      <c r="J106" s="27">
        <v>172336.40789430056</v>
      </c>
      <c r="K106" s="27">
        <v>0</v>
      </c>
      <c r="L106" s="27">
        <f t="shared" si="5"/>
        <v>0</v>
      </c>
      <c r="M106" s="27">
        <f t="shared" si="4"/>
        <v>-172336.40789430056</v>
      </c>
    </row>
    <row r="107" spans="1:13" x14ac:dyDescent="0.25">
      <c r="A107" s="30" t="s">
        <v>141</v>
      </c>
      <c r="D107" s="27">
        <v>0</v>
      </c>
      <c r="E107" s="27">
        <v>0</v>
      </c>
      <c r="L107" s="27">
        <f t="shared" si="5"/>
        <v>0</v>
      </c>
      <c r="M107" s="27">
        <f t="shared" si="4"/>
        <v>0</v>
      </c>
    </row>
    <row r="108" spans="1:13" x14ac:dyDescent="0.25">
      <c r="A108" s="30" t="s">
        <v>142</v>
      </c>
      <c r="J108" s="27">
        <v>425807.08176961483</v>
      </c>
      <c r="K108" s="27">
        <v>0</v>
      </c>
      <c r="L108" s="27">
        <f t="shared" si="5"/>
        <v>0</v>
      </c>
      <c r="M108" s="27">
        <f t="shared" si="4"/>
        <v>-425807.08176961483</v>
      </c>
    </row>
    <row r="109" spans="1:13" x14ac:dyDescent="0.25">
      <c r="A109" s="30" t="s">
        <v>143</v>
      </c>
      <c r="D109" s="27">
        <v>0</v>
      </c>
      <c r="E109" s="27">
        <v>0</v>
      </c>
      <c r="L109" s="27">
        <f t="shared" si="5"/>
        <v>0</v>
      </c>
      <c r="M109" s="27">
        <f t="shared" si="4"/>
        <v>0</v>
      </c>
    </row>
    <row r="110" spans="1:13" x14ac:dyDescent="0.25">
      <c r="A110" s="30" t="s">
        <v>144</v>
      </c>
      <c r="J110" s="27">
        <v>250056.7137540908</v>
      </c>
      <c r="K110" s="27">
        <v>0</v>
      </c>
      <c r="L110" s="27">
        <f t="shared" si="5"/>
        <v>0</v>
      </c>
      <c r="M110" s="27">
        <f t="shared" si="4"/>
        <v>-250056.7137540908</v>
      </c>
    </row>
    <row r="111" spans="1:13" x14ac:dyDescent="0.25">
      <c r="A111" s="30" t="s">
        <v>145</v>
      </c>
      <c r="D111" s="27">
        <v>0</v>
      </c>
      <c r="E111" s="27">
        <v>0</v>
      </c>
      <c r="L111" s="27">
        <f t="shared" si="5"/>
        <v>0</v>
      </c>
      <c r="M111" s="27">
        <f t="shared" si="4"/>
        <v>0</v>
      </c>
    </row>
    <row r="112" spans="1:13" x14ac:dyDescent="0.25">
      <c r="A112" s="30" t="s">
        <v>146</v>
      </c>
      <c r="J112" s="27">
        <v>0</v>
      </c>
      <c r="K112" s="27">
        <v>0</v>
      </c>
      <c r="L112" s="27">
        <f t="shared" si="5"/>
        <v>0</v>
      </c>
      <c r="M112" s="27">
        <f t="shared" si="4"/>
        <v>0</v>
      </c>
    </row>
    <row r="113" spans="1:13" x14ac:dyDescent="0.25">
      <c r="A113" s="30" t="s">
        <v>147</v>
      </c>
      <c r="D113" s="27">
        <v>0</v>
      </c>
      <c r="E113" s="27">
        <v>0</v>
      </c>
      <c r="L113" s="27">
        <f t="shared" si="5"/>
        <v>0</v>
      </c>
      <c r="M113" s="27">
        <f t="shared" si="4"/>
        <v>0</v>
      </c>
    </row>
    <row r="114" spans="1:13" x14ac:dyDescent="0.25">
      <c r="A114" s="29" t="s">
        <v>98</v>
      </c>
      <c r="D114" s="27">
        <v>0</v>
      </c>
      <c r="E114" s="27">
        <v>0</v>
      </c>
      <c r="J114" s="27">
        <v>0</v>
      </c>
      <c r="K114" s="27">
        <v>0</v>
      </c>
      <c r="L114" s="27">
        <f t="shared" si="5"/>
        <v>0</v>
      </c>
      <c r="M114" s="27">
        <f t="shared" si="4"/>
        <v>0</v>
      </c>
    </row>
    <row r="115" spans="1:13" x14ac:dyDescent="0.25">
      <c r="A115" s="30" t="s">
        <v>98</v>
      </c>
      <c r="D115" s="27">
        <v>0</v>
      </c>
      <c r="E115" s="27">
        <v>0</v>
      </c>
      <c r="J115" s="27">
        <v>0</v>
      </c>
      <c r="K115" s="27">
        <v>0</v>
      </c>
      <c r="L115" s="27">
        <f t="shared" si="5"/>
        <v>0</v>
      </c>
      <c r="M115" s="27">
        <f t="shared" si="4"/>
        <v>0</v>
      </c>
    </row>
    <row r="116" spans="1:13" x14ac:dyDescent="0.25">
      <c r="A116" s="28" t="s">
        <v>148</v>
      </c>
      <c r="B116" s="27">
        <v>0</v>
      </c>
      <c r="C116" s="27">
        <v>0</v>
      </c>
      <c r="D116" s="27">
        <v>4014516.8225233573</v>
      </c>
      <c r="E116" s="27">
        <v>2592253.8166020839</v>
      </c>
      <c r="F116" s="27">
        <v>54026571.241302907</v>
      </c>
      <c r="G116" s="27">
        <v>44827695.475705929</v>
      </c>
      <c r="H116" s="27">
        <v>0</v>
      </c>
      <c r="I116" s="27">
        <v>0</v>
      </c>
      <c r="J116" s="27">
        <v>6519826.9878900833</v>
      </c>
      <c r="K116" s="27">
        <v>5246350.2612441014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2019-04-17T14:10:08Z</dcterms:modified>
</cp:coreProperties>
</file>