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rael.Odega\Desktop\"/>
    </mc:Choice>
  </mc:AlternateContent>
  <xr:revisionPtr revIDLastSave="0" documentId="8_{D71B999C-318B-4A0A-AF50-CA816DB25B08}" xr6:coauthVersionLast="36" xr6:coauthVersionMax="36" xr10:uidLastSave="{00000000-0000-0000-0000-000000000000}"/>
  <bookViews>
    <workbookView xWindow="0" yWindow="0" windowWidth="28800" windowHeight="14030" activeTab="1" xr2:uid="{FAC37EAE-6AAC-42F4-ABB9-B786767E499C}"/>
  </bookViews>
  <sheets>
    <sheet name="Intro" sheetId="8" r:id="rId1"/>
    <sheet name="Match_4th April" sheetId="1" r:id="rId2"/>
    <sheet name="Opt - With Well Issues" sheetId="6" r:id="rId3"/>
    <sheet name="Optimisation - No Well Issues" sheetId="9" r:id="rId4"/>
    <sheet name="Opt - With AF_JV STOG" sheetId="7" r:id="rId5"/>
    <sheet name="Opt - With AF_JV STOG (2)" sheetId="10" r:id="rId6"/>
    <sheet name="Rsi" sheetId="2" r:id="rId7"/>
  </sheets>
  <definedNames>
    <definedName name="_xlnm._FilterDatabase" localSheetId="1" hidden="1">'Match_4th April'!$A$1:$P$55</definedName>
    <definedName name="_xlnm._FilterDatabase" localSheetId="4" hidden="1">'Opt - With AF_JV STOG'!$A$2:$P$55</definedName>
    <definedName name="_xlnm._FilterDatabase" localSheetId="5" hidden="1">'Opt - With AF_JV STOG (2)'!$A$2:$P$59</definedName>
    <definedName name="_xlnm._FilterDatabase" localSheetId="2" hidden="1">'Opt - With Well Issues'!$A$1:$K$51</definedName>
    <definedName name="_xlnm._FilterDatabase" localSheetId="3" hidden="1">'Optimisation - No Well Issues'!$A$1:$P$43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60" i="9" l="1"/>
  <c r="O41" i="9"/>
  <c r="O42" i="9" s="1"/>
  <c r="O43" i="9" s="1"/>
  <c r="N41" i="9"/>
  <c r="N42" i="9" s="1"/>
  <c r="N43" i="9" s="1"/>
  <c r="A35" i="9"/>
  <c r="A36" i="9" s="1"/>
  <c r="A37" i="9" s="1"/>
  <c r="A38" i="9" s="1"/>
  <c r="A39" i="9" s="1"/>
  <c r="A40" i="9" s="1"/>
  <c r="A41" i="9" s="1"/>
  <c r="A42" i="9" s="1"/>
  <c r="A43" i="9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6" i="10"/>
  <c r="Q57" i="10"/>
  <c r="Q58" i="10"/>
  <c r="Q59" i="10"/>
  <c r="Q3" i="10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8" i="7"/>
  <c r="Q7" i="7"/>
  <c r="Q6" i="7"/>
  <c r="Q5" i="7"/>
  <c r="Q4" i="7"/>
  <c r="Q3" i="7"/>
  <c r="Q51" i="9"/>
  <c r="Q52" i="9"/>
  <c r="Q53" i="9"/>
  <c r="Q54" i="9"/>
  <c r="Q55" i="9"/>
  <c r="Q50" i="9"/>
  <c r="Q43" i="9"/>
  <c r="Q31" i="9"/>
  <c r="Q41" i="9"/>
  <c r="Q39" i="9"/>
  <c r="Q40" i="9"/>
  <c r="Q38" i="9"/>
  <c r="Q37" i="9"/>
  <c r="Q36" i="9"/>
  <c r="Q35" i="9"/>
  <c r="Q34" i="9"/>
  <c r="Q33" i="9"/>
  <c r="Q32" i="9"/>
  <c r="Q42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Q2" i="9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2" i="6"/>
  <c r="J2" i="6" l="1"/>
  <c r="K2" i="6" s="1"/>
  <c r="M2" i="6" s="1"/>
  <c r="O2" i="6" s="1"/>
  <c r="L2" i="6"/>
  <c r="N2" i="6"/>
  <c r="N3" i="6" s="1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A3" i="6"/>
  <c r="J3" i="6"/>
  <c r="K3" i="6" s="1"/>
  <c r="M3" i="6" s="1"/>
  <c r="L3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J4" i="6"/>
  <c r="K4" i="6"/>
  <c r="M4" i="6" s="1"/>
  <c r="L4" i="6"/>
  <c r="J5" i="6"/>
  <c r="K5" i="6" s="1"/>
  <c r="M5" i="6" s="1"/>
  <c r="L5" i="6"/>
  <c r="J6" i="6"/>
  <c r="K6" i="6"/>
  <c r="M6" i="6" s="1"/>
  <c r="L6" i="6"/>
  <c r="J7" i="6"/>
  <c r="K7" i="6"/>
  <c r="M7" i="6" s="1"/>
  <c r="L7" i="6"/>
  <c r="J8" i="6"/>
  <c r="K8" i="6" s="1"/>
  <c r="M8" i="6" s="1"/>
  <c r="L8" i="6"/>
  <c r="J9" i="6"/>
  <c r="K9" i="6" s="1"/>
  <c r="M9" i="6" s="1"/>
  <c r="L9" i="6"/>
  <c r="J10" i="6"/>
  <c r="K10" i="6"/>
  <c r="M10" i="6" s="1"/>
  <c r="L10" i="6"/>
  <c r="J11" i="6"/>
  <c r="K11" i="6" s="1"/>
  <c r="M11" i="6" s="1"/>
  <c r="L11" i="6"/>
  <c r="J12" i="6"/>
  <c r="K12" i="6"/>
  <c r="M12" i="6" s="1"/>
  <c r="L12" i="6"/>
  <c r="J13" i="6"/>
  <c r="K13" i="6" s="1"/>
  <c r="M13" i="6" s="1"/>
  <c r="L13" i="6"/>
  <c r="J14" i="6"/>
  <c r="K14" i="6"/>
  <c r="M14" i="6" s="1"/>
  <c r="L14" i="6"/>
  <c r="J15" i="6"/>
  <c r="K15" i="6"/>
  <c r="M15" i="6" s="1"/>
  <c r="L15" i="6"/>
  <c r="J16" i="6"/>
  <c r="K16" i="6" s="1"/>
  <c r="M16" i="6" s="1"/>
  <c r="L16" i="6"/>
  <c r="J17" i="6"/>
  <c r="K17" i="6" s="1"/>
  <c r="M17" i="6" s="1"/>
  <c r="L17" i="6"/>
  <c r="J18" i="6"/>
  <c r="K18" i="6"/>
  <c r="M18" i="6" s="1"/>
  <c r="L18" i="6"/>
  <c r="J19" i="6"/>
  <c r="K19" i="6" s="1"/>
  <c r="M19" i="6" s="1"/>
  <c r="L19" i="6"/>
  <c r="J20" i="6"/>
  <c r="K20" i="6"/>
  <c r="M20" i="6" s="1"/>
  <c r="L20" i="6"/>
  <c r="J21" i="6"/>
  <c r="K21" i="6" s="1"/>
  <c r="M21" i="6" s="1"/>
  <c r="L21" i="6"/>
  <c r="J22" i="6"/>
  <c r="K22" i="6"/>
  <c r="M22" i="6" s="1"/>
  <c r="L22" i="6"/>
  <c r="J23" i="6"/>
  <c r="K23" i="6"/>
  <c r="M23" i="6" s="1"/>
  <c r="L23" i="6"/>
  <c r="J24" i="6"/>
  <c r="K24" i="6" s="1"/>
  <c r="M24" i="6" s="1"/>
  <c r="L24" i="6"/>
  <c r="J25" i="6"/>
  <c r="K25" i="6" s="1"/>
  <c r="M25" i="6" s="1"/>
  <c r="L25" i="6"/>
  <c r="J26" i="6"/>
  <c r="K26" i="6"/>
  <c r="M26" i="6" s="1"/>
  <c r="L26" i="6"/>
  <c r="J27" i="6"/>
  <c r="K27" i="6" s="1"/>
  <c r="M27" i="6" s="1"/>
  <c r="L27" i="6"/>
  <c r="J28" i="6"/>
  <c r="K28" i="6"/>
  <c r="M28" i="6" s="1"/>
  <c r="L28" i="6"/>
  <c r="J29" i="6"/>
  <c r="K29" i="6" s="1"/>
  <c r="M29" i="6" s="1"/>
  <c r="L29" i="6"/>
  <c r="J30" i="6"/>
  <c r="K30" i="6"/>
  <c r="M30" i="6" s="1"/>
  <c r="L30" i="6"/>
  <c r="J31" i="6"/>
  <c r="K31" i="6"/>
  <c r="M31" i="6" s="1"/>
  <c r="L31" i="6"/>
  <c r="J32" i="6"/>
  <c r="K32" i="6" s="1"/>
  <c r="M32" i="6" s="1"/>
  <c r="L32" i="6"/>
  <c r="J33" i="6"/>
  <c r="K33" i="6" s="1"/>
  <c r="M33" i="6" s="1"/>
  <c r="L33" i="6"/>
  <c r="J34" i="6"/>
  <c r="K34" i="6"/>
  <c r="M34" i="6" s="1"/>
  <c r="L34" i="6"/>
  <c r="J35" i="6"/>
  <c r="K35" i="6" s="1"/>
  <c r="M35" i="6" s="1"/>
  <c r="L35" i="6"/>
  <c r="J36" i="6"/>
  <c r="K36" i="6"/>
  <c r="M36" i="6" s="1"/>
  <c r="L36" i="6"/>
  <c r="J37" i="6"/>
  <c r="K37" i="6" s="1"/>
  <c r="M37" i="6" s="1"/>
  <c r="L37" i="6"/>
  <c r="J38" i="6"/>
  <c r="K38" i="6"/>
  <c r="M38" i="6" s="1"/>
  <c r="L38" i="6"/>
  <c r="J39" i="6"/>
  <c r="K39" i="6"/>
  <c r="M39" i="6" s="1"/>
  <c r="L39" i="6"/>
  <c r="J40" i="6"/>
  <c r="K40" i="6" s="1"/>
  <c r="M40" i="6" s="1"/>
  <c r="L40" i="6"/>
  <c r="J41" i="6"/>
  <c r="K41" i="6" s="1"/>
  <c r="M41" i="6" s="1"/>
  <c r="L41" i="6"/>
  <c r="J42" i="6"/>
  <c r="K42" i="6"/>
  <c r="M42" i="6" s="1"/>
  <c r="L42" i="6"/>
  <c r="J43" i="6"/>
  <c r="K43" i="6" s="1"/>
  <c r="M43" i="6" s="1"/>
  <c r="L43" i="6"/>
  <c r="J44" i="6"/>
  <c r="K44" i="6"/>
  <c r="M44" i="6" s="1"/>
  <c r="L44" i="6"/>
  <c r="J45" i="6"/>
  <c r="K45" i="6" s="1"/>
  <c r="M45" i="6" s="1"/>
  <c r="L45" i="6"/>
  <c r="J46" i="6"/>
  <c r="K46" i="6"/>
  <c r="M46" i="6" s="1"/>
  <c r="L46" i="6"/>
  <c r="J47" i="6"/>
  <c r="K47" i="6"/>
  <c r="M47" i="6" s="1"/>
  <c r="L47" i="6"/>
  <c r="J48" i="6"/>
  <c r="K48" i="6" s="1"/>
  <c r="M48" i="6" s="1"/>
  <c r="L48" i="6"/>
  <c r="J49" i="6"/>
  <c r="K49" i="6" s="1"/>
  <c r="M49" i="6" s="1"/>
  <c r="L49" i="6"/>
  <c r="O3" i="6" l="1"/>
  <c r="O4" i="6" s="1"/>
  <c r="O5" i="6" s="1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" i="7" l="1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N5" i="7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I55" i="6"/>
  <c r="L51" i="10"/>
  <c r="J51" i="10"/>
  <c r="K51" i="10" s="1"/>
  <c r="M51" i="10" s="1"/>
  <c r="L50" i="10"/>
  <c r="J50" i="10"/>
  <c r="K50" i="10" s="1"/>
  <c r="M50" i="10" s="1"/>
  <c r="L49" i="10"/>
  <c r="J49" i="10"/>
  <c r="K49" i="10" s="1"/>
  <c r="M49" i="10" s="1"/>
  <c r="L48" i="10"/>
  <c r="J48" i="10"/>
  <c r="K48" i="10" s="1"/>
  <c r="M48" i="10" s="1"/>
  <c r="L47" i="10"/>
  <c r="J47" i="10"/>
  <c r="K47" i="10" s="1"/>
  <c r="M47" i="10" s="1"/>
  <c r="L46" i="10"/>
  <c r="J46" i="10"/>
  <c r="K46" i="10" s="1"/>
  <c r="M46" i="10" s="1"/>
  <c r="L45" i="10"/>
  <c r="J45" i="10"/>
  <c r="K45" i="10" s="1"/>
  <c r="M45" i="10" s="1"/>
  <c r="L44" i="10"/>
  <c r="J44" i="10"/>
  <c r="K44" i="10" s="1"/>
  <c r="M44" i="10" s="1"/>
  <c r="L59" i="10"/>
  <c r="J59" i="10"/>
  <c r="K59" i="10" s="1"/>
  <c r="M59" i="10" s="1"/>
  <c r="L43" i="10"/>
  <c r="J43" i="10"/>
  <c r="K43" i="10" s="1"/>
  <c r="M43" i="10" s="1"/>
  <c r="L41" i="10"/>
  <c r="J41" i="10"/>
  <c r="K41" i="10" s="1"/>
  <c r="M41" i="10" s="1"/>
  <c r="L40" i="10"/>
  <c r="J40" i="10"/>
  <c r="K40" i="10" s="1"/>
  <c r="M40" i="10" s="1"/>
  <c r="L39" i="10"/>
  <c r="J39" i="10"/>
  <c r="K39" i="10" s="1"/>
  <c r="M39" i="10" s="1"/>
  <c r="L38" i="10"/>
  <c r="J38" i="10"/>
  <c r="K38" i="10" s="1"/>
  <c r="M38" i="10" s="1"/>
  <c r="L37" i="10"/>
  <c r="J37" i="10"/>
  <c r="K37" i="10" s="1"/>
  <c r="M37" i="10" s="1"/>
  <c r="L58" i="10"/>
  <c r="J58" i="10"/>
  <c r="K58" i="10" s="1"/>
  <c r="M58" i="10" s="1"/>
  <c r="L36" i="10"/>
  <c r="J36" i="10"/>
  <c r="K36" i="10" s="1"/>
  <c r="M36" i="10" s="1"/>
  <c r="L42" i="10"/>
  <c r="K42" i="10"/>
  <c r="M42" i="10" s="1"/>
  <c r="L35" i="10"/>
  <c r="J35" i="10"/>
  <c r="K35" i="10" s="1"/>
  <c r="M35" i="10" s="1"/>
  <c r="L34" i="10"/>
  <c r="J34" i="10"/>
  <c r="K34" i="10" s="1"/>
  <c r="M34" i="10" s="1"/>
  <c r="L33" i="10"/>
  <c r="J33" i="10"/>
  <c r="K33" i="10" s="1"/>
  <c r="M33" i="10" s="1"/>
  <c r="L32" i="10"/>
  <c r="J32" i="10"/>
  <c r="K32" i="10" s="1"/>
  <c r="M32" i="10" s="1"/>
  <c r="L31" i="10"/>
  <c r="K31" i="10"/>
  <c r="M31" i="10" s="1"/>
  <c r="L30" i="10"/>
  <c r="J30" i="10"/>
  <c r="K30" i="10" s="1"/>
  <c r="M30" i="10" s="1"/>
  <c r="L29" i="10"/>
  <c r="J29" i="10"/>
  <c r="K29" i="10" s="1"/>
  <c r="M29" i="10" s="1"/>
  <c r="L28" i="10"/>
  <c r="K28" i="10"/>
  <c r="M28" i="10" s="1"/>
  <c r="L27" i="10"/>
  <c r="J27" i="10"/>
  <c r="K27" i="10" s="1"/>
  <c r="M27" i="10" s="1"/>
  <c r="L26" i="10"/>
  <c r="J26" i="10"/>
  <c r="K26" i="10" s="1"/>
  <c r="M26" i="10" s="1"/>
  <c r="L25" i="10"/>
  <c r="J25" i="10"/>
  <c r="K25" i="10" s="1"/>
  <c r="M25" i="10" s="1"/>
  <c r="L24" i="10"/>
  <c r="K24" i="10"/>
  <c r="M24" i="10" s="1"/>
  <c r="L23" i="10"/>
  <c r="K23" i="10"/>
  <c r="M23" i="10" s="1"/>
  <c r="L22" i="10"/>
  <c r="J22" i="10"/>
  <c r="K22" i="10" s="1"/>
  <c r="M22" i="10" s="1"/>
  <c r="L21" i="10"/>
  <c r="J21" i="10"/>
  <c r="K21" i="10" s="1"/>
  <c r="M21" i="10" s="1"/>
  <c r="L20" i="10"/>
  <c r="J20" i="10"/>
  <c r="K20" i="10" s="1"/>
  <c r="M20" i="10" s="1"/>
  <c r="L19" i="10"/>
  <c r="J19" i="10"/>
  <c r="K19" i="10" s="1"/>
  <c r="M19" i="10" s="1"/>
  <c r="L18" i="10"/>
  <c r="J18" i="10"/>
  <c r="K18" i="10" s="1"/>
  <c r="M18" i="10" s="1"/>
  <c r="L17" i="10"/>
  <c r="J17" i="10"/>
  <c r="K17" i="10" s="1"/>
  <c r="M17" i="10" s="1"/>
  <c r="L16" i="10"/>
  <c r="J16" i="10"/>
  <c r="K16" i="10" s="1"/>
  <c r="M16" i="10" s="1"/>
  <c r="L15" i="10"/>
  <c r="J15" i="10"/>
  <c r="K15" i="10" s="1"/>
  <c r="M15" i="10" s="1"/>
  <c r="L14" i="10"/>
  <c r="J14" i="10"/>
  <c r="K14" i="10" s="1"/>
  <c r="M14" i="10" s="1"/>
  <c r="L13" i="10"/>
  <c r="J13" i="10"/>
  <c r="K13" i="10" s="1"/>
  <c r="M13" i="10" s="1"/>
  <c r="L12" i="10"/>
  <c r="J12" i="10"/>
  <c r="K12" i="10" s="1"/>
  <c r="M12" i="10" s="1"/>
  <c r="L11" i="10"/>
  <c r="J11" i="10"/>
  <c r="K11" i="10" s="1"/>
  <c r="M11" i="10" s="1"/>
  <c r="L10" i="10"/>
  <c r="J10" i="10"/>
  <c r="K10" i="10" s="1"/>
  <c r="M10" i="10" s="1"/>
  <c r="L57" i="10"/>
  <c r="J57" i="10"/>
  <c r="K57" i="10" s="1"/>
  <c r="M57" i="10" s="1"/>
  <c r="L9" i="10"/>
  <c r="J9" i="10"/>
  <c r="K9" i="10" s="1"/>
  <c r="M9" i="10" s="1"/>
  <c r="L8" i="10"/>
  <c r="J8" i="10"/>
  <c r="K8" i="10" s="1"/>
  <c r="M8" i="10" s="1"/>
  <c r="L56" i="10"/>
  <c r="J56" i="10"/>
  <c r="K56" i="10" s="1"/>
  <c r="M56" i="10" s="1"/>
  <c r="L7" i="10"/>
  <c r="J7" i="10"/>
  <c r="K7" i="10" s="1"/>
  <c r="M7" i="10" s="1"/>
  <c r="L6" i="10"/>
  <c r="J6" i="10"/>
  <c r="K6" i="10" s="1"/>
  <c r="M6" i="10" s="1"/>
  <c r="L5" i="10"/>
  <c r="J5" i="10"/>
  <c r="K5" i="10" s="1"/>
  <c r="M5" i="10" s="1"/>
  <c r="L4" i="10"/>
  <c r="J4" i="10"/>
  <c r="K4" i="10" s="1"/>
  <c r="M4" i="10" s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N3" i="10"/>
  <c r="N4" i="10" s="1"/>
  <c r="N5" i="10" s="1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L3" i="10"/>
  <c r="J3" i="10"/>
  <c r="K3" i="10" s="1"/>
  <c r="M3" i="10" s="1"/>
  <c r="O3" i="10" s="1"/>
  <c r="L49" i="7"/>
  <c r="J49" i="7"/>
  <c r="K49" i="7" s="1"/>
  <c r="M49" i="7" s="1"/>
  <c r="L54" i="7"/>
  <c r="J54" i="7"/>
  <c r="K54" i="7" s="1"/>
  <c r="M54" i="7" s="1"/>
  <c r="L53" i="7"/>
  <c r="J53" i="7"/>
  <c r="K53" i="7" s="1"/>
  <c r="M53" i="7" s="1"/>
  <c r="L52" i="7"/>
  <c r="J52" i="7"/>
  <c r="K52" i="7" s="1"/>
  <c r="M52" i="7" s="1"/>
  <c r="L51" i="7"/>
  <c r="K51" i="7"/>
  <c r="M51" i="7" s="1"/>
  <c r="J51" i="7"/>
  <c r="L50" i="7"/>
  <c r="J50" i="7"/>
  <c r="K50" i="7" s="1"/>
  <c r="M50" i="7" s="1"/>
  <c r="L48" i="7"/>
  <c r="J48" i="7"/>
  <c r="K48" i="7" s="1"/>
  <c r="M48" i="7" s="1"/>
  <c r="L47" i="7"/>
  <c r="J47" i="7"/>
  <c r="K47" i="7" s="1"/>
  <c r="M47" i="7" s="1"/>
  <c r="L46" i="7"/>
  <c r="J46" i="7"/>
  <c r="K46" i="7" s="1"/>
  <c r="M46" i="7" s="1"/>
  <c r="L45" i="7"/>
  <c r="J45" i="7"/>
  <c r="K45" i="7" s="1"/>
  <c r="M45" i="7" s="1"/>
  <c r="L44" i="7"/>
  <c r="J44" i="7"/>
  <c r="K44" i="7" s="1"/>
  <c r="M44" i="7" s="1"/>
  <c r="L43" i="7"/>
  <c r="J43" i="7"/>
  <c r="K43" i="7" s="1"/>
  <c r="M43" i="7" s="1"/>
  <c r="L42" i="7"/>
  <c r="J42" i="7"/>
  <c r="K42" i="7" s="1"/>
  <c r="M42" i="7" s="1"/>
  <c r="L39" i="7"/>
  <c r="J39" i="7"/>
  <c r="K39" i="7" s="1"/>
  <c r="M39" i="7" s="1"/>
  <c r="L41" i="7"/>
  <c r="J41" i="7"/>
  <c r="K41" i="7" s="1"/>
  <c r="M41" i="7" s="1"/>
  <c r="L40" i="7"/>
  <c r="J40" i="7"/>
  <c r="K40" i="7" s="1"/>
  <c r="M40" i="7" s="1"/>
  <c r="L38" i="7"/>
  <c r="J38" i="7"/>
  <c r="K38" i="7" s="1"/>
  <c r="M38" i="7" s="1"/>
  <c r="L37" i="7"/>
  <c r="J37" i="7"/>
  <c r="K37" i="7" s="1"/>
  <c r="M37" i="7" s="1"/>
  <c r="L36" i="7"/>
  <c r="J36" i="7"/>
  <c r="K36" i="7" s="1"/>
  <c r="M36" i="7" s="1"/>
  <c r="L35" i="7"/>
  <c r="J35" i="7"/>
  <c r="K35" i="7" s="1"/>
  <c r="M35" i="7" s="1"/>
  <c r="L34" i="7"/>
  <c r="J34" i="7"/>
  <c r="K34" i="7" s="1"/>
  <c r="M34" i="7" s="1"/>
  <c r="L32" i="7"/>
  <c r="J32" i="7"/>
  <c r="K32" i="7" s="1"/>
  <c r="M32" i="7" s="1"/>
  <c r="L31" i="7"/>
  <c r="J31" i="7"/>
  <c r="K31" i="7" s="1"/>
  <c r="M31" i="7" s="1"/>
  <c r="L29" i="7"/>
  <c r="J29" i="7"/>
  <c r="K29" i="7" s="1"/>
  <c r="M29" i="7" s="1"/>
  <c r="L28" i="7"/>
  <c r="J28" i="7"/>
  <c r="K28" i="7" s="1"/>
  <c r="M28" i="7" s="1"/>
  <c r="L27" i="7"/>
  <c r="J27" i="7"/>
  <c r="K27" i="7" s="1"/>
  <c r="M27" i="7" s="1"/>
  <c r="L24" i="7"/>
  <c r="J24" i="7"/>
  <c r="K24" i="7" s="1"/>
  <c r="M24" i="7" s="1"/>
  <c r="L23" i="7"/>
  <c r="J23" i="7"/>
  <c r="K23" i="7" s="1"/>
  <c r="M23" i="7" s="1"/>
  <c r="L22" i="7"/>
  <c r="J22" i="7"/>
  <c r="K22" i="7" s="1"/>
  <c r="M22" i="7" s="1"/>
  <c r="L21" i="7"/>
  <c r="J21" i="7"/>
  <c r="K21" i="7" s="1"/>
  <c r="M21" i="7" s="1"/>
  <c r="L20" i="7"/>
  <c r="J20" i="7"/>
  <c r="K20" i="7" s="1"/>
  <c r="M20" i="7" s="1"/>
  <c r="L19" i="7"/>
  <c r="J19" i="7"/>
  <c r="K19" i="7" s="1"/>
  <c r="M19" i="7" s="1"/>
  <c r="L18" i="7"/>
  <c r="J18" i="7"/>
  <c r="K18" i="7" s="1"/>
  <c r="M18" i="7" s="1"/>
  <c r="L17" i="7"/>
  <c r="J17" i="7"/>
  <c r="K17" i="7" s="1"/>
  <c r="M17" i="7" s="1"/>
  <c r="L16" i="7"/>
  <c r="J16" i="7"/>
  <c r="K16" i="7" s="1"/>
  <c r="M16" i="7" s="1"/>
  <c r="L15" i="7"/>
  <c r="J15" i="7"/>
  <c r="K15" i="7" s="1"/>
  <c r="M15" i="7" s="1"/>
  <c r="L14" i="7"/>
  <c r="J14" i="7"/>
  <c r="K14" i="7" s="1"/>
  <c r="M14" i="7" s="1"/>
  <c r="L13" i="7"/>
  <c r="J13" i="7"/>
  <c r="K13" i="7" s="1"/>
  <c r="M13" i="7" s="1"/>
  <c r="L12" i="7"/>
  <c r="J12" i="7"/>
  <c r="K12" i="7" s="1"/>
  <c r="M12" i="7" s="1"/>
  <c r="L11" i="7"/>
  <c r="J11" i="7"/>
  <c r="K11" i="7" s="1"/>
  <c r="M11" i="7" s="1"/>
  <c r="L10" i="7"/>
  <c r="J10" i="7"/>
  <c r="K10" i="7" s="1"/>
  <c r="M10" i="7" s="1"/>
  <c r="L9" i="7"/>
  <c r="J9" i="7"/>
  <c r="K9" i="7" s="1"/>
  <c r="M9" i="7" s="1"/>
  <c r="L8" i="7"/>
  <c r="J8" i="7"/>
  <c r="K8" i="7" s="1"/>
  <c r="M8" i="7" s="1"/>
  <c r="L7" i="7"/>
  <c r="J7" i="7"/>
  <c r="K7" i="7" s="1"/>
  <c r="M7" i="7" s="1"/>
  <c r="L6" i="7"/>
  <c r="J6" i="7"/>
  <c r="K6" i="7" s="1"/>
  <c r="M6" i="7" s="1"/>
  <c r="L5" i="7"/>
  <c r="J5" i="7"/>
  <c r="K5" i="7" s="1"/>
  <c r="M5" i="7" s="1"/>
  <c r="L4" i="7"/>
  <c r="J4" i="7"/>
  <c r="K4" i="7" s="1"/>
  <c r="M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N3" i="7"/>
  <c r="N4" i="7" s="1"/>
  <c r="L3" i="7"/>
  <c r="J3" i="7"/>
  <c r="K3" i="7" s="1"/>
  <c r="M3" i="7" s="1"/>
  <c r="O3" i="7" s="1"/>
  <c r="L40" i="9"/>
  <c r="J40" i="9"/>
  <c r="K40" i="9" s="1"/>
  <c r="M40" i="9" s="1"/>
  <c r="L43" i="9"/>
  <c r="J43" i="9"/>
  <c r="K43" i="9" s="1"/>
  <c r="M43" i="9" s="1"/>
  <c r="L55" i="9"/>
  <c r="J55" i="9"/>
  <c r="K55" i="9" s="1"/>
  <c r="M55" i="9" s="1"/>
  <c r="L31" i="9"/>
  <c r="J31" i="9"/>
  <c r="K31" i="9" s="1"/>
  <c r="M31" i="9" s="1"/>
  <c r="L41" i="9"/>
  <c r="J41" i="9"/>
  <c r="K41" i="9" s="1"/>
  <c r="M41" i="9" s="1"/>
  <c r="L39" i="9"/>
  <c r="J39" i="9"/>
  <c r="K39" i="9" s="1"/>
  <c r="M39" i="9" s="1"/>
  <c r="L38" i="9"/>
  <c r="J38" i="9"/>
  <c r="K38" i="9" s="1"/>
  <c r="M38" i="9" s="1"/>
  <c r="L54" i="9"/>
  <c r="J54" i="9"/>
  <c r="K54" i="9" s="1"/>
  <c r="M54" i="9" s="1"/>
  <c r="L52" i="9"/>
  <c r="J52" i="9"/>
  <c r="K52" i="9" s="1"/>
  <c r="M52" i="9" s="1"/>
  <c r="L37" i="9"/>
  <c r="J37" i="9"/>
  <c r="K37" i="9" s="1"/>
  <c r="M37" i="9" s="1"/>
  <c r="L36" i="9"/>
  <c r="J36" i="9"/>
  <c r="K36" i="9" s="1"/>
  <c r="M36" i="9" s="1"/>
  <c r="L35" i="9"/>
  <c r="J35" i="9"/>
  <c r="K35" i="9" s="1"/>
  <c r="M35" i="9" s="1"/>
  <c r="L34" i="9"/>
  <c r="J34" i="9"/>
  <c r="K34" i="9" s="1"/>
  <c r="M34" i="9" s="1"/>
  <c r="L53" i="9"/>
  <c r="J53" i="9"/>
  <c r="K53" i="9" s="1"/>
  <c r="M53" i="9" s="1"/>
  <c r="L33" i="9"/>
  <c r="J33" i="9"/>
  <c r="K33" i="9" s="1"/>
  <c r="M33" i="9" s="1"/>
  <c r="L32" i="9"/>
  <c r="J32" i="9"/>
  <c r="K32" i="9" s="1"/>
  <c r="M32" i="9" s="1"/>
  <c r="L42" i="9"/>
  <c r="J42" i="9"/>
  <c r="K42" i="9" s="1"/>
  <c r="M42" i="9" s="1"/>
  <c r="L30" i="9"/>
  <c r="J30" i="9"/>
  <c r="K30" i="9" s="1"/>
  <c r="M30" i="9" s="1"/>
  <c r="L29" i="9"/>
  <c r="J29" i="9"/>
  <c r="K29" i="9" s="1"/>
  <c r="M29" i="9" s="1"/>
  <c r="L28" i="9"/>
  <c r="J28" i="9"/>
  <c r="K28" i="9" s="1"/>
  <c r="M28" i="9" s="1"/>
  <c r="L27" i="9"/>
  <c r="J27" i="9"/>
  <c r="K27" i="9" s="1"/>
  <c r="M27" i="9" s="1"/>
  <c r="L26" i="9"/>
  <c r="J26" i="9"/>
  <c r="K26" i="9" s="1"/>
  <c r="M26" i="9" s="1"/>
  <c r="L25" i="9"/>
  <c r="J25" i="9"/>
  <c r="K25" i="9" s="1"/>
  <c r="M25" i="9" s="1"/>
  <c r="L24" i="9"/>
  <c r="J24" i="9"/>
  <c r="K24" i="9" s="1"/>
  <c r="M24" i="9" s="1"/>
  <c r="L23" i="9"/>
  <c r="J23" i="9"/>
  <c r="K23" i="9" s="1"/>
  <c r="M23" i="9" s="1"/>
  <c r="L22" i="9"/>
  <c r="J22" i="9"/>
  <c r="K22" i="9" s="1"/>
  <c r="M22" i="9" s="1"/>
  <c r="L21" i="9"/>
  <c r="J21" i="9"/>
  <c r="K21" i="9" s="1"/>
  <c r="M21" i="9" s="1"/>
  <c r="L20" i="9"/>
  <c r="J20" i="9"/>
  <c r="K20" i="9" s="1"/>
  <c r="M20" i="9" s="1"/>
  <c r="L19" i="9"/>
  <c r="J19" i="9"/>
  <c r="K19" i="9" s="1"/>
  <c r="M19" i="9" s="1"/>
  <c r="L18" i="9"/>
  <c r="J18" i="9"/>
  <c r="K18" i="9" s="1"/>
  <c r="M18" i="9" s="1"/>
  <c r="L17" i="9"/>
  <c r="J17" i="9"/>
  <c r="K17" i="9" s="1"/>
  <c r="M17" i="9" s="1"/>
  <c r="L16" i="9"/>
  <c r="J16" i="9"/>
  <c r="K16" i="9" s="1"/>
  <c r="M16" i="9" s="1"/>
  <c r="L15" i="9"/>
  <c r="J15" i="9"/>
  <c r="K15" i="9" s="1"/>
  <c r="M15" i="9" s="1"/>
  <c r="L14" i="9"/>
  <c r="J14" i="9"/>
  <c r="K14" i="9" s="1"/>
  <c r="M14" i="9" s="1"/>
  <c r="L13" i="9"/>
  <c r="J13" i="9"/>
  <c r="K13" i="9" s="1"/>
  <c r="M13" i="9" s="1"/>
  <c r="L12" i="9"/>
  <c r="J12" i="9"/>
  <c r="K12" i="9" s="1"/>
  <c r="M12" i="9" s="1"/>
  <c r="L11" i="9"/>
  <c r="J11" i="9"/>
  <c r="K11" i="9" s="1"/>
  <c r="M11" i="9" s="1"/>
  <c r="L10" i="9"/>
  <c r="J10" i="9"/>
  <c r="K10" i="9" s="1"/>
  <c r="M10" i="9" s="1"/>
  <c r="L9" i="9"/>
  <c r="J9" i="9"/>
  <c r="K9" i="9" s="1"/>
  <c r="M9" i="9" s="1"/>
  <c r="L51" i="9"/>
  <c r="J51" i="9"/>
  <c r="K51" i="9" s="1"/>
  <c r="M51" i="9" s="1"/>
  <c r="L8" i="9"/>
  <c r="J8" i="9"/>
  <c r="K8" i="9" s="1"/>
  <c r="M8" i="9" s="1"/>
  <c r="L7" i="9"/>
  <c r="J7" i="9"/>
  <c r="K7" i="9" s="1"/>
  <c r="M7" i="9" s="1"/>
  <c r="L50" i="9"/>
  <c r="J50" i="9"/>
  <c r="K50" i="9" s="1"/>
  <c r="M50" i="9" s="1"/>
  <c r="L6" i="9"/>
  <c r="J6" i="9"/>
  <c r="K6" i="9" s="1"/>
  <c r="M6" i="9" s="1"/>
  <c r="L5" i="9"/>
  <c r="J5" i="9"/>
  <c r="K5" i="9" s="1"/>
  <c r="M5" i="9" s="1"/>
  <c r="L4" i="9"/>
  <c r="J4" i="9"/>
  <c r="K4" i="9" s="1"/>
  <c r="M4" i="9" s="1"/>
  <c r="L3" i="9"/>
  <c r="J3" i="9"/>
  <c r="K3" i="9" s="1"/>
  <c r="M3" i="9" s="1"/>
  <c r="A3" i="9"/>
  <c r="N2" i="9"/>
  <c r="N3" i="9" s="1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L2" i="9"/>
  <c r="J2" i="9"/>
  <c r="K2" i="9" s="1"/>
  <c r="N39" i="9" l="1"/>
  <c r="N40" i="9" s="1"/>
  <c r="N50" i="9"/>
  <c r="N51" i="9" s="1"/>
  <c r="N52" i="9" s="1"/>
  <c r="N53" i="9" s="1"/>
  <c r="N54" i="9" s="1"/>
  <c r="N55" i="9" s="1"/>
  <c r="O50" i="9"/>
  <c r="O51" i="9" s="1"/>
  <c r="O52" i="9" s="1"/>
  <c r="O53" i="9" s="1"/>
  <c r="O54" i="9" s="1"/>
  <c r="O55" i="9" s="1"/>
  <c r="I61" i="9"/>
  <c r="A56" i="10"/>
  <c r="A57" i="10" s="1"/>
  <c r="N56" i="10"/>
  <c r="N57" i="10" s="1"/>
  <c r="O4" i="10"/>
  <c r="O4" i="7"/>
  <c r="M2" i="9"/>
  <c r="O2" i="9" s="1"/>
  <c r="O3" i="9" s="1"/>
  <c r="J40" i="1"/>
  <c r="K40" i="1" s="1"/>
  <c r="L40" i="1" s="1"/>
  <c r="J2" i="1"/>
  <c r="O5" i="10" l="1"/>
  <c r="O6" i="10" s="1"/>
  <c r="O7" i="10" s="1"/>
  <c r="O8" i="10" s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O40" i="10" s="1"/>
  <c r="O41" i="10" s="1"/>
  <c r="O42" i="10" s="1"/>
  <c r="O43" i="10" s="1"/>
  <c r="O44" i="10" s="1"/>
  <c r="O45" i="10" s="1"/>
  <c r="O46" i="10" s="1"/>
  <c r="O47" i="10" s="1"/>
  <c r="O48" i="10" s="1"/>
  <c r="O49" i="10" s="1"/>
  <c r="O50" i="10" s="1"/>
  <c r="O51" i="10" s="1"/>
  <c r="O4" i="9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40" i="9" s="1"/>
  <c r="L26" i="7"/>
  <c r="L30" i="7"/>
  <c r="L33" i="7"/>
  <c r="L25" i="7"/>
  <c r="L55" i="7"/>
  <c r="K26" i="7"/>
  <c r="M26" i="7" s="1"/>
  <c r="K30" i="7"/>
  <c r="M30" i="7" s="1"/>
  <c r="K33" i="7"/>
  <c r="M33" i="7" s="1"/>
  <c r="K25" i="7"/>
  <c r="M25" i="7" s="1"/>
  <c r="K55" i="7"/>
  <c r="M55" i="7" s="1"/>
  <c r="R38" i="9" l="1"/>
  <c r="O56" i="10"/>
  <c r="O57" i="10" s="1"/>
  <c r="F61" i="6"/>
  <c r="F51" i="1"/>
  <c r="F59" i="1"/>
  <c r="K2" i="1" l="1"/>
  <c r="O52" i="6" l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J44" i="1"/>
  <c r="K44" i="1" s="1"/>
  <c r="L44" i="1" s="1"/>
  <c r="J39" i="1"/>
  <c r="K39" i="1" s="1"/>
  <c r="L39" i="1" s="1"/>
  <c r="J3" i="1"/>
  <c r="K3" i="1" s="1"/>
  <c r="L3" i="1" s="1"/>
  <c r="J4" i="1"/>
  <c r="K4" i="1" s="1"/>
  <c r="L4" i="1" s="1"/>
  <c r="J5" i="1"/>
  <c r="K5" i="1" s="1"/>
  <c r="L5" i="1" s="1"/>
  <c r="J6" i="1"/>
  <c r="K6" i="1" s="1"/>
  <c r="L6" i="1" s="1"/>
  <c r="J7" i="1"/>
  <c r="K7" i="1" s="1"/>
  <c r="L7" i="1" s="1"/>
  <c r="J8" i="1"/>
  <c r="K8" i="1" s="1"/>
  <c r="L8" i="1" s="1"/>
  <c r="J9" i="1"/>
  <c r="K9" i="1" s="1"/>
  <c r="L9" i="1" s="1"/>
  <c r="J10" i="1"/>
  <c r="K10" i="1" s="1"/>
  <c r="L10" i="1" s="1"/>
  <c r="J11" i="1"/>
  <c r="K11" i="1" s="1"/>
  <c r="L11" i="1" s="1"/>
  <c r="J12" i="1"/>
  <c r="K12" i="1" s="1"/>
  <c r="L12" i="1" s="1"/>
  <c r="J13" i="1"/>
  <c r="K13" i="1" s="1"/>
  <c r="L13" i="1" s="1"/>
  <c r="J14" i="1"/>
  <c r="K14" i="1" s="1"/>
  <c r="L14" i="1" s="1"/>
  <c r="J15" i="1"/>
  <c r="K15" i="1" s="1"/>
  <c r="L15" i="1" s="1"/>
  <c r="J16" i="1"/>
  <c r="K16" i="1" s="1"/>
  <c r="L16" i="1" s="1"/>
  <c r="J17" i="1"/>
  <c r="K17" i="1" s="1"/>
  <c r="L17" i="1" s="1"/>
  <c r="J18" i="1"/>
  <c r="K18" i="1" s="1"/>
  <c r="L18" i="1" s="1"/>
  <c r="J19" i="1"/>
  <c r="K19" i="1" s="1"/>
  <c r="L19" i="1" s="1"/>
  <c r="J20" i="1"/>
  <c r="K20" i="1" s="1"/>
  <c r="L20" i="1" s="1"/>
  <c r="J21" i="1"/>
  <c r="K21" i="1" s="1"/>
  <c r="L21" i="1" s="1"/>
  <c r="J22" i="1"/>
  <c r="K22" i="1" s="1"/>
  <c r="L22" i="1" s="1"/>
  <c r="J23" i="1"/>
  <c r="K23" i="1" s="1"/>
  <c r="L23" i="1" s="1"/>
  <c r="J24" i="1"/>
  <c r="K24" i="1" s="1"/>
  <c r="L24" i="1" s="1"/>
  <c r="J25" i="1"/>
  <c r="K25" i="1" s="1"/>
  <c r="L25" i="1" s="1"/>
  <c r="J26" i="1"/>
  <c r="K26" i="1" s="1"/>
  <c r="L26" i="1" s="1"/>
  <c r="J27" i="1"/>
  <c r="K27" i="1" s="1"/>
  <c r="L27" i="1" s="1"/>
  <c r="J28" i="1"/>
  <c r="K28" i="1" s="1"/>
  <c r="L28" i="1" s="1"/>
  <c r="J29" i="1"/>
  <c r="K29" i="1" s="1"/>
  <c r="L29" i="1" s="1"/>
  <c r="J30" i="1"/>
  <c r="K30" i="1" s="1"/>
  <c r="L30" i="1" s="1"/>
  <c r="J31" i="1"/>
  <c r="K31" i="1" s="1"/>
  <c r="L31" i="1" s="1"/>
  <c r="J32" i="1"/>
  <c r="K32" i="1" s="1"/>
  <c r="L32" i="1" s="1"/>
  <c r="J33" i="1"/>
  <c r="K33" i="1" s="1"/>
  <c r="L33" i="1" s="1"/>
  <c r="J34" i="1"/>
  <c r="K34" i="1" s="1"/>
  <c r="L34" i="1" s="1"/>
  <c r="J35" i="1"/>
  <c r="K35" i="1" s="1"/>
  <c r="L35" i="1" s="1"/>
  <c r="J36" i="1"/>
  <c r="K36" i="1" s="1"/>
  <c r="L36" i="1" s="1"/>
  <c r="J37" i="1"/>
  <c r="K37" i="1" s="1"/>
  <c r="L37" i="1" s="1"/>
  <c r="J38" i="1"/>
  <c r="K38" i="1" s="1"/>
  <c r="L38" i="1" s="1"/>
  <c r="J41" i="1"/>
  <c r="J42" i="1"/>
  <c r="K42" i="1" s="1"/>
  <c r="L42" i="1" s="1"/>
  <c r="J43" i="1"/>
  <c r="K43" i="1" s="1"/>
  <c r="L43" i="1" s="1"/>
  <c r="J45" i="1"/>
  <c r="K45" i="1" s="1"/>
  <c r="L45" i="1" s="1"/>
  <c r="J46" i="1"/>
  <c r="K46" i="1" s="1"/>
  <c r="L46" i="1" s="1"/>
  <c r="J47" i="1"/>
  <c r="K47" i="1" s="1"/>
  <c r="L47" i="1" s="1"/>
  <c r="J48" i="1"/>
  <c r="K48" i="1" s="1"/>
  <c r="L48" i="1" s="1"/>
  <c r="J49" i="1"/>
  <c r="K49" i="1" s="1"/>
  <c r="L49" i="1" s="1"/>
  <c r="K41" i="1" l="1"/>
  <c r="L41" i="1" s="1"/>
  <c r="J50" i="1"/>
  <c r="L2" i="1"/>
  <c r="F54" i="1" s="1"/>
  <c r="F56" i="6" s="1"/>
  <c r="F57" i="6" s="1"/>
  <c r="K50" i="1" l="1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F55" i="1"/>
  <c r="O58" i="10" l="1"/>
  <c r="O59" i="10"/>
  <c r="N58" i="10"/>
  <c r="A58" i="10"/>
  <c r="A59" i="10"/>
  <c r="K75" i="10"/>
  <c r="K76" i="10"/>
  <c r="N59" i="10"/>
  <c r="I56" i="6" l="1"/>
  <c r="G61" i="7"/>
  <c r="G62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</calcChain>
</file>

<file path=xl/sharedStrings.xml><?xml version="1.0" encoding="utf-8"?>
<sst xmlns="http://schemas.openxmlformats.org/spreadsheetml/2006/main" count="1548" uniqueCount="137">
  <si>
    <t>Production Method</t>
  </si>
  <si>
    <t>OTUM002L</t>
  </si>
  <si>
    <t>NF</t>
  </si>
  <si>
    <t>OTUM002S</t>
  </si>
  <si>
    <t>GL</t>
  </si>
  <si>
    <t>OTUM004L</t>
  </si>
  <si>
    <t>OTUM004S</t>
  </si>
  <si>
    <t>OTUM007S</t>
  </si>
  <si>
    <t>OTUM008L</t>
  </si>
  <si>
    <t>OTUM008S</t>
  </si>
  <si>
    <t>OTUM009T</t>
  </si>
  <si>
    <t>OTUM010L</t>
  </si>
  <si>
    <t>OTUM010S</t>
  </si>
  <si>
    <t>OTUM012L</t>
  </si>
  <si>
    <t>OTUM012S</t>
  </si>
  <si>
    <t>OTUM015S</t>
  </si>
  <si>
    <t>OTUM016T</t>
  </si>
  <si>
    <t>OTUM017T</t>
  </si>
  <si>
    <t>OTUM018T</t>
  </si>
  <si>
    <t>OTUM019T</t>
  </si>
  <si>
    <t>OTUM020L</t>
  </si>
  <si>
    <t>OTUM020S</t>
  </si>
  <si>
    <t>OTUM021S</t>
  </si>
  <si>
    <t>OTUM022L</t>
  </si>
  <si>
    <t>OTUM022S</t>
  </si>
  <si>
    <t>OTUM025L</t>
  </si>
  <si>
    <t>OTUM025S</t>
  </si>
  <si>
    <t>OTUM027L</t>
  </si>
  <si>
    <t>OTUM027S</t>
  </si>
  <si>
    <t>OTUM029L</t>
  </si>
  <si>
    <t>OTUM029S</t>
  </si>
  <si>
    <t>OTUM030L</t>
  </si>
  <si>
    <t>OTUM034S</t>
  </si>
  <si>
    <t>OTUM035L</t>
  </si>
  <si>
    <t>OTUM035S</t>
  </si>
  <si>
    <t>OTUM036L</t>
  </si>
  <si>
    <t>OTUM038L</t>
  </si>
  <si>
    <t>OTUM039L</t>
  </si>
  <si>
    <t>OTUM040T</t>
  </si>
  <si>
    <t>OTUM041S</t>
  </si>
  <si>
    <t>OTUM042L</t>
  </si>
  <si>
    <t>OTUM042S</t>
  </si>
  <si>
    <t>OTUM043S</t>
  </si>
  <si>
    <t>OTUM044L</t>
  </si>
  <si>
    <t>OTUM046S</t>
  </si>
  <si>
    <t>OTUM049T</t>
  </si>
  <si>
    <t>OTUM050T</t>
  </si>
  <si>
    <t>OTUM053T</t>
  </si>
  <si>
    <t>OTUM054T</t>
  </si>
  <si>
    <t>OTUM055T</t>
  </si>
  <si>
    <t>OTUM057T</t>
  </si>
  <si>
    <t>March 2019 Well Test Data</t>
  </si>
  <si>
    <t>Flowing on the day</t>
  </si>
  <si>
    <t>Not flowing on the day</t>
  </si>
  <si>
    <t>June 2018 Well Test Data</t>
  </si>
  <si>
    <t>April 2019 Well Test Data</t>
  </si>
  <si>
    <t>December 2018 Well Test Data</t>
  </si>
  <si>
    <t>March 2018 Well Test Data</t>
  </si>
  <si>
    <t>Feb 2018 Well Test Data</t>
  </si>
  <si>
    <t>August 2018 Well Test Data</t>
  </si>
  <si>
    <t>November 2018 Well Test Data</t>
  </si>
  <si>
    <t>Stn GRS/Gas Factor on 4th April</t>
  </si>
  <si>
    <t>Reservoir</t>
  </si>
  <si>
    <t>E5000S</t>
  </si>
  <si>
    <t>D7000S</t>
  </si>
  <si>
    <t>E2000M</t>
  </si>
  <si>
    <t>D3000M</t>
  </si>
  <si>
    <t>D2000S</t>
  </si>
  <si>
    <t>D2000M</t>
  </si>
  <si>
    <t>D1000M</t>
  </si>
  <si>
    <t>C1000X</t>
  </si>
  <si>
    <t>C2000M</t>
  </si>
  <si>
    <t>C3000S</t>
  </si>
  <si>
    <t>OTUM030S</t>
  </si>
  <si>
    <t>OTUM031L</t>
  </si>
  <si>
    <t>E3000S</t>
  </si>
  <si>
    <t>E1000S</t>
  </si>
  <si>
    <t>C5000M</t>
  </si>
  <si>
    <t>OTUM043L</t>
  </si>
  <si>
    <t>D6800S</t>
  </si>
  <si>
    <t>E2000S</t>
  </si>
  <si>
    <t>Rsi</t>
  </si>
  <si>
    <t>C3000M</t>
  </si>
  <si>
    <t>Corrected Gas Rate for 4th April flowing wells</t>
  </si>
  <si>
    <t>Error margin btw Station gas rate and corrected Gas Rate</t>
  </si>
  <si>
    <t>Reading/Metering on 4th April (Mscf/d)</t>
  </si>
  <si>
    <t>Net Oil (bopd)</t>
  </si>
  <si>
    <t>Gas (Mscf/d)</t>
  </si>
  <si>
    <t>Well Test Vintage</t>
  </si>
  <si>
    <t>Flowing or not on 4th April</t>
  </si>
  <si>
    <t>GOR (Well Test) 
scf/bbl</t>
  </si>
  <si>
    <t>GOR Corrected
scf/bbl</t>
  </si>
  <si>
    <t>Corrected Gas Rate
Mscf/d</t>
  </si>
  <si>
    <t>Cum Corrected Gas
Mscf/d</t>
  </si>
  <si>
    <t>Cum oil rate, bbl</t>
  </si>
  <si>
    <t>Oil Rate (4/4/19)</t>
  </si>
  <si>
    <t>Oil Rate from optimization</t>
  </si>
  <si>
    <t>Gain</t>
  </si>
  <si>
    <t>Strings to drop (3)</t>
  </si>
  <si>
    <t>Strings to bring back (4)</t>
  </si>
  <si>
    <t>bopd</t>
  </si>
  <si>
    <t>Cum Corrected Gas Mscf/d</t>
  </si>
  <si>
    <t>OTUM028S</t>
  </si>
  <si>
    <t>OTUM033L</t>
  </si>
  <si>
    <t>OTUM037S</t>
  </si>
  <si>
    <t>OTUM041L</t>
  </si>
  <si>
    <t>C7000M</t>
  </si>
  <si>
    <t>OTUM048T</t>
  </si>
  <si>
    <t>AF-STOG</t>
  </si>
  <si>
    <t>JV-STOG</t>
  </si>
  <si>
    <t>PD Meter (Oil)</t>
  </si>
  <si>
    <t>Welltest Total (Oil)</t>
  </si>
  <si>
    <t>Error Margin</t>
  </si>
  <si>
    <t>AG Well Totals on 4th April (Flowing wells only) (Mscf/d)</t>
  </si>
  <si>
    <t>Rsi
scf/bbl</t>
  </si>
  <si>
    <t>Conduit</t>
  </si>
  <si>
    <t>WORK-IN-PROGRESS</t>
  </si>
  <si>
    <t>OTUMARA FIELD CREAMING CURVE DISCUSSIONS</t>
  </si>
  <si>
    <t>December 2017 Well Test Data</t>
  </si>
  <si>
    <t>29L, 4S, 8S, 4L, 50T, 20S, 10S, 41S</t>
  </si>
  <si>
    <t>Strings to drop (8)</t>
  </si>
  <si>
    <t>57T, 46S, 10L, 2L</t>
  </si>
  <si>
    <t>Reasons for not flowing</t>
  </si>
  <si>
    <t>Strings to bring back (2)</t>
  </si>
  <si>
    <t>10L, 2L</t>
  </si>
  <si>
    <t>CLOSED STRINGS WITH PECULIAR CHALLENGES</t>
  </si>
  <si>
    <t>Well causes compressor trips due to high gas rate after stabilisation</t>
  </si>
  <si>
    <t>Compressor capacity constraint</t>
  </si>
  <si>
    <t>High Sand</t>
  </si>
  <si>
    <t>High Sand and no allowable</t>
  </si>
  <si>
    <t>Action code 9</t>
  </si>
  <si>
    <t>Compressor capacity constraint (Very HGOR)</t>
  </si>
  <si>
    <t>20S, 10S, 41S</t>
  </si>
  <si>
    <t>JV</t>
  </si>
  <si>
    <t>AF</t>
  </si>
  <si>
    <t>AF or JV</t>
  </si>
  <si>
    <t>Reason for no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</si>
</sst>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Futura Medium"/>
    </font>
    <font>
      <sz val="11"/>
      <color theme="1"/>
      <name val="Futura Medium"/>
    </font>
    <font>
      <sz val="11"/>
      <color rgb="FF7030A0"/>
      <name val="Futura Medium"/>
    </font>
    <font>
      <b/>
      <sz val="11"/>
      <color rgb="FF7030A0"/>
      <name val="Futura Medium"/>
    </font>
    <font>
      <sz val="11"/>
      <color rgb="FFFF0000"/>
      <name val="Futura Medium"/>
    </font>
    <font>
      <sz val="11"/>
      <color rgb="FF00B050"/>
      <name val="Futura Medium"/>
    </font>
    <font>
      <i/>
      <sz val="11"/>
      <color theme="1"/>
      <name val="Futura Medium"/>
    </font>
    <font>
      <i/>
      <sz val="10"/>
      <color theme="1"/>
      <name val="Futura Medium"/>
    </font>
    <font>
      <b/>
      <i/>
      <sz val="11"/>
      <color rgb="FF00B050"/>
      <name val="Futura Medium"/>
    </font>
    <font>
      <sz val="11"/>
      <color rgb="FFC60A68"/>
      <name val="Futura Medium"/>
    </font>
    <font>
      <sz val="11"/>
      <color rgb="FF000099"/>
      <name val="Futura Medium"/>
    </font>
    <font>
      <b/>
      <sz val="26"/>
      <color rgb="FFFF0000"/>
      <name val="Futura Medium"/>
    </font>
    <font>
      <b/>
      <sz val="11"/>
      <color rgb="FF00B050"/>
      <name val="Futura Medium"/>
    </font>
    <font>
      <b/>
      <sz val="3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8">
    <xf numFmtId="0" fontId="0" fillId="0" borderId="0" xfId="0"/>
    <xf numFmtId="0" fontId="2" fillId="4" borderId="7" xfId="0" applyFont="1" applyFill="1" applyBorder="1"/>
    <xf numFmtId="0" fontId="2" fillId="4" borderId="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 wrapText="1"/>
    </xf>
    <xf numFmtId="0" fontId="2" fillId="4" borderId="9" xfId="0" applyFont="1" applyFill="1" applyBorder="1" applyAlignment="1">
      <alignment horizontal="center" wrapText="1"/>
    </xf>
    <xf numFmtId="0" fontId="3" fillId="0" borderId="0" xfId="0" applyFont="1"/>
    <xf numFmtId="0" fontId="3" fillId="0" borderId="4" xfId="0" applyFont="1" applyBorder="1"/>
    <xf numFmtId="0" fontId="4" fillId="0" borderId="5" xfId="0" applyFont="1" applyBorder="1" applyAlignment="1">
      <alignment horizontal="center"/>
    </xf>
    <xf numFmtId="164" fontId="4" fillId="0" borderId="5" xfId="1" applyNumberFormat="1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164" fontId="4" fillId="0" borderId="6" xfId="1" applyNumberFormat="1" applyFont="1" applyBorder="1" applyAlignment="1">
      <alignment horizontal="center"/>
    </xf>
    <xf numFmtId="0" fontId="3" fillId="0" borderId="2" xfId="0" applyFont="1" applyBorder="1"/>
    <xf numFmtId="0" fontId="4" fillId="0" borderId="1" xfId="0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64" fontId="4" fillId="0" borderId="3" xfId="1" applyNumberFormat="1" applyFont="1" applyBorder="1" applyAlignment="1">
      <alignment horizontal="center"/>
    </xf>
    <xf numFmtId="164" fontId="5" fillId="3" borderId="1" xfId="1" applyNumberFormat="1" applyFont="1" applyFill="1" applyBorder="1" applyAlignment="1">
      <alignment horizontal="center"/>
    </xf>
    <xf numFmtId="164" fontId="5" fillId="3" borderId="3" xfId="1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164" fontId="3" fillId="0" borderId="1" xfId="1" applyNumberFormat="1" applyFont="1" applyBorder="1" applyAlignment="1">
      <alignment horizontal="center"/>
    </xf>
    <xf numFmtId="164" fontId="3" fillId="0" borderId="3" xfId="1" applyNumberFormat="1" applyFont="1" applyBorder="1" applyAlignment="1">
      <alignment horizontal="center"/>
    </xf>
    <xf numFmtId="0" fontId="3" fillId="0" borderId="10" xfId="0" applyFont="1" applyBorder="1"/>
    <xf numFmtId="0" fontId="6" fillId="0" borderId="11" xfId="0" applyFont="1" applyBorder="1" applyAlignment="1">
      <alignment horizontal="center"/>
    </xf>
    <xf numFmtId="164" fontId="6" fillId="0" borderId="11" xfId="1" applyNumberFormat="1" applyFont="1" applyBorder="1" applyAlignment="1">
      <alignment horizontal="center"/>
    </xf>
    <xf numFmtId="0" fontId="6" fillId="0" borderId="11" xfId="0" applyFont="1" applyBorder="1" applyAlignment="1">
      <alignment horizontal="left"/>
    </xf>
    <xf numFmtId="164" fontId="3" fillId="0" borderId="11" xfId="1" applyNumberFormat="1" applyFont="1" applyBorder="1" applyAlignment="1">
      <alignment horizontal="center"/>
    </xf>
    <xf numFmtId="164" fontId="3" fillId="0" borderId="12" xfId="1" applyNumberFormat="1" applyFont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1" fontId="7" fillId="0" borderId="14" xfId="0" applyNumberFormat="1" applyFont="1" applyBorder="1" applyAlignment="1">
      <alignment horizontal="center"/>
    </xf>
    <xf numFmtId="164" fontId="2" fillId="0" borderId="14" xfId="1" applyNumberFormat="1" applyFont="1" applyBorder="1" applyAlignment="1">
      <alignment horizontal="center"/>
    </xf>
    <xf numFmtId="1" fontId="3" fillId="0" borderId="14" xfId="0" applyNumberFormat="1" applyFont="1" applyBorder="1" applyAlignment="1">
      <alignment horizontal="center"/>
    </xf>
    <xf numFmtId="1" fontId="3" fillId="0" borderId="15" xfId="0" applyNumberFormat="1" applyFont="1" applyBorder="1" applyAlignment="1">
      <alignment horizontal="center"/>
    </xf>
    <xf numFmtId="0" fontId="8" fillId="0" borderId="0" xfId="0" applyFont="1"/>
    <xf numFmtId="164" fontId="3" fillId="0" borderId="0" xfId="1" applyNumberFormat="1" applyFont="1"/>
    <xf numFmtId="1" fontId="3" fillId="0" borderId="0" xfId="0" applyNumberFormat="1" applyFont="1"/>
    <xf numFmtId="164" fontId="2" fillId="3" borderId="0" xfId="1" applyNumberFormat="1" applyFont="1" applyFill="1"/>
    <xf numFmtId="10" fontId="8" fillId="2" borderId="0" xfId="2" applyNumberFormat="1" applyFont="1" applyFill="1"/>
    <xf numFmtId="165" fontId="3" fillId="0" borderId="0" xfId="1" applyNumberFormat="1" applyFont="1"/>
    <xf numFmtId="0" fontId="9" fillId="0" borderId="0" xfId="0" applyFont="1"/>
    <xf numFmtId="164" fontId="8" fillId="0" borderId="0" xfId="1" applyNumberFormat="1" applyFont="1"/>
    <xf numFmtId="164" fontId="2" fillId="0" borderId="0" xfId="1" applyNumberFormat="1" applyFont="1"/>
    <xf numFmtId="1" fontId="8" fillId="0" borderId="0" xfId="0" applyNumberFormat="1" applyFont="1"/>
    <xf numFmtId="0" fontId="7" fillId="0" borderId="0" xfId="0" applyFont="1"/>
    <xf numFmtId="164" fontId="10" fillId="0" borderId="0" xfId="1" applyNumberFormat="1" applyFont="1"/>
    <xf numFmtId="164" fontId="11" fillId="0" borderId="1" xfId="1" applyNumberFormat="1" applyFont="1" applyBorder="1" applyAlignment="1">
      <alignment horizontal="center"/>
    </xf>
    <xf numFmtId="164" fontId="11" fillId="0" borderId="11" xfId="1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64" fontId="12" fillId="0" borderId="1" xfId="1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164" fontId="12" fillId="0" borderId="3" xfId="1" applyNumberFormat="1" applyFont="1" applyBorder="1" applyAlignment="1">
      <alignment horizontal="center"/>
    </xf>
    <xf numFmtId="0" fontId="3" fillId="5" borderId="2" xfId="0" applyFont="1" applyFill="1" applyBorder="1"/>
    <xf numFmtId="0" fontId="4" fillId="5" borderId="1" xfId="0" applyFont="1" applyFill="1" applyBorder="1" applyAlignment="1">
      <alignment horizontal="center"/>
    </xf>
    <xf numFmtId="164" fontId="4" fillId="5" borderId="1" xfId="1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164" fontId="4" fillId="5" borderId="3" xfId="1" applyNumberFormat="1" applyFont="1" applyFill="1" applyBorder="1" applyAlignment="1">
      <alignment horizontal="center"/>
    </xf>
    <xf numFmtId="0" fontId="12" fillId="0" borderId="2" xfId="0" applyFont="1" applyBorder="1"/>
    <xf numFmtId="0" fontId="3" fillId="2" borderId="2" xfId="0" applyFont="1" applyFill="1" applyBorder="1"/>
    <xf numFmtId="0" fontId="4" fillId="2" borderId="1" xfId="0" applyFon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6" fillId="0" borderId="17" xfId="0" applyFont="1" applyBorder="1" applyAlignment="1">
      <alignment horizontal="center"/>
    </xf>
    <xf numFmtId="164" fontId="6" fillId="0" borderId="17" xfId="1" applyNumberFormat="1" applyFont="1" applyBorder="1" applyAlignment="1">
      <alignment horizontal="center"/>
    </xf>
    <xf numFmtId="0" fontId="6" fillId="0" borderId="17" xfId="0" applyFont="1" applyBorder="1" applyAlignment="1">
      <alignment horizontal="left"/>
    </xf>
    <xf numFmtId="164" fontId="3" fillId="0" borderId="17" xfId="1" applyNumberFormat="1" applyFont="1" applyBorder="1" applyAlignment="1">
      <alignment horizontal="center"/>
    </xf>
    <xf numFmtId="164" fontId="3" fillId="0" borderId="18" xfId="1" applyNumberFormat="1" applyFont="1" applyBorder="1" applyAlignment="1">
      <alignment horizontal="center"/>
    </xf>
    <xf numFmtId="0" fontId="7" fillId="0" borderId="2" xfId="0" applyFont="1" applyBorder="1"/>
    <xf numFmtId="0" fontId="7" fillId="0" borderId="1" xfId="0" applyFont="1" applyBorder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64" fontId="7" fillId="0" borderId="3" xfId="1" applyNumberFormat="1" applyFont="1" applyBorder="1" applyAlignment="1">
      <alignment horizontal="center"/>
    </xf>
    <xf numFmtId="0" fontId="3" fillId="0" borderId="2" xfId="0" applyFont="1" applyFill="1" applyBorder="1"/>
    <xf numFmtId="0" fontId="4" fillId="0" borderId="1" xfId="0" applyFont="1" applyFill="1" applyBorder="1" applyAlignment="1">
      <alignment horizontal="center"/>
    </xf>
    <xf numFmtId="164" fontId="4" fillId="0" borderId="1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3" fillId="0" borderId="0" xfId="0" applyFont="1" applyFill="1"/>
    <xf numFmtId="0" fontId="3" fillId="0" borderId="1" xfId="0" applyFont="1" applyBorder="1"/>
    <xf numFmtId="0" fontId="8" fillId="0" borderId="0" xfId="0" applyFont="1" applyBorder="1"/>
    <xf numFmtId="0" fontId="9" fillId="0" borderId="0" xfId="0" applyFont="1" applyBorder="1"/>
    <xf numFmtId="164" fontId="3" fillId="0" borderId="0" xfId="1" applyNumberFormat="1" applyFont="1" applyBorder="1"/>
    <xf numFmtId="164" fontId="2" fillId="3" borderId="0" xfId="1" applyNumberFormat="1" applyFont="1" applyFill="1" applyBorder="1"/>
    <xf numFmtId="0" fontId="7" fillId="0" borderId="0" xfId="0" applyFont="1" applyBorder="1"/>
    <xf numFmtId="164" fontId="10" fillId="0" borderId="0" xfId="1" applyNumberFormat="1" applyFont="1" applyBorder="1"/>
    <xf numFmtId="164" fontId="4" fillId="2" borderId="3" xfId="1" applyNumberFormat="1" applyFont="1" applyFill="1" applyBorder="1" applyAlignment="1">
      <alignment horizontal="center"/>
    </xf>
    <xf numFmtId="0" fontId="3" fillId="6" borderId="2" xfId="0" applyFont="1" applyFill="1" applyBorder="1"/>
    <xf numFmtId="0" fontId="4" fillId="6" borderId="1" xfId="0" applyFont="1" applyFill="1" applyBorder="1" applyAlignment="1">
      <alignment horizontal="center"/>
    </xf>
    <xf numFmtId="164" fontId="4" fillId="6" borderId="1" xfId="1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left"/>
    </xf>
    <xf numFmtId="164" fontId="4" fillId="6" borderId="3" xfId="1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64" fontId="6" fillId="0" borderId="1" xfId="1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164" fontId="3" fillId="0" borderId="1" xfId="1" applyNumberFormat="1" applyFont="1" applyFill="1" applyBorder="1" applyAlignment="1">
      <alignment horizontal="center"/>
    </xf>
    <xf numFmtId="164" fontId="3" fillId="0" borderId="3" xfId="1" applyNumberFormat="1" applyFont="1" applyFill="1" applyBorder="1" applyAlignment="1">
      <alignment horizontal="center"/>
    </xf>
    <xf numFmtId="164" fontId="4" fillId="0" borderId="3" xfId="1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164" fontId="6" fillId="6" borderId="1" xfId="1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left"/>
    </xf>
    <xf numFmtId="164" fontId="3" fillId="6" borderId="1" xfId="1" applyNumberFormat="1" applyFont="1" applyFill="1" applyBorder="1" applyAlignment="1">
      <alignment horizontal="center"/>
    </xf>
    <xf numFmtId="164" fontId="3" fillId="6" borderId="3" xfId="1" applyNumberFormat="1" applyFont="1" applyFill="1" applyBorder="1" applyAlignment="1">
      <alignment horizontal="center"/>
    </xf>
    <xf numFmtId="0" fontId="3" fillId="0" borderId="16" xfId="0" applyFont="1" applyFill="1" applyBorder="1"/>
    <xf numFmtId="0" fontId="7" fillId="2" borderId="16" xfId="0" applyFont="1" applyFill="1" applyBorder="1"/>
    <xf numFmtId="0" fontId="7" fillId="2" borderId="17" xfId="0" applyFont="1" applyFill="1" applyBorder="1" applyAlignment="1">
      <alignment horizontal="center"/>
    </xf>
    <xf numFmtId="164" fontId="7" fillId="2" borderId="17" xfId="1" applyNumberFormat="1" applyFont="1" applyFill="1" applyBorder="1" applyAlignment="1">
      <alignment horizontal="center"/>
    </xf>
    <xf numFmtId="0" fontId="7" fillId="2" borderId="17" xfId="0" applyFont="1" applyFill="1" applyBorder="1" applyAlignment="1">
      <alignment horizontal="left"/>
    </xf>
    <xf numFmtId="0" fontId="14" fillId="2" borderId="17" xfId="0" applyFont="1" applyFill="1" applyBorder="1" applyAlignment="1">
      <alignment horizontal="center"/>
    </xf>
    <xf numFmtId="164" fontId="7" fillId="2" borderId="18" xfId="1" applyNumberFormat="1" applyFont="1" applyFill="1" applyBorder="1" applyAlignment="1">
      <alignment horizontal="center"/>
    </xf>
    <xf numFmtId="0" fontId="3" fillId="6" borderId="1" xfId="0" applyFont="1" applyFill="1" applyBorder="1"/>
    <xf numFmtId="0" fontId="3" fillId="0" borderId="1" xfId="0" applyFont="1" applyFill="1" applyBorder="1"/>
    <xf numFmtId="0" fontId="3" fillId="0" borderId="19" xfId="0" applyFont="1" applyBorder="1"/>
    <xf numFmtId="0" fontId="2" fillId="4" borderId="16" xfId="0" applyFont="1" applyFill="1" applyBorder="1"/>
    <xf numFmtId="0" fontId="2" fillId="4" borderId="17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 wrapText="1"/>
    </xf>
    <xf numFmtId="0" fontId="2" fillId="4" borderId="18" xfId="0" applyFont="1" applyFill="1" applyBorder="1" applyAlignment="1">
      <alignment horizontal="center" wrapText="1"/>
    </xf>
    <xf numFmtId="0" fontId="3" fillId="0" borderId="10" xfId="0" applyFont="1" applyFill="1" applyBorder="1"/>
    <xf numFmtId="0" fontId="4" fillId="0" borderId="11" xfId="0" applyFont="1" applyFill="1" applyBorder="1" applyAlignment="1">
      <alignment horizontal="center"/>
    </xf>
    <xf numFmtId="164" fontId="4" fillId="0" borderId="11" xfId="1" applyNumberFormat="1" applyFont="1" applyFill="1" applyBorder="1" applyAlignment="1">
      <alignment horizontal="center"/>
    </xf>
    <xf numFmtId="0" fontId="4" fillId="0" borderId="11" xfId="0" applyFont="1" applyFill="1" applyBorder="1" applyAlignment="1">
      <alignment horizontal="left"/>
    </xf>
    <xf numFmtId="164" fontId="4" fillId="0" borderId="12" xfId="1" applyNumberFormat="1" applyFont="1" applyFill="1" applyBorder="1" applyAlignment="1">
      <alignment horizontal="center"/>
    </xf>
    <xf numFmtId="0" fontId="3" fillId="0" borderId="4" xfId="0" applyFont="1" applyFill="1" applyBorder="1"/>
    <xf numFmtId="0" fontId="6" fillId="0" borderId="5" xfId="0" applyFont="1" applyFill="1" applyBorder="1" applyAlignment="1">
      <alignment horizontal="center"/>
    </xf>
    <xf numFmtId="164" fontId="6" fillId="0" borderId="5" xfId="1" applyNumberFormat="1" applyFont="1" applyFill="1" applyBorder="1" applyAlignment="1">
      <alignment horizontal="center"/>
    </xf>
    <xf numFmtId="0" fontId="6" fillId="0" borderId="5" xfId="0" applyFont="1" applyFill="1" applyBorder="1" applyAlignment="1">
      <alignment horizontal="left"/>
    </xf>
    <xf numFmtId="164" fontId="3" fillId="0" borderId="5" xfId="1" applyNumberFormat="1" applyFont="1" applyFill="1" applyBorder="1" applyAlignment="1">
      <alignment horizontal="center"/>
    </xf>
    <xf numFmtId="164" fontId="3" fillId="0" borderId="6" xfId="1" applyNumberFormat="1" applyFont="1" applyFill="1" applyBorder="1" applyAlignment="1">
      <alignment horizont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164" fontId="7" fillId="0" borderId="1" xfId="1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center"/>
    </xf>
    <xf numFmtId="0" fontId="6" fillId="0" borderId="0" xfId="0" applyFont="1"/>
    <xf numFmtId="164" fontId="6" fillId="0" borderId="3" xfId="1" applyNumberFormat="1" applyFont="1" applyBorder="1" applyAlignment="1">
      <alignment horizontal="center"/>
    </xf>
    <xf numFmtId="164" fontId="6" fillId="0" borderId="6" xfId="1" applyNumberFormat="1" applyFont="1" applyBorder="1" applyAlignment="1">
      <alignment horizontal="center"/>
    </xf>
    <xf numFmtId="164" fontId="6" fillId="5" borderId="3" xfId="1" applyNumberFormat="1" applyFont="1" applyFill="1" applyBorder="1" applyAlignment="1">
      <alignment horizontal="center"/>
    </xf>
    <xf numFmtId="164" fontId="6" fillId="0" borderId="3" xfId="1" applyNumberFormat="1" applyFont="1" applyFill="1" applyBorder="1" applyAlignment="1">
      <alignment horizontal="center"/>
    </xf>
    <xf numFmtId="164" fontId="6" fillId="2" borderId="3" xfId="1" applyNumberFormat="1" applyFont="1" applyFill="1" applyBorder="1" applyAlignment="1">
      <alignment horizontal="center"/>
    </xf>
    <xf numFmtId="164" fontId="6" fillId="6" borderId="3" xfId="1" applyNumberFormat="1" applyFont="1" applyFill="1" applyBorder="1" applyAlignment="1">
      <alignment horizontal="center"/>
    </xf>
    <xf numFmtId="164" fontId="6" fillId="0" borderId="12" xfId="1" applyNumberFormat="1" applyFont="1" applyBorder="1" applyAlignment="1">
      <alignment horizontal="center"/>
    </xf>
    <xf numFmtId="0" fontId="2" fillId="0" borderId="22" xfId="0" applyFont="1" applyBorder="1"/>
    <xf numFmtId="164" fontId="6" fillId="0" borderId="18" xfId="1" applyNumberFormat="1" applyFont="1" applyBorder="1" applyAlignment="1">
      <alignment horizontal="center"/>
    </xf>
    <xf numFmtId="164" fontId="3" fillId="0" borderId="0" xfId="0" applyNumberFormat="1" applyFont="1"/>
    <xf numFmtId="0" fontId="15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21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99"/>
      <color rgb="FFC60A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Futura Medium" panose="00000400000000000000" pitchFamily="2" charset="0"/>
                <a:ea typeface="+mj-ea"/>
                <a:cs typeface="+mj-cs"/>
              </a:defRPr>
            </a:pPr>
            <a:r>
              <a:rPr lang="en-US"/>
              <a:t>Otumara F/S Creaming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Futura Medium" panose="00000400000000000000" pitchFamily="2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 - With Well Issues'!$N$1</c:f>
              <c:strCache>
                <c:ptCount val="1"/>
                <c:pt idx="0">
                  <c:v>Cum oil rate, bbl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'Opt - With Well Issues'!$B$2:$B$49</c:f>
              <c:strCache>
                <c:ptCount val="48"/>
                <c:pt idx="0">
                  <c:v>OTUM040T</c:v>
                </c:pt>
                <c:pt idx="1">
                  <c:v>OTUM035S</c:v>
                </c:pt>
                <c:pt idx="2">
                  <c:v>OTUM053T</c:v>
                </c:pt>
                <c:pt idx="3">
                  <c:v>OTUM019T</c:v>
                </c:pt>
                <c:pt idx="4">
                  <c:v>OTUM030L</c:v>
                </c:pt>
                <c:pt idx="5">
                  <c:v>OTUM057T</c:v>
                </c:pt>
                <c:pt idx="6">
                  <c:v>OTUM055T</c:v>
                </c:pt>
                <c:pt idx="7">
                  <c:v>OTUM036L</c:v>
                </c:pt>
                <c:pt idx="8">
                  <c:v>OTUM046S</c:v>
                </c:pt>
                <c:pt idx="9">
                  <c:v>OTUM012L</c:v>
                </c:pt>
                <c:pt idx="10">
                  <c:v>OTUM022L</c:v>
                </c:pt>
                <c:pt idx="11">
                  <c:v>OTUM008L</c:v>
                </c:pt>
                <c:pt idx="12">
                  <c:v>OTUM016T</c:v>
                </c:pt>
                <c:pt idx="13">
                  <c:v>OTUM017T</c:v>
                </c:pt>
                <c:pt idx="14">
                  <c:v>OTUM034S</c:v>
                </c:pt>
                <c:pt idx="15">
                  <c:v>OTUM012S</c:v>
                </c:pt>
                <c:pt idx="16">
                  <c:v>OTUM022S</c:v>
                </c:pt>
                <c:pt idx="17">
                  <c:v>OTUM039L</c:v>
                </c:pt>
                <c:pt idx="18">
                  <c:v>OTUM018T</c:v>
                </c:pt>
                <c:pt idx="19">
                  <c:v>OTUM054T</c:v>
                </c:pt>
                <c:pt idx="20">
                  <c:v>OTUM049T</c:v>
                </c:pt>
                <c:pt idx="21">
                  <c:v>OTUM002S</c:v>
                </c:pt>
                <c:pt idx="22">
                  <c:v>OTUM020L</c:v>
                </c:pt>
                <c:pt idx="23">
                  <c:v>OTUM043S</c:v>
                </c:pt>
                <c:pt idx="24">
                  <c:v>OTUM025S</c:v>
                </c:pt>
                <c:pt idx="25">
                  <c:v>OTUM015S</c:v>
                </c:pt>
                <c:pt idx="26">
                  <c:v>OTUM021S</c:v>
                </c:pt>
                <c:pt idx="27">
                  <c:v>OTUM010L</c:v>
                </c:pt>
                <c:pt idx="28">
                  <c:v>OTUM025L</c:v>
                </c:pt>
                <c:pt idx="29">
                  <c:v>OTUM027L</c:v>
                </c:pt>
                <c:pt idx="30">
                  <c:v>OTUM029S</c:v>
                </c:pt>
                <c:pt idx="31">
                  <c:v>OTUM002L</c:v>
                </c:pt>
                <c:pt idx="32">
                  <c:v>OTUM035L</c:v>
                </c:pt>
                <c:pt idx="33">
                  <c:v>OTUM009T</c:v>
                </c:pt>
                <c:pt idx="34">
                  <c:v>OTUM008S</c:v>
                </c:pt>
                <c:pt idx="35">
                  <c:v>OTUM038L</c:v>
                </c:pt>
                <c:pt idx="36">
                  <c:v>OTUM029L</c:v>
                </c:pt>
                <c:pt idx="37">
                  <c:v>OTUM004S</c:v>
                </c:pt>
                <c:pt idx="38">
                  <c:v>OTUM004L</c:v>
                </c:pt>
                <c:pt idx="39">
                  <c:v>OTUM044L</c:v>
                </c:pt>
                <c:pt idx="40">
                  <c:v>OTUM042S</c:v>
                </c:pt>
                <c:pt idx="41">
                  <c:v>OTUM050T</c:v>
                </c:pt>
                <c:pt idx="42">
                  <c:v>OTUM007S</c:v>
                </c:pt>
                <c:pt idx="43">
                  <c:v>OTUM020S</c:v>
                </c:pt>
                <c:pt idx="44">
                  <c:v>OTUM010S</c:v>
                </c:pt>
                <c:pt idx="45">
                  <c:v>OTUM041S</c:v>
                </c:pt>
                <c:pt idx="46">
                  <c:v>OTUM042L</c:v>
                </c:pt>
                <c:pt idx="47">
                  <c:v>OTUM027S</c:v>
                </c:pt>
              </c:strCache>
            </c:strRef>
          </c:cat>
          <c:val>
            <c:numRef>
              <c:f>'Opt - With Well Issues'!$N$2:$N$49</c:f>
              <c:numCache>
                <c:formatCode>_(* #,##0_);_(* \(#,##0\);_(* "-"??_);_(@_)</c:formatCode>
                <c:ptCount val="48"/>
                <c:pt idx="0">
                  <c:v>2008.1251295096101</c:v>
                </c:pt>
                <c:pt idx="1">
                  <c:v>3483.0922432018301</c:v>
                </c:pt>
                <c:pt idx="2">
                  <c:v>4639.5170209572407</c:v>
                </c:pt>
                <c:pt idx="3">
                  <c:v>5683.2461335582502</c:v>
                </c:pt>
                <c:pt idx="4">
                  <c:v>6692.6200036918299</c:v>
                </c:pt>
                <c:pt idx="5">
                  <c:v>7701.25000369183</c:v>
                </c:pt>
                <c:pt idx="6">
                  <c:v>8672.4539108085901</c:v>
                </c:pt>
                <c:pt idx="7">
                  <c:v>9623.6986818613368</c:v>
                </c:pt>
                <c:pt idx="8">
                  <c:v>10486.231558657319</c:v>
                </c:pt>
                <c:pt idx="9">
                  <c:v>11347.876595125606</c:v>
                </c:pt>
                <c:pt idx="10">
                  <c:v>12181.983319138808</c:v>
                </c:pt>
                <c:pt idx="11">
                  <c:v>12999.515978592455</c:v>
                </c:pt>
                <c:pt idx="12">
                  <c:v>13742.515516746973</c:v>
                </c:pt>
                <c:pt idx="13">
                  <c:v>14452.08038766081</c:v>
                </c:pt>
                <c:pt idx="14">
                  <c:v>15145.094202590804</c:v>
                </c:pt>
                <c:pt idx="15">
                  <c:v>15754.918096316305</c:v>
                </c:pt>
                <c:pt idx="16">
                  <c:v>16329.573041174883</c:v>
                </c:pt>
                <c:pt idx="17">
                  <c:v>16868.199714943104</c:v>
                </c:pt>
                <c:pt idx="18">
                  <c:v>17404.376309123203</c:v>
                </c:pt>
                <c:pt idx="19">
                  <c:v>17936.252839398087</c:v>
                </c:pt>
                <c:pt idx="20">
                  <c:v>18467.921738194891</c:v>
                </c:pt>
                <c:pt idx="21">
                  <c:v>18980.423295400433</c:v>
                </c:pt>
                <c:pt idx="22">
                  <c:v>19463.075011205277</c:v>
                </c:pt>
                <c:pt idx="23">
                  <c:v>19859.192206177901</c:v>
                </c:pt>
                <c:pt idx="24">
                  <c:v>20209.89877881129</c:v>
                </c:pt>
                <c:pt idx="25">
                  <c:v>20551.795091303506</c:v>
                </c:pt>
                <c:pt idx="26">
                  <c:v>20882.11476795646</c:v>
                </c:pt>
                <c:pt idx="27">
                  <c:v>21211.946587496019</c:v>
                </c:pt>
                <c:pt idx="28">
                  <c:v>21534.65157850791</c:v>
                </c:pt>
                <c:pt idx="29">
                  <c:v>21844.861110530284</c:v>
                </c:pt>
                <c:pt idx="30">
                  <c:v>22151.235772109107</c:v>
                </c:pt>
                <c:pt idx="31">
                  <c:v>22451.701860894893</c:v>
                </c:pt>
                <c:pt idx="32">
                  <c:v>22733.032124449317</c:v>
                </c:pt>
                <c:pt idx="33">
                  <c:v>22991.110902121196</c:v>
                </c:pt>
                <c:pt idx="34">
                  <c:v>23217.901989265687</c:v>
                </c:pt>
                <c:pt idx="35">
                  <c:v>23514.901989265687</c:v>
                </c:pt>
                <c:pt idx="36">
                  <c:v>23762.287508332323</c:v>
                </c:pt>
                <c:pt idx="37">
                  <c:v>23992.527731352566</c:v>
                </c:pt>
                <c:pt idx="38">
                  <c:v>24204.436942726512</c:v>
                </c:pt>
                <c:pt idx="39">
                  <c:v>24381.52635464774</c:v>
                </c:pt>
                <c:pt idx="40">
                  <c:v>24537.886216508028</c:v>
                </c:pt>
                <c:pt idx="41">
                  <c:v>24680.289648608225</c:v>
                </c:pt>
                <c:pt idx="42">
                  <c:v>24820.370904665931</c:v>
                </c:pt>
                <c:pt idx="43">
                  <c:v>24954.826262105147</c:v>
                </c:pt>
                <c:pt idx="44">
                  <c:v>25085.920782594432</c:v>
                </c:pt>
                <c:pt idx="45">
                  <c:v>25212.908471640527</c:v>
                </c:pt>
                <c:pt idx="46">
                  <c:v>25339.865183131566</c:v>
                </c:pt>
                <c:pt idx="47">
                  <c:v>25450.035876007489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0-4E93-A6CE-AD04126CF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061464"/>
        <c:axId val="768063104"/>
      </c:lineChart>
      <c:lineChart>
        <c:grouping val="standard"/>
        <c:varyColors val="0"/>
        <c:ser>
          <c:idx val="1"/>
          <c:order val="1"/>
          <c:tx>
            <c:strRef>
              <c:f>'Opt - With Well Issues'!$O$1</c:f>
              <c:strCache>
                <c:ptCount val="1"/>
                <c:pt idx="0">
                  <c:v>Cum Corrected Gas Mscf/d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'Opt - With Well Issues'!$B$2:$B$49</c:f>
              <c:strCache>
                <c:ptCount val="48"/>
                <c:pt idx="0">
                  <c:v>OTUM040T</c:v>
                </c:pt>
                <c:pt idx="1">
                  <c:v>OTUM035S</c:v>
                </c:pt>
                <c:pt idx="2">
                  <c:v>OTUM053T</c:v>
                </c:pt>
                <c:pt idx="3">
                  <c:v>OTUM019T</c:v>
                </c:pt>
                <c:pt idx="4">
                  <c:v>OTUM030L</c:v>
                </c:pt>
                <c:pt idx="5">
                  <c:v>OTUM057T</c:v>
                </c:pt>
                <c:pt idx="6">
                  <c:v>OTUM055T</c:v>
                </c:pt>
                <c:pt idx="7">
                  <c:v>OTUM036L</c:v>
                </c:pt>
                <c:pt idx="8">
                  <c:v>OTUM046S</c:v>
                </c:pt>
                <c:pt idx="9">
                  <c:v>OTUM012L</c:v>
                </c:pt>
                <c:pt idx="10">
                  <c:v>OTUM022L</c:v>
                </c:pt>
                <c:pt idx="11">
                  <c:v>OTUM008L</c:v>
                </c:pt>
                <c:pt idx="12">
                  <c:v>OTUM016T</c:v>
                </c:pt>
                <c:pt idx="13">
                  <c:v>OTUM017T</c:v>
                </c:pt>
                <c:pt idx="14">
                  <c:v>OTUM034S</c:v>
                </c:pt>
                <c:pt idx="15">
                  <c:v>OTUM012S</c:v>
                </c:pt>
                <c:pt idx="16">
                  <c:v>OTUM022S</c:v>
                </c:pt>
                <c:pt idx="17">
                  <c:v>OTUM039L</c:v>
                </c:pt>
                <c:pt idx="18">
                  <c:v>OTUM018T</c:v>
                </c:pt>
                <c:pt idx="19">
                  <c:v>OTUM054T</c:v>
                </c:pt>
                <c:pt idx="20">
                  <c:v>OTUM049T</c:v>
                </c:pt>
                <c:pt idx="21">
                  <c:v>OTUM002S</c:v>
                </c:pt>
                <c:pt idx="22">
                  <c:v>OTUM020L</c:v>
                </c:pt>
                <c:pt idx="23">
                  <c:v>OTUM043S</c:v>
                </c:pt>
                <c:pt idx="24">
                  <c:v>OTUM025S</c:v>
                </c:pt>
                <c:pt idx="25">
                  <c:v>OTUM015S</c:v>
                </c:pt>
                <c:pt idx="26">
                  <c:v>OTUM021S</c:v>
                </c:pt>
                <c:pt idx="27">
                  <c:v>OTUM010L</c:v>
                </c:pt>
                <c:pt idx="28">
                  <c:v>OTUM025L</c:v>
                </c:pt>
                <c:pt idx="29">
                  <c:v>OTUM027L</c:v>
                </c:pt>
                <c:pt idx="30">
                  <c:v>OTUM029S</c:v>
                </c:pt>
                <c:pt idx="31">
                  <c:v>OTUM002L</c:v>
                </c:pt>
                <c:pt idx="32">
                  <c:v>OTUM035L</c:v>
                </c:pt>
                <c:pt idx="33">
                  <c:v>OTUM009T</c:v>
                </c:pt>
                <c:pt idx="34">
                  <c:v>OTUM008S</c:v>
                </c:pt>
                <c:pt idx="35">
                  <c:v>OTUM038L</c:v>
                </c:pt>
                <c:pt idx="36">
                  <c:v>OTUM029L</c:v>
                </c:pt>
                <c:pt idx="37">
                  <c:v>OTUM004S</c:v>
                </c:pt>
                <c:pt idx="38">
                  <c:v>OTUM004L</c:v>
                </c:pt>
                <c:pt idx="39">
                  <c:v>OTUM044L</c:v>
                </c:pt>
                <c:pt idx="40">
                  <c:v>OTUM042S</c:v>
                </c:pt>
                <c:pt idx="41">
                  <c:v>OTUM050T</c:v>
                </c:pt>
                <c:pt idx="42">
                  <c:v>OTUM007S</c:v>
                </c:pt>
                <c:pt idx="43">
                  <c:v>OTUM020S</c:v>
                </c:pt>
                <c:pt idx="44">
                  <c:v>OTUM010S</c:v>
                </c:pt>
                <c:pt idx="45">
                  <c:v>OTUM041S</c:v>
                </c:pt>
                <c:pt idx="46">
                  <c:v>OTUM042L</c:v>
                </c:pt>
                <c:pt idx="47">
                  <c:v>OTUM027S</c:v>
                </c:pt>
              </c:strCache>
            </c:strRef>
          </c:cat>
          <c:val>
            <c:numRef>
              <c:f>'Opt - With Well Issues'!$O$2:$O$49</c:f>
              <c:numCache>
                <c:formatCode>_(* #,##0_);_(* \(#,##0\);_(* "-"??_);_(@_)</c:formatCode>
                <c:ptCount val="48"/>
                <c:pt idx="0">
                  <c:v>1129.7373124979099</c:v>
                </c:pt>
                <c:pt idx="1">
                  <c:v>1853.4847311242841</c:v>
                </c:pt>
                <c:pt idx="2">
                  <c:v>2269.7976511162315</c:v>
                </c:pt>
                <c:pt idx="3">
                  <c:v>3091.6678889428545</c:v>
                </c:pt>
                <c:pt idx="4">
                  <c:v>3455.0424821909432</c:v>
                </c:pt>
                <c:pt idx="5">
                  <c:v>4170.2620151909432</c:v>
                </c:pt>
                <c:pt idx="6">
                  <c:v>4961.0657051474846</c:v>
                </c:pt>
                <c:pt idx="7">
                  <c:v>6419.8139739526941</c:v>
                </c:pt>
                <c:pt idx="8">
                  <c:v>7518.6704175508339</c:v>
                </c:pt>
                <c:pt idx="9">
                  <c:v>7828.8626306794176</c:v>
                </c:pt>
                <c:pt idx="10">
                  <c:v>8623.3189576447148</c:v>
                </c:pt>
                <c:pt idx="11">
                  <c:v>9389.6812378358773</c:v>
                </c:pt>
                <c:pt idx="12">
                  <c:v>10179.636127556458</c:v>
                </c:pt>
                <c:pt idx="13">
                  <c:v>10361.377119139474</c:v>
                </c:pt>
                <c:pt idx="14">
                  <c:v>11391.298087696403</c:v>
                </c:pt>
                <c:pt idx="15">
                  <c:v>11821.254613259456</c:v>
                </c:pt>
                <c:pt idx="16">
                  <c:v>12618.910952490764</c:v>
                </c:pt>
                <c:pt idx="17">
                  <c:v>12812.816555047324</c:v>
                </c:pt>
                <c:pt idx="18">
                  <c:v>13538.209203540602</c:v>
                </c:pt>
                <c:pt idx="19">
                  <c:v>13729.68475443956</c:v>
                </c:pt>
                <c:pt idx="20">
                  <c:v>14079.019310644815</c:v>
                </c:pt>
                <c:pt idx="21">
                  <c:v>14424.320272886336</c:v>
                </c:pt>
                <c:pt idx="22">
                  <c:v>14873.659518128568</c:v>
                </c:pt>
                <c:pt idx="23">
                  <c:v>15014.544877639863</c:v>
                </c:pt>
                <c:pt idx="24">
                  <c:v>15591.563588362393</c:v>
                </c:pt>
                <c:pt idx="25">
                  <c:v>16108.506309758804</c:v>
                </c:pt>
                <c:pt idx="26">
                  <c:v>16385.299340248195</c:v>
                </c:pt>
                <c:pt idx="27">
                  <c:v>17018.092708505334</c:v>
                </c:pt>
                <c:pt idx="28">
                  <c:v>17242.912399503537</c:v>
                </c:pt>
                <c:pt idx="29">
                  <c:v>17799.676126185463</c:v>
                </c:pt>
                <c:pt idx="30">
                  <c:v>18240.431547149987</c:v>
                </c:pt>
                <c:pt idx="31">
                  <c:v>19449.240389884195</c:v>
                </c:pt>
                <c:pt idx="32">
                  <c:v>19549.931198135906</c:v>
                </c:pt>
                <c:pt idx="33">
                  <c:v>20050.59283669656</c:v>
                </c:pt>
                <c:pt idx="34">
                  <c:v>20139.99972394354</c:v>
                </c:pt>
                <c:pt idx="35">
                  <c:v>23432.99972394354</c:v>
                </c:pt>
                <c:pt idx="36">
                  <c:v>23773.64504837427</c:v>
                </c:pt>
                <c:pt idx="37">
                  <c:v>24086.295940237709</c:v>
                </c:pt>
                <c:pt idx="38">
                  <c:v>24486.860535343847</c:v>
                </c:pt>
                <c:pt idx="39">
                  <c:v>24811.373737676062</c:v>
                </c:pt>
                <c:pt idx="40">
                  <c:v>25603.846101841733</c:v>
                </c:pt>
                <c:pt idx="41">
                  <c:v>26316.18917617945</c:v>
                </c:pt>
                <c:pt idx="42">
                  <c:v>27100.586324617376</c:v>
                </c:pt>
                <c:pt idx="43">
                  <c:v>27376.89948848492</c:v>
                </c:pt>
                <c:pt idx="44">
                  <c:v>28217.205199092448</c:v>
                </c:pt>
                <c:pt idx="45">
                  <c:v>29053.528424350126</c:v>
                </c:pt>
                <c:pt idx="46">
                  <c:v>29625.878034006153</c:v>
                </c:pt>
                <c:pt idx="47">
                  <c:v>29810.188844429915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0-4E93-A6CE-AD04126CF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614256"/>
        <c:axId val="725616224"/>
      </c:lineChart>
      <c:catAx>
        <c:axId val="76806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Futura Medium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768063104"/>
        <c:crosses val="autoZero"/>
        <c:auto val="1"/>
        <c:lblAlgn val="ctr"/>
        <c:lblOffset val="100"/>
        <c:noMultiLvlLbl val="0"/>
      </c:catAx>
      <c:valAx>
        <c:axId val="7680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Futura Medium" panose="00000400000000000000" pitchFamily="2" charset="0"/>
                    <a:ea typeface="+mn-ea"/>
                    <a:cs typeface="+mn-cs"/>
                  </a:defRPr>
                </a:pPr>
                <a:r>
                  <a:rPr lang="en-US"/>
                  <a:t>Cumulative Oil Rate (bbl/d)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Futura Medium" panose="00000400000000000000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Futura Medium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768061464"/>
        <c:crosses val="autoZero"/>
        <c:crossBetween val="between"/>
      </c:valAx>
      <c:valAx>
        <c:axId val="7256162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Futura Medium" panose="00000400000000000000" pitchFamily="2" charset="0"/>
                    <a:ea typeface="+mn-ea"/>
                    <a:cs typeface="+mn-cs"/>
                  </a:defRPr>
                </a:pPr>
                <a:r>
                  <a:rPr lang="en-US"/>
                  <a:t>Cunulative Gas Rate (Mscf/d)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Futura Medium" panose="00000400000000000000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Futura Medium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725614256"/>
        <c:crosses val="max"/>
        <c:crossBetween val="between"/>
      </c:valAx>
      <c:catAx>
        <c:axId val="72561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5616224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Futura Medium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Futura Medium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Futura Medium" panose="00000400000000000000" pitchFamily="2" charset="0"/>
                <a:ea typeface="+mj-ea"/>
                <a:cs typeface="+mj-cs"/>
              </a:defRPr>
            </a:pPr>
            <a:r>
              <a:rPr lang="en-US"/>
              <a:t>Otumara F/S Creaming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Futura Medium" panose="00000400000000000000" pitchFamily="2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'Optimisation - No Well Issues'!$N$1</c:f>
              <c:strCache>
                <c:ptCount val="1"/>
                <c:pt idx="0">
                  <c:v>Cum oil rate, bbl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'Optimisation - No Well Issues'!$B$2:$B$43</c:f>
              <c:strCache>
                <c:ptCount val="42"/>
                <c:pt idx="0">
                  <c:v>OTUM040T</c:v>
                </c:pt>
                <c:pt idx="1">
                  <c:v>OTUM035S</c:v>
                </c:pt>
                <c:pt idx="2">
                  <c:v>OTUM053T</c:v>
                </c:pt>
                <c:pt idx="3">
                  <c:v>OTUM019T</c:v>
                </c:pt>
                <c:pt idx="4">
                  <c:v>OTUM030L</c:v>
                </c:pt>
                <c:pt idx="5">
                  <c:v>OTUM055T</c:v>
                </c:pt>
                <c:pt idx="6">
                  <c:v>OTUM036L</c:v>
                </c:pt>
                <c:pt idx="7">
                  <c:v>OTUM012L</c:v>
                </c:pt>
                <c:pt idx="8">
                  <c:v>OTUM022L</c:v>
                </c:pt>
                <c:pt idx="9">
                  <c:v>OTUM008L</c:v>
                </c:pt>
                <c:pt idx="10">
                  <c:v>OTUM016T</c:v>
                </c:pt>
                <c:pt idx="11">
                  <c:v>OTUM017T</c:v>
                </c:pt>
                <c:pt idx="12">
                  <c:v>OTUM034S</c:v>
                </c:pt>
                <c:pt idx="13">
                  <c:v>OTUM012S</c:v>
                </c:pt>
                <c:pt idx="14">
                  <c:v>OTUM022S</c:v>
                </c:pt>
                <c:pt idx="15">
                  <c:v>OTUM039L</c:v>
                </c:pt>
                <c:pt idx="16">
                  <c:v>OTUM018T</c:v>
                </c:pt>
                <c:pt idx="17">
                  <c:v>OTUM054T</c:v>
                </c:pt>
                <c:pt idx="18">
                  <c:v>OTUM049T</c:v>
                </c:pt>
                <c:pt idx="19">
                  <c:v>OTUM002S</c:v>
                </c:pt>
                <c:pt idx="20">
                  <c:v>OTUM020L</c:v>
                </c:pt>
                <c:pt idx="21">
                  <c:v>OTUM043S</c:v>
                </c:pt>
                <c:pt idx="22">
                  <c:v>OTUM025S</c:v>
                </c:pt>
                <c:pt idx="23">
                  <c:v>OTUM015S</c:v>
                </c:pt>
                <c:pt idx="24">
                  <c:v>OTUM021S</c:v>
                </c:pt>
                <c:pt idx="25">
                  <c:v>OTUM010L</c:v>
                </c:pt>
                <c:pt idx="26">
                  <c:v>OTUM025L</c:v>
                </c:pt>
                <c:pt idx="27">
                  <c:v>OTUM027L</c:v>
                </c:pt>
                <c:pt idx="28">
                  <c:v>OTUM029S</c:v>
                </c:pt>
                <c:pt idx="29">
                  <c:v>OTUM041S</c:v>
                </c:pt>
                <c:pt idx="30">
                  <c:v>OTUM035L</c:v>
                </c:pt>
                <c:pt idx="31">
                  <c:v>OTUM009T</c:v>
                </c:pt>
                <c:pt idx="32">
                  <c:v>OTUM029L</c:v>
                </c:pt>
                <c:pt idx="33">
                  <c:v>OTUM004S</c:v>
                </c:pt>
                <c:pt idx="34">
                  <c:v>OTUM008S</c:v>
                </c:pt>
                <c:pt idx="35">
                  <c:v>OTUM004L</c:v>
                </c:pt>
                <c:pt idx="36">
                  <c:v>OTUM050T</c:v>
                </c:pt>
                <c:pt idx="37">
                  <c:v>OTUM020S</c:v>
                </c:pt>
                <c:pt idx="38">
                  <c:v>OTUM007S</c:v>
                </c:pt>
                <c:pt idx="39">
                  <c:v>OTUM010S</c:v>
                </c:pt>
                <c:pt idx="40">
                  <c:v>OTUM002L</c:v>
                </c:pt>
                <c:pt idx="41">
                  <c:v>OTUM027S</c:v>
                </c:pt>
              </c:strCache>
            </c:strRef>
          </c:cat>
          <c:val>
            <c:numRef>
              <c:f>'Optimisation - No Well Issues'!$N$2:$N$43</c:f>
              <c:numCache>
                <c:formatCode>_(* #,##0_);_(* \(#,##0\);_(* "-"??_);_(@_)</c:formatCode>
                <c:ptCount val="42"/>
                <c:pt idx="0">
                  <c:v>2008.1251295096101</c:v>
                </c:pt>
                <c:pt idx="1">
                  <c:v>3483.0922432018301</c:v>
                </c:pt>
                <c:pt idx="2">
                  <c:v>4639.5170209572407</c:v>
                </c:pt>
                <c:pt idx="3">
                  <c:v>5683.2461335582502</c:v>
                </c:pt>
                <c:pt idx="4">
                  <c:v>6692.6200036918299</c:v>
                </c:pt>
                <c:pt idx="5">
                  <c:v>7663.82391080859</c:v>
                </c:pt>
                <c:pt idx="6">
                  <c:v>8615.0686818613358</c:v>
                </c:pt>
                <c:pt idx="7">
                  <c:v>9476.7137183296236</c:v>
                </c:pt>
                <c:pt idx="8">
                  <c:v>10310.820442342825</c:v>
                </c:pt>
                <c:pt idx="9">
                  <c:v>11128.353101796472</c:v>
                </c:pt>
                <c:pt idx="10">
                  <c:v>11871.35263995099</c:v>
                </c:pt>
                <c:pt idx="11">
                  <c:v>12580.917510864827</c:v>
                </c:pt>
                <c:pt idx="12">
                  <c:v>13273.931325794822</c:v>
                </c:pt>
                <c:pt idx="13">
                  <c:v>13883.755219520321</c:v>
                </c:pt>
                <c:pt idx="14">
                  <c:v>14458.410164378898</c:v>
                </c:pt>
                <c:pt idx="15">
                  <c:v>14997.03683814712</c:v>
                </c:pt>
                <c:pt idx="16">
                  <c:v>15533.213432327218</c:v>
                </c:pt>
                <c:pt idx="17">
                  <c:v>16065.089962602102</c:v>
                </c:pt>
                <c:pt idx="18">
                  <c:v>16596.758861398906</c:v>
                </c:pt>
                <c:pt idx="19">
                  <c:v>17109.260418604448</c:v>
                </c:pt>
                <c:pt idx="20">
                  <c:v>17591.912134409293</c:v>
                </c:pt>
                <c:pt idx="21">
                  <c:v>17988.029329381916</c:v>
                </c:pt>
                <c:pt idx="22">
                  <c:v>18338.735902015305</c:v>
                </c:pt>
                <c:pt idx="23">
                  <c:v>18680.632214507521</c:v>
                </c:pt>
                <c:pt idx="24">
                  <c:v>19010.951891160475</c:v>
                </c:pt>
                <c:pt idx="25">
                  <c:v>19340.783710700034</c:v>
                </c:pt>
                <c:pt idx="26">
                  <c:v>19663.488701711925</c:v>
                </c:pt>
                <c:pt idx="27">
                  <c:v>19973.6982337343</c:v>
                </c:pt>
                <c:pt idx="28">
                  <c:v>20280.072895313122</c:v>
                </c:pt>
                <c:pt idx="29">
                  <c:v>20407.060584359217</c:v>
                </c:pt>
                <c:pt idx="30">
                  <c:v>20688.390847913641</c:v>
                </c:pt>
                <c:pt idx="31">
                  <c:v>20946.46962558552</c:v>
                </c:pt>
                <c:pt idx="32">
                  <c:v>21193.855144652156</c:v>
                </c:pt>
                <c:pt idx="33">
                  <c:v>21424.095367672398</c:v>
                </c:pt>
                <c:pt idx="34">
                  <c:v>21650.886454816889</c:v>
                </c:pt>
                <c:pt idx="35">
                  <c:v>21862.795666190839</c:v>
                </c:pt>
                <c:pt idx="36">
                  <c:v>22005.199098291036</c:v>
                </c:pt>
                <c:pt idx="37">
                  <c:v>22139.654455730251</c:v>
                </c:pt>
                <c:pt idx="38">
                  <c:v>22279.735711787958</c:v>
                </c:pt>
                <c:pt idx="39">
                  <c:v>22410.830232277243</c:v>
                </c:pt>
                <c:pt idx="40">
                  <c:v>22711.29632106303</c:v>
                </c:pt>
                <c:pt idx="41">
                  <c:v>22821.467013938953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5-4BE7-B79A-B9FF19355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061464"/>
        <c:axId val="768063104"/>
      </c:lineChart>
      <c:lineChart>
        <c:grouping val="standard"/>
        <c:varyColors val="0"/>
        <c:ser>
          <c:idx val="1"/>
          <c:order val="1"/>
          <c:tx>
            <c:strRef>
              <c:f>'Optimisation - No Well Issues'!$O$1</c:f>
              <c:strCache>
                <c:ptCount val="1"/>
                <c:pt idx="0">
                  <c:v>Cum Corrected Gas Mscf/d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'Optimisation - No Well Issues'!$B$2:$B$43</c:f>
              <c:strCache>
                <c:ptCount val="42"/>
                <c:pt idx="0">
                  <c:v>OTUM040T</c:v>
                </c:pt>
                <c:pt idx="1">
                  <c:v>OTUM035S</c:v>
                </c:pt>
                <c:pt idx="2">
                  <c:v>OTUM053T</c:v>
                </c:pt>
                <c:pt idx="3">
                  <c:v>OTUM019T</c:v>
                </c:pt>
                <c:pt idx="4">
                  <c:v>OTUM030L</c:v>
                </c:pt>
                <c:pt idx="5">
                  <c:v>OTUM055T</c:v>
                </c:pt>
                <c:pt idx="6">
                  <c:v>OTUM036L</c:v>
                </c:pt>
                <c:pt idx="7">
                  <c:v>OTUM012L</c:v>
                </c:pt>
                <c:pt idx="8">
                  <c:v>OTUM022L</c:v>
                </c:pt>
                <c:pt idx="9">
                  <c:v>OTUM008L</c:v>
                </c:pt>
                <c:pt idx="10">
                  <c:v>OTUM016T</c:v>
                </c:pt>
                <c:pt idx="11">
                  <c:v>OTUM017T</c:v>
                </c:pt>
                <c:pt idx="12">
                  <c:v>OTUM034S</c:v>
                </c:pt>
                <c:pt idx="13">
                  <c:v>OTUM012S</c:v>
                </c:pt>
                <c:pt idx="14">
                  <c:v>OTUM022S</c:v>
                </c:pt>
                <c:pt idx="15">
                  <c:v>OTUM039L</c:v>
                </c:pt>
                <c:pt idx="16">
                  <c:v>OTUM018T</c:v>
                </c:pt>
                <c:pt idx="17">
                  <c:v>OTUM054T</c:v>
                </c:pt>
                <c:pt idx="18">
                  <c:v>OTUM049T</c:v>
                </c:pt>
                <c:pt idx="19">
                  <c:v>OTUM002S</c:v>
                </c:pt>
                <c:pt idx="20">
                  <c:v>OTUM020L</c:v>
                </c:pt>
                <c:pt idx="21">
                  <c:v>OTUM043S</c:v>
                </c:pt>
                <c:pt idx="22">
                  <c:v>OTUM025S</c:v>
                </c:pt>
                <c:pt idx="23">
                  <c:v>OTUM015S</c:v>
                </c:pt>
                <c:pt idx="24">
                  <c:v>OTUM021S</c:v>
                </c:pt>
                <c:pt idx="25">
                  <c:v>OTUM010L</c:v>
                </c:pt>
                <c:pt idx="26">
                  <c:v>OTUM025L</c:v>
                </c:pt>
                <c:pt idx="27">
                  <c:v>OTUM027L</c:v>
                </c:pt>
                <c:pt idx="28">
                  <c:v>OTUM029S</c:v>
                </c:pt>
                <c:pt idx="29">
                  <c:v>OTUM041S</c:v>
                </c:pt>
                <c:pt idx="30">
                  <c:v>OTUM035L</c:v>
                </c:pt>
                <c:pt idx="31">
                  <c:v>OTUM009T</c:v>
                </c:pt>
                <c:pt idx="32">
                  <c:v>OTUM029L</c:v>
                </c:pt>
                <c:pt idx="33">
                  <c:v>OTUM004S</c:v>
                </c:pt>
                <c:pt idx="34">
                  <c:v>OTUM008S</c:v>
                </c:pt>
                <c:pt idx="35">
                  <c:v>OTUM004L</c:v>
                </c:pt>
                <c:pt idx="36">
                  <c:v>OTUM050T</c:v>
                </c:pt>
                <c:pt idx="37">
                  <c:v>OTUM020S</c:v>
                </c:pt>
                <c:pt idx="38">
                  <c:v>OTUM007S</c:v>
                </c:pt>
                <c:pt idx="39">
                  <c:v>OTUM010S</c:v>
                </c:pt>
                <c:pt idx="40">
                  <c:v>OTUM002L</c:v>
                </c:pt>
                <c:pt idx="41">
                  <c:v>OTUM027S</c:v>
                </c:pt>
              </c:strCache>
            </c:strRef>
          </c:cat>
          <c:val>
            <c:numRef>
              <c:f>'Optimisation - No Well Issues'!$O$2:$O$43</c:f>
              <c:numCache>
                <c:formatCode>_(* #,##0_);_(* \(#,##0\);_(* "-"??_);_(@_)</c:formatCode>
                <c:ptCount val="42"/>
                <c:pt idx="0">
                  <c:v>1129.7373124979099</c:v>
                </c:pt>
                <c:pt idx="1">
                  <c:v>1853.4847311242841</c:v>
                </c:pt>
                <c:pt idx="2">
                  <c:v>2269.7976511162315</c:v>
                </c:pt>
                <c:pt idx="3">
                  <c:v>3091.6678889428545</c:v>
                </c:pt>
                <c:pt idx="4">
                  <c:v>3455.0424821909432</c:v>
                </c:pt>
                <c:pt idx="5">
                  <c:v>4245.8461721474841</c:v>
                </c:pt>
                <c:pt idx="6">
                  <c:v>5704.5944409526946</c:v>
                </c:pt>
                <c:pt idx="7">
                  <c:v>6014.7866540812784</c:v>
                </c:pt>
                <c:pt idx="8">
                  <c:v>6809.2429810465765</c:v>
                </c:pt>
                <c:pt idx="9">
                  <c:v>7575.6052612377398</c:v>
                </c:pt>
                <c:pt idx="10">
                  <c:v>8365.5601509583194</c:v>
                </c:pt>
                <c:pt idx="11">
                  <c:v>8547.3011425413351</c:v>
                </c:pt>
                <c:pt idx="12">
                  <c:v>9577.2221110982646</c:v>
                </c:pt>
                <c:pt idx="13">
                  <c:v>10007.178636661318</c:v>
                </c:pt>
                <c:pt idx="14">
                  <c:v>10804.834975892625</c:v>
                </c:pt>
                <c:pt idx="15">
                  <c:v>10998.740578449186</c:v>
                </c:pt>
                <c:pt idx="16">
                  <c:v>11724.133226942464</c:v>
                </c:pt>
                <c:pt idx="17">
                  <c:v>11915.608777841422</c:v>
                </c:pt>
                <c:pt idx="18">
                  <c:v>12264.943334046677</c:v>
                </c:pt>
                <c:pt idx="19">
                  <c:v>12610.244296288198</c:v>
                </c:pt>
                <c:pt idx="20">
                  <c:v>13059.58354153043</c:v>
                </c:pt>
                <c:pt idx="21">
                  <c:v>13200.468901041724</c:v>
                </c:pt>
                <c:pt idx="22">
                  <c:v>13777.487611764254</c:v>
                </c:pt>
                <c:pt idx="23">
                  <c:v>14294.430333160666</c:v>
                </c:pt>
                <c:pt idx="24">
                  <c:v>14571.223363650059</c:v>
                </c:pt>
                <c:pt idx="25">
                  <c:v>15204.016731907197</c:v>
                </c:pt>
                <c:pt idx="26">
                  <c:v>15428.836422905402</c:v>
                </c:pt>
                <c:pt idx="27">
                  <c:v>15985.600149587326</c:v>
                </c:pt>
                <c:pt idx="28">
                  <c:v>16426.355570551852</c:v>
                </c:pt>
                <c:pt idx="29">
                  <c:v>17262.67879580953</c:v>
                </c:pt>
                <c:pt idx="30">
                  <c:v>17363.369604061241</c:v>
                </c:pt>
                <c:pt idx="31">
                  <c:v>17864.031242621895</c:v>
                </c:pt>
                <c:pt idx="32">
                  <c:v>18204.676567052626</c:v>
                </c:pt>
                <c:pt idx="33">
                  <c:v>18517.327458916065</c:v>
                </c:pt>
                <c:pt idx="34">
                  <c:v>18606.734346163044</c:v>
                </c:pt>
                <c:pt idx="35">
                  <c:v>19007.298941269182</c:v>
                </c:pt>
                <c:pt idx="36">
                  <c:v>19719.6420156069</c:v>
                </c:pt>
                <c:pt idx="37">
                  <c:v>19995.955179474444</c:v>
                </c:pt>
                <c:pt idx="38">
                  <c:v>20780.352327912369</c:v>
                </c:pt>
                <c:pt idx="39">
                  <c:v>21620.658038519898</c:v>
                </c:pt>
                <c:pt idx="40">
                  <c:v>22829.466881254106</c:v>
                </c:pt>
                <c:pt idx="41">
                  <c:v>23013.777691677868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35-4BE7-B79A-B9FF19355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614256"/>
        <c:axId val="725616224"/>
      </c:lineChart>
      <c:catAx>
        <c:axId val="76806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Futura Medium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768063104"/>
        <c:crosses val="autoZero"/>
        <c:auto val="1"/>
        <c:lblAlgn val="ctr"/>
        <c:lblOffset val="100"/>
        <c:noMultiLvlLbl val="0"/>
      </c:catAx>
      <c:valAx>
        <c:axId val="7680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Futura Medium" panose="00000400000000000000" pitchFamily="2" charset="0"/>
                    <a:ea typeface="+mn-ea"/>
                    <a:cs typeface="+mn-cs"/>
                  </a:defRPr>
                </a:pPr>
                <a:r>
                  <a:rPr lang="en-US"/>
                  <a:t>Cumulative Oil Rate (bbl/d)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Futura Medium" panose="00000400000000000000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Futura Medium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768061464"/>
        <c:crosses val="autoZero"/>
        <c:crossBetween val="between"/>
      </c:valAx>
      <c:valAx>
        <c:axId val="7256162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Futura Medium" panose="00000400000000000000" pitchFamily="2" charset="0"/>
                    <a:ea typeface="+mn-ea"/>
                    <a:cs typeface="+mn-cs"/>
                  </a:defRPr>
                </a:pPr>
                <a:r>
                  <a:rPr lang="en-US"/>
                  <a:t>Cunulative Gas Rate (Mscf/d)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Futura Medium" panose="00000400000000000000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Futura Medium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725614256"/>
        <c:crosses val="max"/>
        <c:crossBetween val="between"/>
      </c:valAx>
      <c:catAx>
        <c:axId val="72561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5616224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Futura Medium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Futura Medium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Otumara F/S Creaming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 - With AF_JV STOG'!$N$2</c:f>
              <c:strCache>
                <c:ptCount val="1"/>
                <c:pt idx="0">
                  <c:v>Cum oil rate, bbl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'Opt - With AF_JV STOG'!$B$3:$B$50</c:f>
              <c:strCache>
                <c:ptCount val="48"/>
                <c:pt idx="0">
                  <c:v>OTUM040T</c:v>
                </c:pt>
                <c:pt idx="1">
                  <c:v>OTUM035S</c:v>
                </c:pt>
                <c:pt idx="2">
                  <c:v>OTUM053T</c:v>
                </c:pt>
                <c:pt idx="3">
                  <c:v>OTUM019T</c:v>
                </c:pt>
                <c:pt idx="4">
                  <c:v>OTUM030L</c:v>
                </c:pt>
                <c:pt idx="5">
                  <c:v>OTUM057T</c:v>
                </c:pt>
                <c:pt idx="6">
                  <c:v>OTUM055T</c:v>
                </c:pt>
                <c:pt idx="7">
                  <c:v>OTUM036L</c:v>
                </c:pt>
                <c:pt idx="8">
                  <c:v>OTUM046S</c:v>
                </c:pt>
                <c:pt idx="9">
                  <c:v>OTUM012L</c:v>
                </c:pt>
                <c:pt idx="10">
                  <c:v>OTUM022L</c:v>
                </c:pt>
                <c:pt idx="11">
                  <c:v>OTUM008L</c:v>
                </c:pt>
                <c:pt idx="12">
                  <c:v>OTUM016T</c:v>
                </c:pt>
                <c:pt idx="13">
                  <c:v>OTUM017T</c:v>
                </c:pt>
                <c:pt idx="14">
                  <c:v>OTUM034S</c:v>
                </c:pt>
                <c:pt idx="15">
                  <c:v>OTUM012S</c:v>
                </c:pt>
                <c:pt idx="16">
                  <c:v>OTUM022S</c:v>
                </c:pt>
                <c:pt idx="17">
                  <c:v>OTUM039L</c:v>
                </c:pt>
                <c:pt idx="18">
                  <c:v>OTUM018T</c:v>
                </c:pt>
                <c:pt idx="19">
                  <c:v>OTUM054T</c:v>
                </c:pt>
                <c:pt idx="20">
                  <c:v>OTUM049T</c:v>
                </c:pt>
                <c:pt idx="21">
                  <c:v>OTUM002S</c:v>
                </c:pt>
                <c:pt idx="22">
                  <c:v>OTUM033L</c:v>
                </c:pt>
                <c:pt idx="23">
                  <c:v>OTUM048T</c:v>
                </c:pt>
                <c:pt idx="24">
                  <c:v>OTUM020L</c:v>
                </c:pt>
                <c:pt idx="25">
                  <c:v>OTUM043S</c:v>
                </c:pt>
                <c:pt idx="26">
                  <c:v>OTUM025S</c:v>
                </c:pt>
                <c:pt idx="27">
                  <c:v>OTUM041L</c:v>
                </c:pt>
                <c:pt idx="28">
                  <c:v>OTUM015S</c:v>
                </c:pt>
                <c:pt idx="29">
                  <c:v>OTUM021S</c:v>
                </c:pt>
                <c:pt idx="30">
                  <c:v>OTUM037S</c:v>
                </c:pt>
                <c:pt idx="31">
                  <c:v>OTUM010L</c:v>
                </c:pt>
                <c:pt idx="32">
                  <c:v>OTUM025L</c:v>
                </c:pt>
                <c:pt idx="33">
                  <c:v>OTUM027L</c:v>
                </c:pt>
                <c:pt idx="34">
                  <c:v>OTUM029S</c:v>
                </c:pt>
                <c:pt idx="35">
                  <c:v>OTUM002L</c:v>
                </c:pt>
                <c:pt idx="36">
                  <c:v>OTUM038L</c:v>
                </c:pt>
                <c:pt idx="37">
                  <c:v>OTUM035L</c:v>
                </c:pt>
                <c:pt idx="38">
                  <c:v>OTUM009T</c:v>
                </c:pt>
                <c:pt idx="39">
                  <c:v>OTUM029L</c:v>
                </c:pt>
                <c:pt idx="40">
                  <c:v>OTUM004S</c:v>
                </c:pt>
                <c:pt idx="41">
                  <c:v>OTUM008S</c:v>
                </c:pt>
                <c:pt idx="42">
                  <c:v>OTUM004L</c:v>
                </c:pt>
                <c:pt idx="43">
                  <c:v>OTUM044L</c:v>
                </c:pt>
                <c:pt idx="44">
                  <c:v>OTUM042S</c:v>
                </c:pt>
                <c:pt idx="45">
                  <c:v>OTUM050T</c:v>
                </c:pt>
                <c:pt idx="46">
                  <c:v>OTUM007S</c:v>
                </c:pt>
                <c:pt idx="47">
                  <c:v>OTUM020S</c:v>
                </c:pt>
              </c:strCache>
            </c:strRef>
          </c:cat>
          <c:val>
            <c:numRef>
              <c:f>'Opt - With AF_JV STOG'!$N$3:$N$50</c:f>
              <c:numCache>
                <c:formatCode>_(* #,##0_);_(* \(#,##0\);_(* "-"??_);_(@_)</c:formatCode>
                <c:ptCount val="48"/>
                <c:pt idx="0">
                  <c:v>2008.1251295096101</c:v>
                </c:pt>
                <c:pt idx="1">
                  <c:v>3483.0922432018301</c:v>
                </c:pt>
                <c:pt idx="2">
                  <c:v>4639.5170209572407</c:v>
                </c:pt>
                <c:pt idx="3">
                  <c:v>5683.2461335582502</c:v>
                </c:pt>
                <c:pt idx="4">
                  <c:v>6692.6200036918299</c:v>
                </c:pt>
                <c:pt idx="5">
                  <c:v>7701.25000369183</c:v>
                </c:pt>
                <c:pt idx="6">
                  <c:v>8672.4539108085901</c:v>
                </c:pt>
                <c:pt idx="7">
                  <c:v>9623.6986818613368</c:v>
                </c:pt>
                <c:pt idx="8">
                  <c:v>10486.231558657319</c:v>
                </c:pt>
                <c:pt idx="9">
                  <c:v>11347.876595125606</c:v>
                </c:pt>
                <c:pt idx="10">
                  <c:v>12181.983319138808</c:v>
                </c:pt>
                <c:pt idx="11">
                  <c:v>12999.515978592455</c:v>
                </c:pt>
                <c:pt idx="12">
                  <c:v>13742.515516746973</c:v>
                </c:pt>
                <c:pt idx="13">
                  <c:v>14452.08038766081</c:v>
                </c:pt>
                <c:pt idx="14">
                  <c:v>15145.094202590804</c:v>
                </c:pt>
                <c:pt idx="15">
                  <c:v>15754.918096316305</c:v>
                </c:pt>
                <c:pt idx="16">
                  <c:v>16329.573041174883</c:v>
                </c:pt>
                <c:pt idx="17">
                  <c:v>16868.199714943104</c:v>
                </c:pt>
                <c:pt idx="18">
                  <c:v>17404.376309123203</c:v>
                </c:pt>
                <c:pt idx="19">
                  <c:v>17936.252839398087</c:v>
                </c:pt>
                <c:pt idx="20">
                  <c:v>18467.921738194891</c:v>
                </c:pt>
                <c:pt idx="21">
                  <c:v>18980.423295400433</c:v>
                </c:pt>
                <c:pt idx="22">
                  <c:v>19480.423295400433</c:v>
                </c:pt>
                <c:pt idx="23">
                  <c:v>19980.423295400433</c:v>
                </c:pt>
                <c:pt idx="24">
                  <c:v>20463.075011205277</c:v>
                </c:pt>
                <c:pt idx="25">
                  <c:v>20859.192206177901</c:v>
                </c:pt>
                <c:pt idx="26">
                  <c:v>21209.89877881129</c:v>
                </c:pt>
                <c:pt idx="27">
                  <c:v>21559.89877881129</c:v>
                </c:pt>
                <c:pt idx="28">
                  <c:v>21901.795091303506</c:v>
                </c:pt>
                <c:pt idx="29">
                  <c:v>22232.11476795646</c:v>
                </c:pt>
                <c:pt idx="30">
                  <c:v>22562.11476795646</c:v>
                </c:pt>
                <c:pt idx="31">
                  <c:v>22891.946587496019</c:v>
                </c:pt>
                <c:pt idx="32">
                  <c:v>23214.65157850791</c:v>
                </c:pt>
                <c:pt idx="33">
                  <c:v>23524.861110530284</c:v>
                </c:pt>
                <c:pt idx="34">
                  <c:v>23831.235772109107</c:v>
                </c:pt>
                <c:pt idx="35">
                  <c:v>24131.701860894893</c:v>
                </c:pt>
                <c:pt idx="36">
                  <c:v>24428.701860894893</c:v>
                </c:pt>
                <c:pt idx="37">
                  <c:v>24710.032124449317</c:v>
                </c:pt>
                <c:pt idx="38">
                  <c:v>24968.110902121196</c:v>
                </c:pt>
                <c:pt idx="39">
                  <c:v>25215.496421187832</c:v>
                </c:pt>
                <c:pt idx="40">
                  <c:v>25445.736644208075</c:v>
                </c:pt>
                <c:pt idx="41">
                  <c:v>25672.527731352566</c:v>
                </c:pt>
                <c:pt idx="42">
                  <c:v>25884.436942726512</c:v>
                </c:pt>
                <c:pt idx="43">
                  <c:v>26061.52635464774</c:v>
                </c:pt>
                <c:pt idx="44">
                  <c:v>26217.886216508028</c:v>
                </c:pt>
                <c:pt idx="45">
                  <c:v>26360.289648608225</c:v>
                </c:pt>
                <c:pt idx="46">
                  <c:v>26500.370904665931</c:v>
                </c:pt>
                <c:pt idx="47">
                  <c:v>26634.826262105147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A-4B04-B297-050195B7C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061464"/>
        <c:axId val="768063104"/>
      </c:lineChart>
      <c:lineChart>
        <c:grouping val="standard"/>
        <c:varyColors val="0"/>
        <c:ser>
          <c:idx val="1"/>
          <c:order val="1"/>
          <c:tx>
            <c:strRef>
              <c:f>'Opt - With AF_JV STOG'!$O$2</c:f>
              <c:strCache>
                <c:ptCount val="1"/>
                <c:pt idx="0">
                  <c:v>Cum Corrected Gas Mscf/d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'Opt - With AF_JV STOG'!$B$3:$B$50</c:f>
              <c:strCache>
                <c:ptCount val="48"/>
                <c:pt idx="0">
                  <c:v>OTUM040T</c:v>
                </c:pt>
                <c:pt idx="1">
                  <c:v>OTUM035S</c:v>
                </c:pt>
                <c:pt idx="2">
                  <c:v>OTUM053T</c:v>
                </c:pt>
                <c:pt idx="3">
                  <c:v>OTUM019T</c:v>
                </c:pt>
                <c:pt idx="4">
                  <c:v>OTUM030L</c:v>
                </c:pt>
                <c:pt idx="5">
                  <c:v>OTUM057T</c:v>
                </c:pt>
                <c:pt idx="6">
                  <c:v>OTUM055T</c:v>
                </c:pt>
                <c:pt idx="7">
                  <c:v>OTUM036L</c:v>
                </c:pt>
                <c:pt idx="8">
                  <c:v>OTUM046S</c:v>
                </c:pt>
                <c:pt idx="9">
                  <c:v>OTUM012L</c:v>
                </c:pt>
                <c:pt idx="10">
                  <c:v>OTUM022L</c:v>
                </c:pt>
                <c:pt idx="11">
                  <c:v>OTUM008L</c:v>
                </c:pt>
                <c:pt idx="12">
                  <c:v>OTUM016T</c:v>
                </c:pt>
                <c:pt idx="13">
                  <c:v>OTUM017T</c:v>
                </c:pt>
                <c:pt idx="14">
                  <c:v>OTUM034S</c:v>
                </c:pt>
                <c:pt idx="15">
                  <c:v>OTUM012S</c:v>
                </c:pt>
                <c:pt idx="16">
                  <c:v>OTUM022S</c:v>
                </c:pt>
                <c:pt idx="17">
                  <c:v>OTUM039L</c:v>
                </c:pt>
                <c:pt idx="18">
                  <c:v>OTUM018T</c:v>
                </c:pt>
                <c:pt idx="19">
                  <c:v>OTUM054T</c:v>
                </c:pt>
                <c:pt idx="20">
                  <c:v>OTUM049T</c:v>
                </c:pt>
                <c:pt idx="21">
                  <c:v>OTUM002S</c:v>
                </c:pt>
                <c:pt idx="22">
                  <c:v>OTUM033L</c:v>
                </c:pt>
                <c:pt idx="23">
                  <c:v>OTUM048T</c:v>
                </c:pt>
                <c:pt idx="24">
                  <c:v>OTUM020L</c:v>
                </c:pt>
                <c:pt idx="25">
                  <c:v>OTUM043S</c:v>
                </c:pt>
                <c:pt idx="26">
                  <c:v>OTUM025S</c:v>
                </c:pt>
                <c:pt idx="27">
                  <c:v>OTUM041L</c:v>
                </c:pt>
                <c:pt idx="28">
                  <c:v>OTUM015S</c:v>
                </c:pt>
                <c:pt idx="29">
                  <c:v>OTUM021S</c:v>
                </c:pt>
                <c:pt idx="30">
                  <c:v>OTUM037S</c:v>
                </c:pt>
                <c:pt idx="31">
                  <c:v>OTUM010L</c:v>
                </c:pt>
                <c:pt idx="32">
                  <c:v>OTUM025L</c:v>
                </c:pt>
                <c:pt idx="33">
                  <c:v>OTUM027L</c:v>
                </c:pt>
                <c:pt idx="34">
                  <c:v>OTUM029S</c:v>
                </c:pt>
                <c:pt idx="35">
                  <c:v>OTUM002L</c:v>
                </c:pt>
                <c:pt idx="36">
                  <c:v>OTUM038L</c:v>
                </c:pt>
                <c:pt idx="37">
                  <c:v>OTUM035L</c:v>
                </c:pt>
                <c:pt idx="38">
                  <c:v>OTUM009T</c:v>
                </c:pt>
                <c:pt idx="39">
                  <c:v>OTUM029L</c:v>
                </c:pt>
                <c:pt idx="40">
                  <c:v>OTUM004S</c:v>
                </c:pt>
                <c:pt idx="41">
                  <c:v>OTUM008S</c:v>
                </c:pt>
                <c:pt idx="42">
                  <c:v>OTUM004L</c:v>
                </c:pt>
                <c:pt idx="43">
                  <c:v>OTUM044L</c:v>
                </c:pt>
                <c:pt idx="44">
                  <c:v>OTUM042S</c:v>
                </c:pt>
                <c:pt idx="45">
                  <c:v>OTUM050T</c:v>
                </c:pt>
                <c:pt idx="46">
                  <c:v>OTUM007S</c:v>
                </c:pt>
                <c:pt idx="47">
                  <c:v>OTUM020S</c:v>
                </c:pt>
              </c:strCache>
            </c:strRef>
          </c:cat>
          <c:val>
            <c:numRef>
              <c:f>'Opt - With AF_JV STOG'!$O$3:$O$50</c:f>
              <c:numCache>
                <c:formatCode>_(* #,##0_);_(* \(#,##0\);_(* "-"??_);_(@_)</c:formatCode>
                <c:ptCount val="48"/>
                <c:pt idx="0">
                  <c:v>1129.7373124979099</c:v>
                </c:pt>
                <c:pt idx="1">
                  <c:v>1853.4847311242841</c:v>
                </c:pt>
                <c:pt idx="2">
                  <c:v>2269.7976511162315</c:v>
                </c:pt>
                <c:pt idx="3">
                  <c:v>3091.6678889428545</c:v>
                </c:pt>
                <c:pt idx="4">
                  <c:v>3455.0424821909432</c:v>
                </c:pt>
                <c:pt idx="5">
                  <c:v>4170.2620151909432</c:v>
                </c:pt>
                <c:pt idx="6">
                  <c:v>4961.0657051474846</c:v>
                </c:pt>
                <c:pt idx="7">
                  <c:v>6419.8139739526941</c:v>
                </c:pt>
                <c:pt idx="8">
                  <c:v>7518.6704175508339</c:v>
                </c:pt>
                <c:pt idx="9">
                  <c:v>7828.8626306794176</c:v>
                </c:pt>
                <c:pt idx="10">
                  <c:v>8623.3189576447148</c:v>
                </c:pt>
                <c:pt idx="11">
                  <c:v>9389.6812378358773</c:v>
                </c:pt>
                <c:pt idx="12">
                  <c:v>10179.636127556458</c:v>
                </c:pt>
                <c:pt idx="13">
                  <c:v>10361.377119139474</c:v>
                </c:pt>
                <c:pt idx="14">
                  <c:v>11391.298087696403</c:v>
                </c:pt>
                <c:pt idx="15">
                  <c:v>11821.254613259456</c:v>
                </c:pt>
                <c:pt idx="16">
                  <c:v>12618.910952490764</c:v>
                </c:pt>
                <c:pt idx="17">
                  <c:v>12812.816555047324</c:v>
                </c:pt>
                <c:pt idx="18">
                  <c:v>13538.209203540602</c:v>
                </c:pt>
                <c:pt idx="19">
                  <c:v>13729.68475443956</c:v>
                </c:pt>
                <c:pt idx="20">
                  <c:v>14079.019310644815</c:v>
                </c:pt>
                <c:pt idx="21">
                  <c:v>14424.320272886336</c:v>
                </c:pt>
                <c:pt idx="22">
                  <c:v>14674.320272886336</c:v>
                </c:pt>
                <c:pt idx="23">
                  <c:v>14854.320272886336</c:v>
                </c:pt>
                <c:pt idx="24">
                  <c:v>15303.659518128568</c:v>
                </c:pt>
                <c:pt idx="25">
                  <c:v>15444.544877639863</c:v>
                </c:pt>
                <c:pt idx="26">
                  <c:v>16021.563588362393</c:v>
                </c:pt>
                <c:pt idx="27">
                  <c:v>16214.063588362393</c:v>
                </c:pt>
                <c:pt idx="28">
                  <c:v>16731.006309758806</c:v>
                </c:pt>
                <c:pt idx="29">
                  <c:v>17007.799340248199</c:v>
                </c:pt>
                <c:pt idx="30">
                  <c:v>17172.799340248199</c:v>
                </c:pt>
                <c:pt idx="31">
                  <c:v>17805.592708505337</c:v>
                </c:pt>
                <c:pt idx="32">
                  <c:v>18030.412399503541</c:v>
                </c:pt>
                <c:pt idx="33">
                  <c:v>18587.176126185466</c:v>
                </c:pt>
                <c:pt idx="34">
                  <c:v>19027.93154714999</c:v>
                </c:pt>
                <c:pt idx="35">
                  <c:v>20236.740389884202</c:v>
                </c:pt>
                <c:pt idx="36">
                  <c:v>23529.740389884202</c:v>
                </c:pt>
                <c:pt idx="37">
                  <c:v>23630.431198135913</c:v>
                </c:pt>
                <c:pt idx="38">
                  <c:v>24131.092836696567</c:v>
                </c:pt>
                <c:pt idx="39">
                  <c:v>24471.738161127298</c:v>
                </c:pt>
                <c:pt idx="40">
                  <c:v>24784.389052990737</c:v>
                </c:pt>
                <c:pt idx="41">
                  <c:v>24873.795940237716</c:v>
                </c:pt>
                <c:pt idx="42">
                  <c:v>25274.360535343854</c:v>
                </c:pt>
                <c:pt idx="43">
                  <c:v>25598.873737676069</c:v>
                </c:pt>
                <c:pt idx="44">
                  <c:v>26391.34610184174</c:v>
                </c:pt>
                <c:pt idx="45">
                  <c:v>27103.689176179458</c:v>
                </c:pt>
                <c:pt idx="46">
                  <c:v>27888.086324617383</c:v>
                </c:pt>
                <c:pt idx="47">
                  <c:v>28164.399488484927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9A-4B04-B297-050195B7C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614256"/>
        <c:axId val="725616224"/>
      </c:lineChart>
      <c:catAx>
        <c:axId val="76806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63104"/>
        <c:crosses val="autoZero"/>
        <c:auto val="1"/>
        <c:lblAlgn val="ctr"/>
        <c:lblOffset val="100"/>
        <c:noMultiLvlLbl val="0"/>
      </c:catAx>
      <c:valAx>
        <c:axId val="7680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Oil Rate (bbl/d)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61464"/>
        <c:crosses val="autoZero"/>
        <c:crossBetween val="between"/>
      </c:valAx>
      <c:valAx>
        <c:axId val="7256162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Cunulative Gas Rate (Mscf/d)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14256"/>
        <c:crosses val="max"/>
        <c:crossBetween val="between"/>
      </c:valAx>
      <c:catAx>
        <c:axId val="72561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5616224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Otumara F/S Creaming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 - With AF_JV STOG (2)'!$N$2</c:f>
              <c:strCache>
                <c:ptCount val="1"/>
                <c:pt idx="0">
                  <c:v>Cum oil rate, bbl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'Opt - With AF_JV STOG (2)'!$B$3:$B$47</c:f>
              <c:strCache>
                <c:ptCount val="45"/>
                <c:pt idx="0">
                  <c:v>OTUM040T</c:v>
                </c:pt>
                <c:pt idx="1">
                  <c:v>OTUM035S</c:v>
                </c:pt>
                <c:pt idx="2">
                  <c:v>OTUM053T</c:v>
                </c:pt>
                <c:pt idx="3">
                  <c:v>OTUM019T</c:v>
                </c:pt>
                <c:pt idx="4">
                  <c:v>OTUM030L</c:v>
                </c:pt>
                <c:pt idx="5">
                  <c:v>OTUM055T</c:v>
                </c:pt>
                <c:pt idx="6">
                  <c:v>OTUM036L</c:v>
                </c:pt>
                <c:pt idx="7">
                  <c:v>OTUM012L</c:v>
                </c:pt>
                <c:pt idx="8">
                  <c:v>OTUM022L</c:v>
                </c:pt>
                <c:pt idx="9">
                  <c:v>OTUM008L</c:v>
                </c:pt>
                <c:pt idx="10">
                  <c:v>OTUM016T</c:v>
                </c:pt>
                <c:pt idx="11">
                  <c:v>OTUM017T</c:v>
                </c:pt>
                <c:pt idx="12">
                  <c:v>OTUM034S</c:v>
                </c:pt>
                <c:pt idx="13">
                  <c:v>OTUM012S</c:v>
                </c:pt>
                <c:pt idx="14">
                  <c:v>OTUM022S</c:v>
                </c:pt>
                <c:pt idx="15">
                  <c:v>OTUM039L</c:v>
                </c:pt>
                <c:pt idx="16">
                  <c:v>OTUM018T</c:v>
                </c:pt>
                <c:pt idx="17">
                  <c:v>OTUM054T</c:v>
                </c:pt>
                <c:pt idx="18">
                  <c:v>OTUM049T</c:v>
                </c:pt>
                <c:pt idx="19">
                  <c:v>OTUM002S</c:v>
                </c:pt>
                <c:pt idx="20">
                  <c:v>OTUM033L</c:v>
                </c:pt>
                <c:pt idx="21">
                  <c:v>OTUM048T</c:v>
                </c:pt>
                <c:pt idx="22">
                  <c:v>OTUM020L</c:v>
                </c:pt>
                <c:pt idx="23">
                  <c:v>OTUM043S</c:v>
                </c:pt>
                <c:pt idx="24">
                  <c:v>OTUM025S</c:v>
                </c:pt>
                <c:pt idx="25">
                  <c:v>OTUM041L</c:v>
                </c:pt>
                <c:pt idx="26">
                  <c:v>OTUM015S</c:v>
                </c:pt>
                <c:pt idx="27">
                  <c:v>OTUM021S</c:v>
                </c:pt>
                <c:pt idx="28">
                  <c:v>OTUM037S</c:v>
                </c:pt>
                <c:pt idx="29">
                  <c:v>OTUM010L</c:v>
                </c:pt>
                <c:pt idx="30">
                  <c:v>OTUM025L</c:v>
                </c:pt>
                <c:pt idx="31">
                  <c:v>OTUM027L</c:v>
                </c:pt>
                <c:pt idx="32">
                  <c:v>OTUM029S</c:v>
                </c:pt>
                <c:pt idx="33">
                  <c:v>OTUM002L</c:v>
                </c:pt>
                <c:pt idx="34">
                  <c:v>OTUM035L</c:v>
                </c:pt>
                <c:pt idx="35">
                  <c:v>OTUM009T</c:v>
                </c:pt>
                <c:pt idx="36">
                  <c:v>OTUM029L</c:v>
                </c:pt>
                <c:pt idx="37">
                  <c:v>OTUM004S</c:v>
                </c:pt>
                <c:pt idx="38">
                  <c:v>OTUM008S</c:v>
                </c:pt>
                <c:pt idx="39">
                  <c:v>OTUM028S</c:v>
                </c:pt>
                <c:pt idx="40">
                  <c:v>OTUM004L</c:v>
                </c:pt>
                <c:pt idx="41">
                  <c:v>OTUM042S</c:v>
                </c:pt>
                <c:pt idx="42">
                  <c:v>OTUM050T</c:v>
                </c:pt>
                <c:pt idx="43">
                  <c:v>OTUM020S</c:v>
                </c:pt>
                <c:pt idx="44">
                  <c:v>OTUM010S</c:v>
                </c:pt>
              </c:strCache>
            </c:strRef>
          </c:cat>
          <c:val>
            <c:numRef>
              <c:f>'Opt - With AF_JV STOG (2)'!$N$3:$N$47</c:f>
              <c:numCache>
                <c:formatCode>_(* #,##0_);_(* \(#,##0\);_(* "-"??_);_(@_)</c:formatCode>
                <c:ptCount val="45"/>
                <c:pt idx="0">
                  <c:v>2008.1251295096101</c:v>
                </c:pt>
                <c:pt idx="1">
                  <c:v>3483.0922432018301</c:v>
                </c:pt>
                <c:pt idx="2">
                  <c:v>4639.5170209572407</c:v>
                </c:pt>
                <c:pt idx="3">
                  <c:v>5683.2461335582502</c:v>
                </c:pt>
                <c:pt idx="4">
                  <c:v>6692.6200036918299</c:v>
                </c:pt>
                <c:pt idx="5">
                  <c:v>7663.82391080859</c:v>
                </c:pt>
                <c:pt idx="6">
                  <c:v>8615.0686818613358</c:v>
                </c:pt>
                <c:pt idx="7">
                  <c:v>9476.7137183296236</c:v>
                </c:pt>
                <c:pt idx="8">
                  <c:v>10310.820442342825</c:v>
                </c:pt>
                <c:pt idx="9">
                  <c:v>11128.353101796472</c:v>
                </c:pt>
                <c:pt idx="10">
                  <c:v>11871.35263995099</c:v>
                </c:pt>
                <c:pt idx="11">
                  <c:v>12580.917510864827</c:v>
                </c:pt>
                <c:pt idx="12">
                  <c:v>13273.931325794822</c:v>
                </c:pt>
                <c:pt idx="13">
                  <c:v>13883.755219520321</c:v>
                </c:pt>
                <c:pt idx="14">
                  <c:v>14458.410164378898</c:v>
                </c:pt>
                <c:pt idx="15">
                  <c:v>14997.03683814712</c:v>
                </c:pt>
                <c:pt idx="16">
                  <c:v>15533.213432327218</c:v>
                </c:pt>
                <c:pt idx="17">
                  <c:v>16065.089962602102</c:v>
                </c:pt>
                <c:pt idx="18">
                  <c:v>16596.758861398906</c:v>
                </c:pt>
                <c:pt idx="19">
                  <c:v>17109.260418604448</c:v>
                </c:pt>
                <c:pt idx="20">
                  <c:v>17609.260418604448</c:v>
                </c:pt>
                <c:pt idx="21">
                  <c:v>18109.260418604448</c:v>
                </c:pt>
                <c:pt idx="22">
                  <c:v>18591.912134409293</c:v>
                </c:pt>
                <c:pt idx="23">
                  <c:v>18988.029329381916</c:v>
                </c:pt>
                <c:pt idx="24">
                  <c:v>19338.735902015305</c:v>
                </c:pt>
                <c:pt idx="25">
                  <c:v>19688.735902015305</c:v>
                </c:pt>
                <c:pt idx="26">
                  <c:v>20030.632214507521</c:v>
                </c:pt>
                <c:pt idx="27">
                  <c:v>20360.951891160475</c:v>
                </c:pt>
                <c:pt idx="28">
                  <c:v>20690.951891160475</c:v>
                </c:pt>
                <c:pt idx="29">
                  <c:v>21020.783710700034</c:v>
                </c:pt>
                <c:pt idx="30">
                  <c:v>21343.488701711925</c:v>
                </c:pt>
                <c:pt idx="31">
                  <c:v>21653.6982337343</c:v>
                </c:pt>
                <c:pt idx="32">
                  <c:v>21960.072895313122</c:v>
                </c:pt>
                <c:pt idx="33">
                  <c:v>22260.538984098908</c:v>
                </c:pt>
                <c:pt idx="34">
                  <c:v>22541.869247653332</c:v>
                </c:pt>
                <c:pt idx="35">
                  <c:v>22799.948025325211</c:v>
                </c:pt>
                <c:pt idx="36">
                  <c:v>23047.333544391848</c:v>
                </c:pt>
                <c:pt idx="37">
                  <c:v>23277.57376741209</c:v>
                </c:pt>
                <c:pt idx="38">
                  <c:v>23504.364854556581</c:v>
                </c:pt>
                <c:pt idx="39">
                  <c:v>23604.364854556581</c:v>
                </c:pt>
                <c:pt idx="40">
                  <c:v>23816.274065930527</c:v>
                </c:pt>
                <c:pt idx="41">
                  <c:v>23972.633927790816</c:v>
                </c:pt>
                <c:pt idx="42">
                  <c:v>24115.037359891012</c:v>
                </c:pt>
                <c:pt idx="43">
                  <c:v>24249.492717330228</c:v>
                </c:pt>
                <c:pt idx="44">
                  <c:v>24380.587237819513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F-4792-BF4A-C385E97B1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061464"/>
        <c:axId val="768063104"/>
      </c:lineChart>
      <c:lineChart>
        <c:grouping val="standard"/>
        <c:varyColors val="0"/>
        <c:ser>
          <c:idx val="1"/>
          <c:order val="1"/>
          <c:tx>
            <c:strRef>
              <c:f>'Opt - With AF_JV STOG (2)'!$O$2</c:f>
              <c:strCache>
                <c:ptCount val="1"/>
                <c:pt idx="0">
                  <c:v>Cum Corrected Gas Mscf/d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'Opt - With AF_JV STOG (2)'!$B$3:$B$47</c:f>
              <c:strCache>
                <c:ptCount val="45"/>
                <c:pt idx="0">
                  <c:v>OTUM040T</c:v>
                </c:pt>
                <c:pt idx="1">
                  <c:v>OTUM035S</c:v>
                </c:pt>
                <c:pt idx="2">
                  <c:v>OTUM053T</c:v>
                </c:pt>
                <c:pt idx="3">
                  <c:v>OTUM019T</c:v>
                </c:pt>
                <c:pt idx="4">
                  <c:v>OTUM030L</c:v>
                </c:pt>
                <c:pt idx="5">
                  <c:v>OTUM055T</c:v>
                </c:pt>
                <c:pt idx="6">
                  <c:v>OTUM036L</c:v>
                </c:pt>
                <c:pt idx="7">
                  <c:v>OTUM012L</c:v>
                </c:pt>
                <c:pt idx="8">
                  <c:v>OTUM022L</c:v>
                </c:pt>
                <c:pt idx="9">
                  <c:v>OTUM008L</c:v>
                </c:pt>
                <c:pt idx="10">
                  <c:v>OTUM016T</c:v>
                </c:pt>
                <c:pt idx="11">
                  <c:v>OTUM017T</c:v>
                </c:pt>
                <c:pt idx="12">
                  <c:v>OTUM034S</c:v>
                </c:pt>
                <c:pt idx="13">
                  <c:v>OTUM012S</c:v>
                </c:pt>
                <c:pt idx="14">
                  <c:v>OTUM022S</c:v>
                </c:pt>
                <c:pt idx="15">
                  <c:v>OTUM039L</c:v>
                </c:pt>
                <c:pt idx="16">
                  <c:v>OTUM018T</c:v>
                </c:pt>
                <c:pt idx="17">
                  <c:v>OTUM054T</c:v>
                </c:pt>
                <c:pt idx="18">
                  <c:v>OTUM049T</c:v>
                </c:pt>
                <c:pt idx="19">
                  <c:v>OTUM002S</c:v>
                </c:pt>
                <c:pt idx="20">
                  <c:v>OTUM033L</c:v>
                </c:pt>
                <c:pt idx="21">
                  <c:v>OTUM048T</c:v>
                </c:pt>
                <c:pt idx="22">
                  <c:v>OTUM020L</c:v>
                </c:pt>
                <c:pt idx="23">
                  <c:v>OTUM043S</c:v>
                </c:pt>
                <c:pt idx="24">
                  <c:v>OTUM025S</c:v>
                </c:pt>
                <c:pt idx="25">
                  <c:v>OTUM041L</c:v>
                </c:pt>
                <c:pt idx="26">
                  <c:v>OTUM015S</c:v>
                </c:pt>
                <c:pt idx="27">
                  <c:v>OTUM021S</c:v>
                </c:pt>
                <c:pt idx="28">
                  <c:v>OTUM037S</c:v>
                </c:pt>
                <c:pt idx="29">
                  <c:v>OTUM010L</c:v>
                </c:pt>
                <c:pt idx="30">
                  <c:v>OTUM025L</c:v>
                </c:pt>
                <c:pt idx="31">
                  <c:v>OTUM027L</c:v>
                </c:pt>
                <c:pt idx="32">
                  <c:v>OTUM029S</c:v>
                </c:pt>
                <c:pt idx="33">
                  <c:v>OTUM002L</c:v>
                </c:pt>
                <c:pt idx="34">
                  <c:v>OTUM035L</c:v>
                </c:pt>
                <c:pt idx="35">
                  <c:v>OTUM009T</c:v>
                </c:pt>
                <c:pt idx="36">
                  <c:v>OTUM029L</c:v>
                </c:pt>
                <c:pt idx="37">
                  <c:v>OTUM004S</c:v>
                </c:pt>
                <c:pt idx="38">
                  <c:v>OTUM008S</c:v>
                </c:pt>
                <c:pt idx="39">
                  <c:v>OTUM028S</c:v>
                </c:pt>
                <c:pt idx="40">
                  <c:v>OTUM004L</c:v>
                </c:pt>
                <c:pt idx="41">
                  <c:v>OTUM042S</c:v>
                </c:pt>
                <c:pt idx="42">
                  <c:v>OTUM050T</c:v>
                </c:pt>
                <c:pt idx="43">
                  <c:v>OTUM020S</c:v>
                </c:pt>
                <c:pt idx="44">
                  <c:v>OTUM010S</c:v>
                </c:pt>
              </c:strCache>
            </c:strRef>
          </c:cat>
          <c:val>
            <c:numRef>
              <c:f>'Opt - With AF_JV STOG (2)'!$O$3:$O$47</c:f>
              <c:numCache>
                <c:formatCode>_(* #,##0_);_(* \(#,##0\);_(* "-"??_);_(@_)</c:formatCode>
                <c:ptCount val="45"/>
                <c:pt idx="0">
                  <c:v>1129.7373124979099</c:v>
                </c:pt>
                <c:pt idx="1">
                  <c:v>1853.4847311242841</c:v>
                </c:pt>
                <c:pt idx="2">
                  <c:v>2269.7976511162315</c:v>
                </c:pt>
                <c:pt idx="3">
                  <c:v>3091.6678889428545</c:v>
                </c:pt>
                <c:pt idx="4">
                  <c:v>3455.0424821909432</c:v>
                </c:pt>
                <c:pt idx="5">
                  <c:v>4245.8461721474841</c:v>
                </c:pt>
                <c:pt idx="6">
                  <c:v>5704.5944409526946</c:v>
                </c:pt>
                <c:pt idx="7">
                  <c:v>6014.7866540812784</c:v>
                </c:pt>
                <c:pt idx="8">
                  <c:v>6809.2429810465765</c:v>
                </c:pt>
                <c:pt idx="9">
                  <c:v>7575.6052612377398</c:v>
                </c:pt>
                <c:pt idx="10">
                  <c:v>8365.5601509583194</c:v>
                </c:pt>
                <c:pt idx="11">
                  <c:v>8547.3011425413351</c:v>
                </c:pt>
                <c:pt idx="12">
                  <c:v>9577.2221110982646</c:v>
                </c:pt>
                <c:pt idx="13">
                  <c:v>10007.178636661318</c:v>
                </c:pt>
                <c:pt idx="14">
                  <c:v>10804.834975892625</c:v>
                </c:pt>
                <c:pt idx="15">
                  <c:v>10998.740578449186</c:v>
                </c:pt>
                <c:pt idx="16">
                  <c:v>11724.133226942464</c:v>
                </c:pt>
                <c:pt idx="17">
                  <c:v>11915.608777841422</c:v>
                </c:pt>
                <c:pt idx="18">
                  <c:v>12264.943334046677</c:v>
                </c:pt>
                <c:pt idx="19">
                  <c:v>12610.244296288198</c:v>
                </c:pt>
                <c:pt idx="20">
                  <c:v>12860.244296288198</c:v>
                </c:pt>
                <c:pt idx="21">
                  <c:v>13040.244296288198</c:v>
                </c:pt>
                <c:pt idx="22">
                  <c:v>13489.58354153043</c:v>
                </c:pt>
                <c:pt idx="23">
                  <c:v>13630.468901041724</c:v>
                </c:pt>
                <c:pt idx="24">
                  <c:v>14207.487611764254</c:v>
                </c:pt>
                <c:pt idx="25">
                  <c:v>14399.987611764254</c:v>
                </c:pt>
                <c:pt idx="26">
                  <c:v>14916.930333160666</c:v>
                </c:pt>
                <c:pt idx="27">
                  <c:v>15193.723363650059</c:v>
                </c:pt>
                <c:pt idx="28">
                  <c:v>15358.723363650059</c:v>
                </c:pt>
                <c:pt idx="29">
                  <c:v>15991.516731907197</c:v>
                </c:pt>
                <c:pt idx="30">
                  <c:v>16216.336422905402</c:v>
                </c:pt>
                <c:pt idx="31">
                  <c:v>16773.100149587328</c:v>
                </c:pt>
                <c:pt idx="32">
                  <c:v>17213.855570551852</c:v>
                </c:pt>
                <c:pt idx="33">
                  <c:v>18422.66441328606</c:v>
                </c:pt>
                <c:pt idx="34">
                  <c:v>18523.355221537771</c:v>
                </c:pt>
                <c:pt idx="35">
                  <c:v>19024.016860098425</c:v>
                </c:pt>
                <c:pt idx="36">
                  <c:v>19364.662184529156</c:v>
                </c:pt>
                <c:pt idx="37">
                  <c:v>19677.313076392595</c:v>
                </c:pt>
                <c:pt idx="38">
                  <c:v>19766.719963639574</c:v>
                </c:pt>
                <c:pt idx="39">
                  <c:v>19802.719963639574</c:v>
                </c:pt>
                <c:pt idx="40">
                  <c:v>20203.284558745712</c:v>
                </c:pt>
                <c:pt idx="41">
                  <c:v>20995.756922911383</c:v>
                </c:pt>
                <c:pt idx="42">
                  <c:v>21708.099997249101</c:v>
                </c:pt>
                <c:pt idx="43">
                  <c:v>21984.413161116645</c:v>
                </c:pt>
                <c:pt idx="44">
                  <c:v>22824.718871724173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F-4792-BF4A-C385E97B1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614256"/>
        <c:axId val="725616224"/>
      </c:lineChart>
      <c:catAx>
        <c:axId val="76806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63104"/>
        <c:crosses val="autoZero"/>
        <c:auto val="1"/>
        <c:lblAlgn val="ctr"/>
        <c:lblOffset val="100"/>
        <c:noMultiLvlLbl val="0"/>
      </c:catAx>
      <c:valAx>
        <c:axId val="7680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Oil Rate (bbl/d)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61464"/>
        <c:crosses val="autoZero"/>
        <c:crossBetween val="between"/>
      </c:valAx>
      <c:valAx>
        <c:axId val="7256162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Cunulative Gas Rate (Mscf/d)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14256"/>
        <c:crosses val="max"/>
        <c:crossBetween val="between"/>
      </c:valAx>
      <c:catAx>
        <c:axId val="72561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5616224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554687</xdr:colOff>
      <xdr:row>1</xdr:row>
      <xdr:rowOff>33623</xdr:rowOff>
    </xdr:from>
    <xdr:to>
      <xdr:col>32</xdr:col>
      <xdr:colOff>526675</xdr:colOff>
      <xdr:row>31</xdr:row>
      <xdr:rowOff>100853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7CD0BC-BAC6-4232-8D3B-2C2E69280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313767</xdr:colOff>
      <xdr:row>5</xdr:row>
      <xdr:rowOff>134470</xdr:rowOff>
    </xdr:from>
    <xdr:to>
      <xdr:col>28</xdr:col>
      <xdr:colOff>342342</xdr:colOff>
      <xdr:row>27</xdr:row>
      <xdr:rowOff>172570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5F1C79D-B3CF-4C04-AAC7-84E4CCF4549C}"/>
            </a:ext>
          </a:extLst>
        </xdr:cNvPr>
        <xdr:cNvCxnSpPr/>
      </xdr:nvCxnSpPr>
      <xdr:spPr>
        <a:xfrm flipH="1">
          <a:off x="29023238" y="1669676"/>
          <a:ext cx="28575" cy="4229100"/>
        </a:xfrm>
        <a:prstGeom prst="line">
          <a:avLst/>
        </a:prstGeom>
        <a:ln w="22225" cap="flat" cmpd="sng" algn="ctr">
          <a:solidFill>
            <a:sysClr val="windowText" lastClr="000000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67236</xdr:colOff>
      <xdr:row>11</xdr:row>
      <xdr:rowOff>44823</xdr:rowOff>
    </xdr:from>
    <xdr:to>
      <xdr:col>30</xdr:col>
      <xdr:colOff>33617</xdr:colOff>
      <xdr:row>11</xdr:row>
      <xdr:rowOff>67235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8762352-D252-4577-92F5-492695A1F4E3}"/>
            </a:ext>
          </a:extLst>
        </xdr:cNvPr>
        <xdr:cNvCxnSpPr/>
      </xdr:nvCxnSpPr>
      <xdr:spPr>
        <a:xfrm flipV="1">
          <a:off x="19643912" y="2723029"/>
          <a:ext cx="6622676" cy="22412"/>
        </a:xfrm>
        <a:prstGeom prst="line">
          <a:avLst/>
        </a:prstGeom>
        <a:ln w="22225" cap="flat" cmpd="sng" algn="ctr">
          <a:solidFill>
            <a:sysClr val="windowText" lastClr="000000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0.4935</cdr:x>
      <cdr:y>0.10271</cdr:y>
    </cdr:from>
    <cdr:to>
      <cdr:x>0.66563</cdr:x>
      <cdr:y>0.21899</cdr:y>
    </cdr:to>
    <cdr:sp macro="" textlink="">
      <cdr:nvSpPr>
        <cdr:cNvPr id="2" name="Speech Bubble: Rectangle 1">
          <a:extLst xmlns:a="http://schemas.openxmlformats.org/drawingml/2006/main">
            <a:ext uri="{FF2B5EF4-FFF2-40B4-BE49-F238E27FC236}">
              <a16:creationId xmlns:a16="http://schemas.microsoft.com/office/drawing/2014/main" id="{25EF442B-E5AD-4EF9-8372-3BE38E0698F2}"/>
            </a:ext>
          </a:extLst>
        </cdr:cNvPr>
        <cdr:cNvSpPr/>
      </cdr:nvSpPr>
      <cdr:spPr>
        <a:xfrm xmlns:a="http://schemas.openxmlformats.org/drawingml/2006/main">
          <a:off x="4465560" y="593893"/>
          <a:ext cx="1557561" cy="672358"/>
        </a:xfrm>
        <a:prstGeom xmlns:a="http://schemas.openxmlformats.org/drawingml/2006/main" prst="wedgeRectCallout">
          <a:avLst>
            <a:gd name="adj1" fmla="val 73684"/>
            <a:gd name="adj2" fmla="val 69385"/>
          </a:avLst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endParaRPr lang="en-US" sz="1050">
            <a:solidFill>
              <a:schemeClr val="lt1"/>
            </a:solidFill>
            <a:effectLst/>
            <a:latin typeface="Futura Medium" panose="00000400000000000000" pitchFamily="2" charset="0"/>
            <a:ea typeface="+mn-ea"/>
            <a:cs typeface="+mn-cs"/>
          </a:endParaRPr>
        </a:p>
        <a:p xmlns:a="http://schemas.openxmlformats.org/drawingml/2006/main">
          <a:pPr algn="ctr"/>
          <a:r>
            <a:rPr lang="en-US" sz="1050">
              <a:solidFill>
                <a:schemeClr val="lt1"/>
              </a:solidFill>
              <a:effectLst/>
              <a:latin typeface="Futura Medium" panose="00000400000000000000" pitchFamily="2" charset="0"/>
              <a:ea typeface="+mn-ea"/>
              <a:cs typeface="+mn-cs"/>
            </a:rPr>
            <a:t>23,218</a:t>
          </a:r>
          <a:r>
            <a:rPr lang="en-US" sz="1050" baseline="0">
              <a:solidFill>
                <a:schemeClr val="lt1"/>
              </a:solidFill>
              <a:effectLst/>
              <a:latin typeface="Futura Medium" panose="00000400000000000000" pitchFamily="2" charset="0"/>
              <a:ea typeface="+mn-ea"/>
              <a:cs typeface="+mn-cs"/>
            </a:rPr>
            <a:t> </a:t>
          </a:r>
          <a:r>
            <a:rPr lang="en-US" sz="1050" i="1">
              <a:solidFill>
                <a:schemeClr val="lt1"/>
              </a:solidFill>
              <a:effectLst/>
              <a:latin typeface="Futura Medium" panose="00000400000000000000" pitchFamily="2" charset="0"/>
              <a:ea typeface="+mn-ea"/>
              <a:cs typeface="+mn-cs"/>
            </a:rPr>
            <a:t>bopd</a:t>
          </a:r>
          <a:r>
            <a:rPr lang="en-US" sz="1050" i="1" baseline="0">
              <a:solidFill>
                <a:schemeClr val="lt1"/>
              </a:solidFill>
              <a:effectLst/>
              <a:latin typeface="Futura Medium" panose="00000400000000000000" pitchFamily="2" charset="0"/>
              <a:ea typeface="+mn-ea"/>
              <a:cs typeface="+mn-cs"/>
            </a:rPr>
            <a:t> (</a:t>
          </a:r>
          <a:r>
            <a:rPr lang="en-US" sz="1050" i="1">
              <a:solidFill>
                <a:schemeClr val="lt1"/>
              </a:solidFill>
              <a:effectLst/>
              <a:latin typeface="Futura Medium" panose="00000400000000000000" pitchFamily="2" charset="0"/>
              <a:ea typeface="+mn-ea"/>
              <a:cs typeface="+mn-cs"/>
            </a:rPr>
            <a:t>oil gain</a:t>
          </a:r>
          <a:r>
            <a:rPr lang="en-US" sz="1050" i="1" baseline="0">
              <a:solidFill>
                <a:schemeClr val="lt1"/>
              </a:solidFill>
              <a:effectLst/>
              <a:latin typeface="Futura Medium" panose="00000400000000000000" pitchFamily="2" charset="0"/>
              <a:ea typeface="+mn-ea"/>
              <a:cs typeface="+mn-cs"/>
            </a:rPr>
            <a:t> of 1,277 bopd)</a:t>
          </a:r>
          <a:endParaRPr lang="en-US" sz="1050" i="1">
            <a:effectLst/>
            <a:latin typeface="Futura Medium" panose="00000400000000000000" pitchFamily="2" charset="0"/>
          </a:endParaRPr>
        </a:p>
      </cdr:txBody>
    </cdr:sp>
  </cdr:relSizeAnchor>
  <cdr:relSizeAnchor xmlns:cdr="http://schemas.openxmlformats.org/drawingml/2006/chartDrawing">
    <cdr:from>
      <cdr:x>0.5096</cdr:x>
      <cdr:y>0.53682</cdr:y>
    </cdr:from>
    <cdr:to>
      <cdr:x>0.67162</cdr:x>
      <cdr:y>0.64535</cdr:y>
    </cdr:to>
    <cdr:sp macro="" textlink="">
      <cdr:nvSpPr>
        <cdr:cNvPr id="3" name="Speech Bubble: Rectangle 2">
          <a:extLst xmlns:a="http://schemas.openxmlformats.org/drawingml/2006/main">
            <a:ext uri="{FF2B5EF4-FFF2-40B4-BE49-F238E27FC236}">
              <a16:creationId xmlns:a16="http://schemas.microsoft.com/office/drawing/2014/main" id="{1BF6D24C-09C0-4DAA-A47A-2C03F806AF6B}"/>
            </a:ext>
          </a:extLst>
        </cdr:cNvPr>
        <cdr:cNvSpPr/>
      </cdr:nvSpPr>
      <cdr:spPr>
        <a:xfrm xmlns:a="http://schemas.openxmlformats.org/drawingml/2006/main">
          <a:off x="4611245" y="3104017"/>
          <a:ext cx="1466078" cy="627545"/>
        </a:xfrm>
        <a:prstGeom xmlns:a="http://schemas.openxmlformats.org/drawingml/2006/main" prst="wedgeRectCallout">
          <a:avLst>
            <a:gd name="adj1" fmla="val 72656"/>
            <a:gd name="adj2" fmla="val -238031"/>
          </a:avLst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>
              <a:latin typeface="Futura Medium" panose="00000400000000000000" pitchFamily="2" charset="0"/>
            </a:rPr>
            <a:t>20,000 Mscf/d</a:t>
          </a:r>
        </a:p>
        <a:p xmlns:a="http://schemas.openxmlformats.org/drawingml/2006/main">
          <a:pPr algn="ctr"/>
          <a:r>
            <a:rPr lang="en-US" sz="1050">
              <a:latin typeface="Futura Medium" panose="00000400000000000000" pitchFamily="2" charset="0"/>
            </a:rPr>
            <a:t>Within Compressor Stability</a:t>
          </a:r>
          <a:r>
            <a:rPr lang="en-US" sz="1050" baseline="0">
              <a:latin typeface="Futura Medium" panose="00000400000000000000" pitchFamily="2" charset="0"/>
            </a:rPr>
            <a:t> </a:t>
          </a:r>
          <a:r>
            <a:rPr lang="en-US" sz="1050">
              <a:latin typeface="Futura Medium" panose="00000400000000000000" pitchFamily="2" charset="0"/>
            </a:rPr>
            <a:t> Limit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554687</xdr:colOff>
      <xdr:row>1</xdr:row>
      <xdr:rowOff>33623</xdr:rowOff>
    </xdr:from>
    <xdr:to>
      <xdr:col>32</xdr:col>
      <xdr:colOff>526675</xdr:colOff>
      <xdr:row>29</xdr:row>
      <xdr:rowOff>100853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E1990-FB9A-495E-9211-6122CDA38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67237</xdr:colOff>
      <xdr:row>6</xdr:row>
      <xdr:rowOff>44824</xdr:rowOff>
    </xdr:from>
    <xdr:to>
      <xdr:col>30</xdr:col>
      <xdr:colOff>95812</xdr:colOff>
      <xdr:row>26</xdr:row>
      <xdr:rowOff>82924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0710801-7B18-4019-8A0F-5AF8B7F24EA9}"/>
            </a:ext>
          </a:extLst>
        </xdr:cNvPr>
        <xdr:cNvCxnSpPr/>
      </xdr:nvCxnSpPr>
      <xdr:spPr>
        <a:xfrm flipH="1">
          <a:off x="28518972" y="1770530"/>
          <a:ext cx="28575" cy="3848100"/>
        </a:xfrm>
        <a:prstGeom prst="line">
          <a:avLst/>
        </a:prstGeom>
        <a:ln w="22225" cap="flat" cmpd="sng" algn="ctr">
          <a:solidFill>
            <a:sysClr val="windowText" lastClr="000000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156883</xdr:colOff>
      <xdr:row>7</xdr:row>
      <xdr:rowOff>179293</xdr:rowOff>
    </xdr:from>
    <xdr:to>
      <xdr:col>30</xdr:col>
      <xdr:colOff>123264</xdr:colOff>
      <xdr:row>8</xdr:row>
      <xdr:rowOff>11205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1B9A06D-9310-474C-A8CF-CAF3C558925F}"/>
            </a:ext>
          </a:extLst>
        </xdr:cNvPr>
        <xdr:cNvCxnSpPr/>
      </xdr:nvCxnSpPr>
      <xdr:spPr>
        <a:xfrm flipV="1">
          <a:off x="21952324" y="2095499"/>
          <a:ext cx="6622675" cy="22412"/>
        </a:xfrm>
        <a:prstGeom prst="line">
          <a:avLst/>
        </a:prstGeom>
        <a:ln w="22225" cap="flat" cmpd="sng" algn="ctr">
          <a:solidFill>
            <a:sysClr val="windowText" lastClr="000000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0.35356</cdr:x>
      <cdr:y>0.08196</cdr:y>
    </cdr:from>
    <cdr:to>
      <cdr:x>0.52569</cdr:x>
      <cdr:y>0.19824</cdr:y>
    </cdr:to>
    <cdr:sp macro="" textlink="">
      <cdr:nvSpPr>
        <cdr:cNvPr id="2" name="Speech Bubble: Rectangle 1">
          <a:extLst xmlns:a="http://schemas.openxmlformats.org/drawingml/2006/main">
            <a:ext uri="{FF2B5EF4-FFF2-40B4-BE49-F238E27FC236}">
              <a16:creationId xmlns:a16="http://schemas.microsoft.com/office/drawing/2014/main" id="{25EF442B-E5AD-4EF9-8372-3BE38E0698F2}"/>
            </a:ext>
          </a:extLst>
        </cdr:cNvPr>
        <cdr:cNvSpPr/>
      </cdr:nvSpPr>
      <cdr:spPr>
        <a:xfrm xmlns:a="http://schemas.openxmlformats.org/drawingml/2006/main">
          <a:off x="3199295" y="442701"/>
          <a:ext cx="1557561" cy="628055"/>
        </a:xfrm>
        <a:prstGeom xmlns:a="http://schemas.openxmlformats.org/drawingml/2006/main" prst="wedgeRectCallout">
          <a:avLst>
            <a:gd name="adj1" fmla="val 203905"/>
            <a:gd name="adj2" fmla="val 29544"/>
          </a:avLst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endParaRPr lang="en-US" sz="1050">
            <a:solidFill>
              <a:schemeClr val="lt1"/>
            </a:solidFill>
            <a:effectLst/>
            <a:latin typeface="Futura Medium" panose="00000400000000000000" pitchFamily="2" charset="0"/>
            <a:ea typeface="+mn-ea"/>
            <a:cs typeface="+mn-cs"/>
          </a:endParaRPr>
        </a:p>
        <a:p xmlns:a="http://schemas.openxmlformats.org/drawingml/2006/main">
          <a:pPr algn="ctr"/>
          <a:r>
            <a:rPr lang="en-US" sz="1050">
              <a:solidFill>
                <a:schemeClr val="lt1"/>
              </a:solidFill>
              <a:effectLst/>
              <a:latin typeface="Futura Medium" panose="00000400000000000000" pitchFamily="2" charset="0"/>
              <a:ea typeface="+mn-ea"/>
              <a:cs typeface="+mn-cs"/>
            </a:rPr>
            <a:t>22,140</a:t>
          </a:r>
          <a:r>
            <a:rPr lang="en-US" sz="1050" baseline="0">
              <a:solidFill>
                <a:schemeClr val="lt1"/>
              </a:solidFill>
              <a:effectLst/>
              <a:latin typeface="Futura Medium" panose="00000400000000000000" pitchFamily="2" charset="0"/>
              <a:ea typeface="+mn-ea"/>
              <a:cs typeface="+mn-cs"/>
            </a:rPr>
            <a:t> </a:t>
          </a:r>
          <a:r>
            <a:rPr lang="en-US" sz="1050" i="1">
              <a:solidFill>
                <a:schemeClr val="lt1"/>
              </a:solidFill>
              <a:effectLst/>
              <a:latin typeface="Futura Medium" panose="00000400000000000000" pitchFamily="2" charset="0"/>
              <a:ea typeface="+mn-ea"/>
              <a:cs typeface="+mn-cs"/>
            </a:rPr>
            <a:t>bopd</a:t>
          </a:r>
          <a:r>
            <a:rPr lang="en-US" sz="1050" i="1" baseline="0">
              <a:solidFill>
                <a:schemeClr val="lt1"/>
              </a:solidFill>
              <a:effectLst/>
              <a:latin typeface="Futura Medium" panose="00000400000000000000" pitchFamily="2" charset="0"/>
              <a:ea typeface="+mn-ea"/>
              <a:cs typeface="+mn-cs"/>
            </a:rPr>
            <a:t> (</a:t>
          </a:r>
          <a:r>
            <a:rPr lang="en-US" sz="1050" i="1">
              <a:solidFill>
                <a:schemeClr val="lt1"/>
              </a:solidFill>
              <a:effectLst/>
              <a:latin typeface="Futura Medium" panose="00000400000000000000" pitchFamily="2" charset="0"/>
              <a:ea typeface="+mn-ea"/>
              <a:cs typeface="+mn-cs"/>
            </a:rPr>
            <a:t>oil gain</a:t>
          </a:r>
          <a:r>
            <a:rPr lang="en-US" sz="1050" i="1" baseline="0">
              <a:solidFill>
                <a:schemeClr val="lt1"/>
              </a:solidFill>
              <a:effectLst/>
              <a:latin typeface="Futura Medium" panose="00000400000000000000" pitchFamily="2" charset="0"/>
              <a:ea typeface="+mn-ea"/>
              <a:cs typeface="+mn-cs"/>
            </a:rPr>
            <a:t> of 199 bopd)</a:t>
          </a:r>
          <a:endParaRPr lang="en-US" sz="1050" i="1">
            <a:effectLst/>
            <a:latin typeface="Futura Medium" panose="00000400000000000000" pitchFamily="2" charset="0"/>
          </a:endParaRPr>
        </a:p>
      </cdr:txBody>
    </cdr:sp>
  </cdr:relSizeAnchor>
  <cdr:relSizeAnchor xmlns:cdr="http://schemas.openxmlformats.org/drawingml/2006/chartDrawing">
    <cdr:from>
      <cdr:x>0.5096</cdr:x>
      <cdr:y>0.53682</cdr:y>
    </cdr:from>
    <cdr:to>
      <cdr:x>0.67162</cdr:x>
      <cdr:y>0.64535</cdr:y>
    </cdr:to>
    <cdr:sp macro="" textlink="">
      <cdr:nvSpPr>
        <cdr:cNvPr id="3" name="Speech Bubble: Rectangle 2">
          <a:extLst xmlns:a="http://schemas.openxmlformats.org/drawingml/2006/main">
            <a:ext uri="{FF2B5EF4-FFF2-40B4-BE49-F238E27FC236}">
              <a16:creationId xmlns:a16="http://schemas.microsoft.com/office/drawing/2014/main" id="{1BF6D24C-09C0-4DAA-A47A-2C03F806AF6B}"/>
            </a:ext>
          </a:extLst>
        </cdr:cNvPr>
        <cdr:cNvSpPr/>
      </cdr:nvSpPr>
      <cdr:spPr>
        <a:xfrm xmlns:a="http://schemas.openxmlformats.org/drawingml/2006/main">
          <a:off x="4611245" y="2899488"/>
          <a:ext cx="1466078" cy="586196"/>
        </a:xfrm>
        <a:prstGeom xmlns:a="http://schemas.openxmlformats.org/drawingml/2006/main" prst="wedgeRectCallout">
          <a:avLst>
            <a:gd name="adj1" fmla="val 138390"/>
            <a:gd name="adj2" fmla="val -330167"/>
          </a:avLst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>
              <a:latin typeface="Futura Medium" panose="00000400000000000000" pitchFamily="2" charset="0"/>
            </a:rPr>
            <a:t>20,000 Mscf/d</a:t>
          </a:r>
        </a:p>
        <a:p xmlns:a="http://schemas.openxmlformats.org/drawingml/2006/main">
          <a:pPr algn="ctr"/>
          <a:r>
            <a:rPr lang="en-US" sz="1050">
              <a:latin typeface="Futura Medium" panose="00000400000000000000" pitchFamily="2" charset="0"/>
            </a:rPr>
            <a:t>Within Compressor Stability</a:t>
          </a:r>
          <a:r>
            <a:rPr lang="en-US" sz="1050" baseline="0">
              <a:latin typeface="Futura Medium" panose="00000400000000000000" pitchFamily="2" charset="0"/>
            </a:rPr>
            <a:t> </a:t>
          </a:r>
          <a:r>
            <a:rPr lang="en-US" sz="1050">
              <a:latin typeface="Futura Medium" panose="00000400000000000000" pitchFamily="2" charset="0"/>
            </a:rPr>
            <a:t> Limit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151276</xdr:colOff>
      <xdr:row>3</xdr:row>
      <xdr:rowOff>78447</xdr:rowOff>
    </xdr:from>
    <xdr:to>
      <xdr:col>32</xdr:col>
      <xdr:colOff>123264</xdr:colOff>
      <xdr:row>32</xdr:row>
      <xdr:rowOff>145677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ECD6AC-97A7-4F10-B6D7-5C5B3A148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257736</xdr:colOff>
      <xdr:row>6</xdr:row>
      <xdr:rowOff>44823</xdr:rowOff>
    </xdr:from>
    <xdr:to>
      <xdr:col>26</xdr:col>
      <xdr:colOff>286311</xdr:colOff>
      <xdr:row>27</xdr:row>
      <xdr:rowOff>82923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8355EDC-314E-4A8E-9B2B-7C52500C7184}"/>
            </a:ext>
          </a:extLst>
        </xdr:cNvPr>
        <xdr:cNvCxnSpPr/>
      </xdr:nvCxnSpPr>
      <xdr:spPr>
        <a:xfrm flipH="1">
          <a:off x="24108336" y="1578348"/>
          <a:ext cx="28575" cy="4229100"/>
        </a:xfrm>
        <a:prstGeom prst="line">
          <a:avLst/>
        </a:prstGeom>
        <a:ln w="22225" cap="flat" cmpd="sng" algn="ctr">
          <a:solidFill>
            <a:sysClr val="windowText" lastClr="000000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515471</xdr:colOff>
      <xdr:row>10</xdr:row>
      <xdr:rowOff>134470</xdr:rowOff>
    </xdr:from>
    <xdr:to>
      <xdr:col>28</xdr:col>
      <xdr:colOff>481853</xdr:colOff>
      <xdr:row>10</xdr:row>
      <xdr:rowOff>156882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60478FE-9B41-460B-83C8-3B7E75A0B033}"/>
            </a:ext>
          </a:extLst>
        </xdr:cNvPr>
        <xdr:cNvCxnSpPr/>
      </xdr:nvCxnSpPr>
      <xdr:spPr>
        <a:xfrm flipV="1">
          <a:off x="21156706" y="2857499"/>
          <a:ext cx="6622676" cy="22412"/>
        </a:xfrm>
        <a:prstGeom prst="line">
          <a:avLst/>
        </a:prstGeom>
        <a:ln w="22225" cap="flat" cmpd="sng" algn="ctr">
          <a:solidFill>
            <a:sysClr val="windowText" lastClr="000000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0.4935</cdr:x>
      <cdr:y>0.10271</cdr:y>
    </cdr:from>
    <cdr:to>
      <cdr:x>0.66563</cdr:x>
      <cdr:y>0.21899</cdr:y>
    </cdr:to>
    <cdr:sp macro="" textlink="">
      <cdr:nvSpPr>
        <cdr:cNvPr id="2" name="Speech Bubble: Rectangle 1">
          <a:extLst xmlns:a="http://schemas.openxmlformats.org/drawingml/2006/main">
            <a:ext uri="{FF2B5EF4-FFF2-40B4-BE49-F238E27FC236}">
              <a16:creationId xmlns:a16="http://schemas.microsoft.com/office/drawing/2014/main" id="{25EF442B-E5AD-4EF9-8372-3BE38E0698F2}"/>
            </a:ext>
          </a:extLst>
        </cdr:cNvPr>
        <cdr:cNvSpPr/>
      </cdr:nvSpPr>
      <cdr:spPr>
        <a:xfrm xmlns:a="http://schemas.openxmlformats.org/drawingml/2006/main">
          <a:off x="4465549" y="593906"/>
          <a:ext cx="1557616" cy="672353"/>
        </a:xfrm>
        <a:prstGeom xmlns:a="http://schemas.openxmlformats.org/drawingml/2006/main" prst="wedgeRectCallout">
          <a:avLst>
            <a:gd name="adj1" fmla="val 95987"/>
            <a:gd name="adj2" fmla="val 72718"/>
          </a:avLst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24,909 </a:t>
          </a:r>
          <a:r>
            <a:rPr lang="en-US" sz="1100" i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bopd</a:t>
          </a:r>
          <a:r>
            <a:rPr lang="en-US" sz="1100" i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n-US" sz="1100" i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oil gain</a:t>
          </a:r>
          <a:r>
            <a:rPr lang="en-US" sz="1100" i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of 2,968 bopd)</a:t>
          </a:r>
          <a:endParaRPr lang="en-US" i="1">
            <a:effectLst/>
          </a:endParaRPr>
        </a:p>
      </cdr:txBody>
    </cdr:sp>
  </cdr:relSizeAnchor>
  <cdr:relSizeAnchor xmlns:cdr="http://schemas.openxmlformats.org/drawingml/2006/chartDrawing">
    <cdr:from>
      <cdr:x>0.5096</cdr:x>
      <cdr:y>0.53682</cdr:y>
    </cdr:from>
    <cdr:to>
      <cdr:x>0.67162</cdr:x>
      <cdr:y>0.64535</cdr:y>
    </cdr:to>
    <cdr:sp macro="" textlink="">
      <cdr:nvSpPr>
        <cdr:cNvPr id="3" name="Speech Bubble: Rectangle 2">
          <a:extLst xmlns:a="http://schemas.openxmlformats.org/drawingml/2006/main">
            <a:ext uri="{FF2B5EF4-FFF2-40B4-BE49-F238E27FC236}">
              <a16:creationId xmlns:a16="http://schemas.microsoft.com/office/drawing/2014/main" id="{1BF6D24C-09C0-4DAA-A47A-2C03F806AF6B}"/>
            </a:ext>
          </a:extLst>
        </cdr:cNvPr>
        <cdr:cNvSpPr/>
      </cdr:nvSpPr>
      <cdr:spPr>
        <a:xfrm xmlns:a="http://schemas.openxmlformats.org/drawingml/2006/main">
          <a:off x="4611225" y="3104025"/>
          <a:ext cx="1466102" cy="627528"/>
        </a:xfrm>
        <a:prstGeom xmlns:a="http://schemas.openxmlformats.org/drawingml/2006/main" prst="wedgeRectCallout">
          <a:avLst>
            <a:gd name="adj1" fmla="val 95586"/>
            <a:gd name="adj2" fmla="val -238031"/>
          </a:avLst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20,100 Mscf/d</a:t>
          </a:r>
        </a:p>
        <a:p xmlns:a="http://schemas.openxmlformats.org/drawingml/2006/main">
          <a:pPr algn="ctr"/>
          <a:r>
            <a:rPr lang="en-US"/>
            <a:t>Within Compressor Stability</a:t>
          </a:r>
          <a:r>
            <a:rPr lang="en-US" baseline="0"/>
            <a:t> </a:t>
          </a:r>
          <a:r>
            <a:rPr lang="en-US"/>
            <a:t> Limit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820426</xdr:colOff>
      <xdr:row>61</xdr:row>
      <xdr:rowOff>177698</xdr:rowOff>
    </xdr:from>
    <xdr:to>
      <xdr:col>31</xdr:col>
      <xdr:colOff>180093</xdr:colOff>
      <xdr:row>89</xdr:row>
      <xdr:rowOff>54428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1480A-A3FD-48BE-8388-D190F444E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257736</xdr:colOff>
      <xdr:row>6</xdr:row>
      <xdr:rowOff>44823</xdr:rowOff>
    </xdr:from>
    <xdr:to>
      <xdr:col>26</xdr:col>
      <xdr:colOff>286311</xdr:colOff>
      <xdr:row>25</xdr:row>
      <xdr:rowOff>82923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16EA342-7776-49C7-A7E2-BBC321EA75F5}"/>
            </a:ext>
          </a:extLst>
        </xdr:cNvPr>
        <xdr:cNvCxnSpPr/>
      </xdr:nvCxnSpPr>
      <xdr:spPr>
        <a:xfrm flipH="1">
          <a:off x="24279786" y="2006973"/>
          <a:ext cx="28575" cy="4038600"/>
        </a:xfrm>
        <a:prstGeom prst="line">
          <a:avLst/>
        </a:prstGeom>
        <a:ln w="22225" cap="flat" cmpd="sng" algn="ctr">
          <a:solidFill>
            <a:sysClr val="windowText" lastClr="000000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246529</xdr:colOff>
      <xdr:row>41</xdr:row>
      <xdr:rowOff>134470</xdr:rowOff>
    </xdr:from>
    <xdr:to>
      <xdr:col>27</xdr:col>
      <xdr:colOff>212911</xdr:colOff>
      <xdr:row>41</xdr:row>
      <xdr:rowOff>156882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0DFB236-F7A9-4404-A62D-C1BE7CA9DF36}"/>
            </a:ext>
          </a:extLst>
        </xdr:cNvPr>
        <xdr:cNvCxnSpPr/>
      </xdr:nvCxnSpPr>
      <xdr:spPr>
        <a:xfrm flipV="1">
          <a:off x="18172579" y="11240620"/>
          <a:ext cx="6671982" cy="22412"/>
        </a:xfrm>
        <a:prstGeom prst="line">
          <a:avLst/>
        </a:prstGeom>
        <a:ln w="22225" cap="flat" cmpd="sng" algn="ctr">
          <a:solidFill>
            <a:sysClr val="windowText" lastClr="000000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0.4935</cdr:x>
      <cdr:y>0.10271</cdr:y>
    </cdr:from>
    <cdr:to>
      <cdr:x>0.66563</cdr:x>
      <cdr:y>0.21899</cdr:y>
    </cdr:to>
    <cdr:sp macro="" textlink="">
      <cdr:nvSpPr>
        <cdr:cNvPr id="2" name="Speech Bubble: Rectangle 1">
          <a:extLst xmlns:a="http://schemas.openxmlformats.org/drawingml/2006/main">
            <a:ext uri="{FF2B5EF4-FFF2-40B4-BE49-F238E27FC236}">
              <a16:creationId xmlns:a16="http://schemas.microsoft.com/office/drawing/2014/main" id="{25EF442B-E5AD-4EF9-8372-3BE38E0698F2}"/>
            </a:ext>
          </a:extLst>
        </cdr:cNvPr>
        <cdr:cNvSpPr/>
      </cdr:nvSpPr>
      <cdr:spPr>
        <a:xfrm xmlns:a="http://schemas.openxmlformats.org/drawingml/2006/main">
          <a:off x="4465549" y="593906"/>
          <a:ext cx="1557616" cy="672353"/>
        </a:xfrm>
        <a:prstGeom xmlns:a="http://schemas.openxmlformats.org/drawingml/2006/main" prst="wedgeRectCallout">
          <a:avLst>
            <a:gd name="adj1" fmla="val 95987"/>
            <a:gd name="adj2" fmla="val 72718"/>
          </a:avLst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24,909 </a:t>
          </a:r>
          <a:r>
            <a:rPr lang="en-US" sz="1100" i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bopd</a:t>
          </a:r>
          <a:r>
            <a:rPr lang="en-US" sz="1100" i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n-US" sz="1100" i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oil gain</a:t>
          </a:r>
          <a:r>
            <a:rPr lang="en-US" sz="1100" i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of 2,968 bopd)</a:t>
          </a:r>
          <a:endParaRPr lang="en-US" i="1">
            <a:effectLst/>
          </a:endParaRPr>
        </a:p>
      </cdr:txBody>
    </cdr:sp>
  </cdr:relSizeAnchor>
  <cdr:relSizeAnchor xmlns:cdr="http://schemas.openxmlformats.org/drawingml/2006/chartDrawing">
    <cdr:from>
      <cdr:x>0.5096</cdr:x>
      <cdr:y>0.53682</cdr:y>
    </cdr:from>
    <cdr:to>
      <cdr:x>0.67162</cdr:x>
      <cdr:y>0.64535</cdr:y>
    </cdr:to>
    <cdr:sp macro="" textlink="">
      <cdr:nvSpPr>
        <cdr:cNvPr id="3" name="Speech Bubble: Rectangle 2">
          <a:extLst xmlns:a="http://schemas.openxmlformats.org/drawingml/2006/main">
            <a:ext uri="{FF2B5EF4-FFF2-40B4-BE49-F238E27FC236}">
              <a16:creationId xmlns:a16="http://schemas.microsoft.com/office/drawing/2014/main" id="{1BF6D24C-09C0-4DAA-A47A-2C03F806AF6B}"/>
            </a:ext>
          </a:extLst>
        </cdr:cNvPr>
        <cdr:cNvSpPr/>
      </cdr:nvSpPr>
      <cdr:spPr>
        <a:xfrm xmlns:a="http://schemas.openxmlformats.org/drawingml/2006/main">
          <a:off x="4611225" y="3104025"/>
          <a:ext cx="1466102" cy="627528"/>
        </a:xfrm>
        <a:prstGeom xmlns:a="http://schemas.openxmlformats.org/drawingml/2006/main" prst="wedgeRectCallout">
          <a:avLst>
            <a:gd name="adj1" fmla="val 95586"/>
            <a:gd name="adj2" fmla="val -238031"/>
          </a:avLst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20,100 Mscf/d</a:t>
          </a:r>
        </a:p>
        <a:p xmlns:a="http://schemas.openxmlformats.org/drawingml/2006/main">
          <a:pPr algn="ctr"/>
          <a:r>
            <a:rPr lang="en-US"/>
            <a:t>Within Compressor Stability</a:t>
          </a:r>
          <a:r>
            <a:rPr lang="en-US" baseline="0"/>
            <a:t> </a:t>
          </a:r>
          <a:r>
            <a:rPr lang="en-US"/>
            <a:t> Limit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38E9D-B448-4CC8-9BF5-0E557D8613EB}">
  <dimension ref="A1:BN77"/>
  <sheetViews>
    <sheetView topLeftCell="A19" zoomScale="130" zoomScaleNormal="130" workbookViewId="0">
      <selection sqref="A1:BN77"/>
    </sheetView>
  </sheetViews>
  <sheetFormatPr defaultRowHeight="14.5" x14ac:dyDescent="0.35"/>
  <cols>
    <col min="25" max="25" width="2.1796875" customWidth="1"/>
    <col min="26" max="66" width="9.1796875" hidden="1" customWidth="1"/>
  </cols>
  <sheetData>
    <row r="1" spans="1:66" ht="15" customHeight="1" x14ac:dyDescent="0.35">
      <c r="A1" s="144" t="s">
        <v>117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4"/>
      <c r="AQ1" s="144"/>
      <c r="AR1" s="144"/>
      <c r="AS1" s="144"/>
      <c r="AT1" s="144"/>
      <c r="AU1" s="144"/>
      <c r="AV1" s="144"/>
      <c r="AW1" s="144"/>
      <c r="AX1" s="144"/>
      <c r="AY1" s="144"/>
      <c r="AZ1" s="144"/>
      <c r="BA1" s="144"/>
      <c r="BB1" s="144"/>
      <c r="BC1" s="144"/>
      <c r="BD1" s="144"/>
      <c r="BE1" s="144"/>
      <c r="BF1" s="144"/>
      <c r="BG1" s="144"/>
      <c r="BH1" s="144"/>
      <c r="BI1" s="144"/>
      <c r="BJ1" s="144"/>
      <c r="BK1" s="144"/>
      <c r="BL1" s="144"/>
      <c r="BM1" s="144"/>
      <c r="BN1" s="144"/>
    </row>
    <row r="2" spans="1:66" ht="15" customHeight="1" x14ac:dyDescent="0.35">
      <c r="A2" s="144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44"/>
      <c r="AX2" s="144"/>
      <c r="AY2" s="144"/>
      <c r="AZ2" s="144"/>
      <c r="BA2" s="144"/>
      <c r="BB2" s="144"/>
      <c r="BC2" s="144"/>
      <c r="BD2" s="144"/>
      <c r="BE2" s="144"/>
      <c r="BF2" s="144"/>
      <c r="BG2" s="144"/>
      <c r="BH2" s="144"/>
      <c r="BI2" s="144"/>
      <c r="BJ2" s="144"/>
      <c r="BK2" s="144"/>
      <c r="BL2" s="144"/>
      <c r="BM2" s="144"/>
      <c r="BN2" s="144"/>
    </row>
    <row r="3" spans="1:66" ht="15" customHeight="1" x14ac:dyDescent="0.35">
      <c r="A3" s="144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  <c r="AN3" s="144"/>
      <c r="AO3" s="144"/>
      <c r="AP3" s="144"/>
      <c r="AQ3" s="144"/>
      <c r="AR3" s="144"/>
      <c r="AS3" s="144"/>
      <c r="AT3" s="144"/>
      <c r="AU3" s="144"/>
      <c r="AV3" s="144"/>
      <c r="AW3" s="144"/>
      <c r="AX3" s="144"/>
      <c r="AY3" s="144"/>
      <c r="AZ3" s="144"/>
      <c r="BA3" s="144"/>
      <c r="BB3" s="144"/>
      <c r="BC3" s="144"/>
      <c r="BD3" s="144"/>
      <c r="BE3" s="144"/>
      <c r="BF3" s="144"/>
      <c r="BG3" s="144"/>
      <c r="BH3" s="144"/>
      <c r="BI3" s="144"/>
      <c r="BJ3" s="144"/>
      <c r="BK3" s="144"/>
      <c r="BL3" s="144"/>
      <c r="BM3" s="144"/>
      <c r="BN3" s="144"/>
    </row>
    <row r="4" spans="1:66" ht="15" customHeight="1" x14ac:dyDescent="0.35">
      <c r="A4" s="14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4"/>
      <c r="AH4" s="144"/>
      <c r="AI4" s="144"/>
      <c r="AJ4" s="144"/>
      <c r="AK4" s="144"/>
      <c r="AL4" s="144"/>
      <c r="AM4" s="144"/>
      <c r="AN4" s="144"/>
      <c r="AO4" s="144"/>
      <c r="AP4" s="144"/>
      <c r="AQ4" s="144"/>
      <c r="AR4" s="144"/>
      <c r="AS4" s="144"/>
      <c r="AT4" s="144"/>
      <c r="AU4" s="144"/>
      <c r="AV4" s="144"/>
      <c r="AW4" s="144"/>
      <c r="AX4" s="144"/>
      <c r="AY4" s="144"/>
      <c r="AZ4" s="144"/>
      <c r="BA4" s="144"/>
      <c r="BB4" s="144"/>
      <c r="BC4" s="144"/>
      <c r="BD4" s="144"/>
      <c r="BE4" s="144"/>
      <c r="BF4" s="144"/>
      <c r="BG4" s="144"/>
      <c r="BH4" s="144"/>
      <c r="BI4" s="144"/>
      <c r="BJ4" s="144"/>
      <c r="BK4" s="144"/>
      <c r="BL4" s="144"/>
      <c r="BM4" s="144"/>
      <c r="BN4" s="144"/>
    </row>
    <row r="5" spans="1:66" ht="15" customHeight="1" x14ac:dyDescent="0.35">
      <c r="A5" s="144"/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4"/>
      <c r="BE5" s="144"/>
      <c r="BF5" s="144"/>
      <c r="BG5" s="144"/>
      <c r="BH5" s="144"/>
      <c r="BI5" s="144"/>
      <c r="BJ5" s="144"/>
      <c r="BK5" s="144"/>
      <c r="BL5" s="144"/>
      <c r="BM5" s="144"/>
      <c r="BN5" s="144"/>
    </row>
    <row r="6" spans="1:66" ht="15" customHeight="1" x14ac:dyDescent="0.35">
      <c r="A6" s="144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4"/>
      <c r="AQ6" s="144"/>
      <c r="AR6" s="144"/>
      <c r="AS6" s="144"/>
      <c r="AT6" s="144"/>
      <c r="AU6" s="144"/>
      <c r="AV6" s="144"/>
      <c r="AW6" s="144"/>
      <c r="AX6" s="144"/>
      <c r="AY6" s="144"/>
      <c r="AZ6" s="144"/>
      <c r="BA6" s="144"/>
      <c r="BB6" s="144"/>
      <c r="BC6" s="144"/>
      <c r="BD6" s="144"/>
      <c r="BE6" s="144"/>
      <c r="BF6" s="144"/>
      <c r="BG6" s="144"/>
      <c r="BH6" s="144"/>
      <c r="BI6" s="144"/>
      <c r="BJ6" s="144"/>
      <c r="BK6" s="144"/>
      <c r="BL6" s="144"/>
      <c r="BM6" s="144"/>
      <c r="BN6" s="144"/>
    </row>
    <row r="7" spans="1:66" ht="15" customHeight="1" x14ac:dyDescent="0.35">
      <c r="A7" s="144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44"/>
      <c r="AW7" s="144"/>
      <c r="AX7" s="144"/>
      <c r="AY7" s="144"/>
      <c r="AZ7" s="144"/>
      <c r="BA7" s="144"/>
      <c r="BB7" s="144"/>
      <c r="BC7" s="144"/>
      <c r="BD7" s="144"/>
      <c r="BE7" s="144"/>
      <c r="BF7" s="144"/>
      <c r="BG7" s="144"/>
      <c r="BH7" s="144"/>
      <c r="BI7" s="144"/>
      <c r="BJ7" s="144"/>
      <c r="BK7" s="144"/>
      <c r="BL7" s="144"/>
      <c r="BM7" s="144"/>
      <c r="BN7" s="144"/>
    </row>
    <row r="8" spans="1:66" ht="15" customHeight="1" x14ac:dyDescent="0.35">
      <c r="A8" s="144"/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AT8" s="144"/>
      <c r="AU8" s="144"/>
      <c r="AV8" s="144"/>
      <c r="AW8" s="144"/>
      <c r="AX8" s="144"/>
      <c r="AY8" s="144"/>
      <c r="AZ8" s="144"/>
      <c r="BA8" s="144"/>
      <c r="BB8" s="144"/>
      <c r="BC8" s="144"/>
      <c r="BD8" s="144"/>
      <c r="BE8" s="144"/>
      <c r="BF8" s="144"/>
      <c r="BG8" s="144"/>
      <c r="BH8" s="144"/>
      <c r="BI8" s="144"/>
      <c r="BJ8" s="144"/>
      <c r="BK8" s="144"/>
      <c r="BL8" s="144"/>
      <c r="BM8" s="144"/>
      <c r="BN8" s="144"/>
    </row>
    <row r="9" spans="1:66" ht="15" customHeight="1" x14ac:dyDescent="0.35">
      <c r="A9" s="144"/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144"/>
      <c r="AX9" s="144"/>
      <c r="AY9" s="144"/>
      <c r="AZ9" s="144"/>
      <c r="BA9" s="144"/>
      <c r="BB9" s="144"/>
      <c r="BC9" s="144"/>
      <c r="BD9" s="144"/>
      <c r="BE9" s="144"/>
      <c r="BF9" s="144"/>
      <c r="BG9" s="144"/>
      <c r="BH9" s="144"/>
      <c r="BI9" s="144"/>
      <c r="BJ9" s="144"/>
      <c r="BK9" s="144"/>
      <c r="BL9" s="144"/>
      <c r="BM9" s="144"/>
      <c r="BN9" s="144"/>
    </row>
    <row r="10" spans="1:66" ht="15" customHeight="1" x14ac:dyDescent="0.35">
      <c r="A10" s="144"/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44"/>
      <c r="BA10" s="144"/>
      <c r="BB10" s="144"/>
      <c r="BC10" s="144"/>
      <c r="BD10" s="144"/>
      <c r="BE10" s="144"/>
      <c r="BF10" s="144"/>
      <c r="BG10" s="144"/>
      <c r="BH10" s="144"/>
      <c r="BI10" s="144"/>
      <c r="BJ10" s="144"/>
      <c r="BK10" s="144"/>
      <c r="BL10" s="144"/>
      <c r="BM10" s="144"/>
      <c r="BN10" s="144"/>
    </row>
    <row r="11" spans="1:66" ht="15" customHeight="1" x14ac:dyDescent="0.35">
      <c r="A11" s="144"/>
      <c r="B11" s="144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144"/>
      <c r="AT11" s="144"/>
      <c r="AU11" s="144"/>
      <c r="AV11" s="144"/>
      <c r="AW11" s="144"/>
      <c r="AX11" s="144"/>
      <c r="AY11" s="144"/>
      <c r="AZ11" s="144"/>
      <c r="BA11" s="144"/>
      <c r="BB11" s="144"/>
      <c r="BC11" s="144"/>
      <c r="BD11" s="144"/>
      <c r="BE11" s="144"/>
      <c r="BF11" s="144"/>
      <c r="BG11" s="144"/>
      <c r="BH11" s="144"/>
      <c r="BI11" s="144"/>
      <c r="BJ11" s="144"/>
      <c r="BK11" s="144"/>
      <c r="BL11" s="144"/>
      <c r="BM11" s="144"/>
      <c r="BN11" s="144"/>
    </row>
    <row r="12" spans="1:66" ht="15" customHeight="1" x14ac:dyDescent="0.35">
      <c r="A12" s="144"/>
      <c r="B12" s="144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44"/>
      <c r="AW12" s="144"/>
      <c r="AX12" s="144"/>
      <c r="AY12" s="144"/>
      <c r="AZ12" s="144"/>
      <c r="BA12" s="144"/>
      <c r="BB12" s="144"/>
      <c r="BC12" s="144"/>
      <c r="BD12" s="144"/>
      <c r="BE12" s="144"/>
      <c r="BF12" s="144"/>
      <c r="BG12" s="144"/>
      <c r="BH12" s="144"/>
      <c r="BI12" s="144"/>
      <c r="BJ12" s="144"/>
      <c r="BK12" s="144"/>
      <c r="BL12" s="144"/>
      <c r="BM12" s="144"/>
      <c r="BN12" s="144"/>
    </row>
    <row r="13" spans="1:66" ht="15" customHeight="1" x14ac:dyDescent="0.35">
      <c r="A13" s="144"/>
      <c r="B13" s="144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144"/>
      <c r="AT13" s="144"/>
      <c r="AU13" s="144"/>
      <c r="AV13" s="144"/>
      <c r="AW13" s="144"/>
      <c r="AX13" s="144"/>
      <c r="AY13" s="144"/>
      <c r="AZ13" s="144"/>
      <c r="BA13" s="144"/>
      <c r="BB13" s="144"/>
      <c r="BC13" s="144"/>
      <c r="BD13" s="144"/>
      <c r="BE13" s="144"/>
      <c r="BF13" s="144"/>
      <c r="BG13" s="144"/>
      <c r="BH13" s="144"/>
      <c r="BI13" s="144"/>
      <c r="BJ13" s="144"/>
      <c r="BK13" s="144"/>
      <c r="BL13" s="144"/>
      <c r="BM13" s="144"/>
      <c r="BN13" s="144"/>
    </row>
    <row r="14" spans="1:66" ht="15" customHeight="1" x14ac:dyDescent="0.35">
      <c r="A14" s="144"/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4"/>
      <c r="BB14" s="144"/>
      <c r="BC14" s="144"/>
      <c r="BD14" s="144"/>
      <c r="BE14" s="144"/>
      <c r="BF14" s="144"/>
      <c r="BG14" s="144"/>
      <c r="BH14" s="144"/>
      <c r="BI14" s="144"/>
      <c r="BJ14" s="144"/>
      <c r="BK14" s="144"/>
      <c r="BL14" s="144"/>
      <c r="BM14" s="144"/>
      <c r="BN14" s="144"/>
    </row>
    <row r="15" spans="1:66" ht="15" customHeight="1" x14ac:dyDescent="0.35">
      <c r="A15" s="144"/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4"/>
      <c r="AP15" s="144"/>
      <c r="AQ15" s="144"/>
      <c r="AR15" s="144"/>
      <c r="AS15" s="144"/>
      <c r="AT15" s="144"/>
      <c r="AU15" s="144"/>
      <c r="AV15" s="144"/>
      <c r="AW15" s="144"/>
      <c r="AX15" s="144"/>
      <c r="AY15" s="144"/>
      <c r="AZ15" s="144"/>
      <c r="BA15" s="144"/>
      <c r="BB15" s="144"/>
      <c r="BC15" s="144"/>
      <c r="BD15" s="144"/>
      <c r="BE15" s="144"/>
      <c r="BF15" s="144"/>
      <c r="BG15" s="144"/>
      <c r="BH15" s="144"/>
      <c r="BI15" s="144"/>
      <c r="BJ15" s="144"/>
      <c r="BK15" s="144"/>
      <c r="BL15" s="144"/>
      <c r="BM15" s="144"/>
      <c r="BN15" s="144"/>
    </row>
    <row r="16" spans="1:66" ht="15" customHeight="1" x14ac:dyDescent="0.35">
      <c r="A16" s="144"/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144"/>
      <c r="AN16" s="144"/>
      <c r="AO16" s="144"/>
      <c r="AP16" s="144"/>
      <c r="AQ16" s="144"/>
      <c r="AR16" s="144"/>
      <c r="AS16" s="144"/>
      <c r="AT16" s="144"/>
      <c r="AU16" s="144"/>
      <c r="AV16" s="144"/>
      <c r="AW16" s="144"/>
      <c r="AX16" s="144"/>
      <c r="AY16" s="144"/>
      <c r="AZ16" s="144"/>
      <c r="BA16" s="144"/>
      <c r="BB16" s="144"/>
      <c r="BC16" s="144"/>
      <c r="BD16" s="144"/>
      <c r="BE16" s="144"/>
      <c r="BF16" s="144"/>
      <c r="BG16" s="144"/>
      <c r="BH16" s="144"/>
      <c r="BI16" s="144"/>
      <c r="BJ16" s="144"/>
      <c r="BK16" s="144"/>
      <c r="BL16" s="144"/>
      <c r="BM16" s="144"/>
      <c r="BN16" s="144"/>
    </row>
    <row r="17" spans="1:66" ht="15" customHeight="1" x14ac:dyDescent="0.35">
      <c r="A17" s="144"/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144"/>
      <c r="AT17" s="144"/>
      <c r="AU17" s="144"/>
      <c r="AV17" s="144"/>
      <c r="AW17" s="144"/>
      <c r="AX17" s="144"/>
      <c r="AY17" s="144"/>
      <c r="AZ17" s="144"/>
      <c r="BA17" s="144"/>
      <c r="BB17" s="144"/>
      <c r="BC17" s="144"/>
      <c r="BD17" s="144"/>
      <c r="BE17" s="144"/>
      <c r="BF17" s="144"/>
      <c r="BG17" s="144"/>
      <c r="BH17" s="144"/>
      <c r="BI17" s="144"/>
      <c r="BJ17" s="144"/>
      <c r="BK17" s="144"/>
      <c r="BL17" s="144"/>
      <c r="BM17" s="144"/>
      <c r="BN17" s="144"/>
    </row>
    <row r="18" spans="1:66" ht="15" customHeight="1" x14ac:dyDescent="0.35">
      <c r="A18" s="144"/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4"/>
      <c r="AZ18" s="144"/>
      <c r="BA18" s="144"/>
      <c r="BB18" s="144"/>
      <c r="BC18" s="144"/>
      <c r="BD18" s="144"/>
      <c r="BE18" s="144"/>
      <c r="BF18" s="144"/>
      <c r="BG18" s="144"/>
      <c r="BH18" s="144"/>
      <c r="BI18" s="144"/>
      <c r="BJ18" s="144"/>
      <c r="BK18" s="144"/>
      <c r="BL18" s="144"/>
      <c r="BM18" s="144"/>
      <c r="BN18" s="144"/>
    </row>
    <row r="19" spans="1:66" ht="15" customHeight="1" x14ac:dyDescent="0.35">
      <c r="A19" s="144"/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4"/>
      <c r="AP19" s="144"/>
      <c r="AQ19" s="144"/>
      <c r="AR19" s="144"/>
      <c r="AS19" s="144"/>
      <c r="AT19" s="144"/>
      <c r="AU19" s="144"/>
      <c r="AV19" s="144"/>
      <c r="AW19" s="144"/>
      <c r="AX19" s="144"/>
      <c r="AY19" s="144"/>
      <c r="AZ19" s="144"/>
      <c r="BA19" s="144"/>
      <c r="BB19" s="144"/>
      <c r="BC19" s="144"/>
      <c r="BD19" s="144"/>
      <c r="BE19" s="144"/>
      <c r="BF19" s="144"/>
      <c r="BG19" s="144"/>
      <c r="BH19" s="144"/>
      <c r="BI19" s="144"/>
      <c r="BJ19" s="144"/>
      <c r="BK19" s="144"/>
      <c r="BL19" s="144"/>
      <c r="BM19" s="144"/>
      <c r="BN19" s="144"/>
    </row>
    <row r="20" spans="1:66" ht="15" customHeight="1" x14ac:dyDescent="0.35">
      <c r="A20" s="144"/>
      <c r="B20" s="144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144"/>
      <c r="AU20" s="144"/>
      <c r="AV20" s="144"/>
      <c r="AW20" s="144"/>
      <c r="AX20" s="144"/>
      <c r="AY20" s="144"/>
      <c r="AZ20" s="144"/>
      <c r="BA20" s="144"/>
      <c r="BB20" s="144"/>
      <c r="BC20" s="144"/>
      <c r="BD20" s="144"/>
      <c r="BE20" s="144"/>
      <c r="BF20" s="144"/>
      <c r="BG20" s="144"/>
      <c r="BH20" s="144"/>
      <c r="BI20" s="144"/>
      <c r="BJ20" s="144"/>
      <c r="BK20" s="144"/>
      <c r="BL20" s="144"/>
      <c r="BM20" s="144"/>
      <c r="BN20" s="144"/>
    </row>
    <row r="21" spans="1:66" ht="15" customHeight="1" x14ac:dyDescent="0.35">
      <c r="A21" s="144"/>
      <c r="B21" s="144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/>
      <c r="AT21" s="144"/>
      <c r="AU21" s="144"/>
      <c r="AV21" s="144"/>
      <c r="AW21" s="144"/>
      <c r="AX21" s="144"/>
      <c r="AY21" s="144"/>
      <c r="AZ21" s="144"/>
      <c r="BA21" s="144"/>
      <c r="BB21" s="144"/>
      <c r="BC21" s="144"/>
      <c r="BD21" s="144"/>
      <c r="BE21" s="144"/>
      <c r="BF21" s="144"/>
      <c r="BG21" s="144"/>
      <c r="BH21" s="144"/>
      <c r="BI21" s="144"/>
      <c r="BJ21" s="144"/>
      <c r="BK21" s="144"/>
      <c r="BL21" s="144"/>
      <c r="BM21" s="144"/>
      <c r="BN21" s="144"/>
    </row>
    <row r="22" spans="1:66" ht="15" customHeight="1" x14ac:dyDescent="0.35">
      <c r="A22" s="144"/>
      <c r="B22" s="144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144"/>
      <c r="AT22" s="144"/>
      <c r="AU22" s="144"/>
      <c r="AV22" s="144"/>
      <c r="AW22" s="144"/>
      <c r="AX22" s="144"/>
      <c r="AY22" s="144"/>
      <c r="AZ22" s="144"/>
      <c r="BA22" s="144"/>
      <c r="BB22" s="144"/>
      <c r="BC22" s="144"/>
      <c r="BD22" s="144"/>
      <c r="BE22" s="144"/>
      <c r="BF22" s="144"/>
      <c r="BG22" s="144"/>
      <c r="BH22" s="144"/>
      <c r="BI22" s="144"/>
      <c r="BJ22" s="144"/>
      <c r="BK22" s="144"/>
      <c r="BL22" s="144"/>
      <c r="BM22" s="144"/>
      <c r="BN22" s="144"/>
    </row>
    <row r="23" spans="1:66" ht="15" customHeight="1" x14ac:dyDescent="0.35">
      <c r="A23" s="144"/>
      <c r="B23" s="144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  <c r="BA23" s="144"/>
      <c r="BB23" s="144"/>
      <c r="BC23" s="144"/>
      <c r="BD23" s="144"/>
      <c r="BE23" s="144"/>
      <c r="BF23" s="144"/>
      <c r="BG23" s="144"/>
      <c r="BH23" s="144"/>
      <c r="BI23" s="144"/>
      <c r="BJ23" s="144"/>
      <c r="BK23" s="144"/>
      <c r="BL23" s="144"/>
      <c r="BM23" s="144"/>
      <c r="BN23" s="144"/>
    </row>
    <row r="24" spans="1:66" ht="15" customHeight="1" x14ac:dyDescent="0.35">
      <c r="A24" s="144"/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4"/>
      <c r="AP24" s="144"/>
      <c r="AQ24" s="144"/>
      <c r="AR24" s="144"/>
      <c r="AS24" s="144"/>
      <c r="AT24" s="144"/>
      <c r="AU24" s="144"/>
      <c r="AV24" s="144"/>
      <c r="AW24" s="144"/>
      <c r="AX24" s="144"/>
      <c r="AY24" s="144"/>
      <c r="AZ24" s="144"/>
      <c r="BA24" s="144"/>
      <c r="BB24" s="144"/>
      <c r="BC24" s="144"/>
      <c r="BD24" s="144"/>
      <c r="BE24" s="144"/>
      <c r="BF24" s="144"/>
      <c r="BG24" s="144"/>
      <c r="BH24" s="144"/>
      <c r="BI24" s="144"/>
      <c r="BJ24" s="144"/>
      <c r="BK24" s="144"/>
      <c r="BL24" s="144"/>
      <c r="BM24" s="144"/>
      <c r="BN24" s="144"/>
    </row>
    <row r="25" spans="1:66" ht="15" customHeight="1" x14ac:dyDescent="0.35">
      <c r="A25" s="144"/>
      <c r="B25" s="144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4"/>
      <c r="AS25" s="144"/>
      <c r="AT25" s="144"/>
      <c r="AU25" s="144"/>
      <c r="AV25" s="144"/>
      <c r="AW25" s="144"/>
      <c r="AX25" s="144"/>
      <c r="AY25" s="144"/>
      <c r="AZ25" s="144"/>
      <c r="BA25" s="144"/>
      <c r="BB25" s="144"/>
      <c r="BC25" s="144"/>
      <c r="BD25" s="144"/>
      <c r="BE25" s="144"/>
      <c r="BF25" s="144"/>
      <c r="BG25" s="144"/>
      <c r="BH25" s="144"/>
      <c r="BI25" s="144"/>
      <c r="BJ25" s="144"/>
      <c r="BK25" s="144"/>
      <c r="BL25" s="144"/>
      <c r="BM25" s="144"/>
      <c r="BN25" s="144"/>
    </row>
    <row r="26" spans="1:66" ht="15" customHeight="1" x14ac:dyDescent="0.35">
      <c r="A26" s="144"/>
      <c r="B26" s="144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144"/>
      <c r="AU26" s="144"/>
      <c r="AV26" s="144"/>
      <c r="AW26" s="144"/>
      <c r="AX26" s="144"/>
      <c r="AY26" s="144"/>
      <c r="AZ26" s="144"/>
      <c r="BA26" s="144"/>
      <c r="BB26" s="144"/>
      <c r="BC26" s="144"/>
      <c r="BD26" s="144"/>
      <c r="BE26" s="144"/>
      <c r="BF26" s="144"/>
      <c r="BG26" s="144"/>
      <c r="BH26" s="144"/>
      <c r="BI26" s="144"/>
      <c r="BJ26" s="144"/>
      <c r="BK26" s="144"/>
      <c r="BL26" s="144"/>
      <c r="BM26" s="144"/>
      <c r="BN26" s="144"/>
    </row>
    <row r="27" spans="1:66" ht="15" customHeight="1" x14ac:dyDescent="0.35">
      <c r="A27" s="144"/>
      <c r="B27" s="144"/>
      <c r="C27" s="144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4"/>
      <c r="AP27" s="144"/>
      <c r="AQ27" s="144"/>
      <c r="AR27" s="144"/>
      <c r="AS27" s="144"/>
      <c r="AT27" s="144"/>
      <c r="AU27" s="144"/>
      <c r="AV27" s="144"/>
      <c r="AW27" s="144"/>
      <c r="AX27" s="144"/>
      <c r="AY27" s="144"/>
      <c r="AZ27" s="144"/>
      <c r="BA27" s="144"/>
      <c r="BB27" s="144"/>
      <c r="BC27" s="144"/>
      <c r="BD27" s="144"/>
      <c r="BE27" s="144"/>
      <c r="BF27" s="144"/>
      <c r="BG27" s="144"/>
      <c r="BH27" s="144"/>
      <c r="BI27" s="144"/>
      <c r="BJ27" s="144"/>
      <c r="BK27" s="144"/>
      <c r="BL27" s="144"/>
      <c r="BM27" s="144"/>
      <c r="BN27" s="144"/>
    </row>
    <row r="28" spans="1:66" ht="15" customHeight="1" x14ac:dyDescent="0.35">
      <c r="A28" s="144"/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/>
      <c r="AS28" s="144"/>
      <c r="AT28" s="144"/>
      <c r="AU28" s="144"/>
      <c r="AV28" s="144"/>
      <c r="AW28" s="144"/>
      <c r="AX28" s="144"/>
      <c r="AY28" s="144"/>
      <c r="AZ28" s="144"/>
      <c r="BA28" s="144"/>
      <c r="BB28" s="144"/>
      <c r="BC28" s="144"/>
      <c r="BD28" s="144"/>
      <c r="BE28" s="144"/>
      <c r="BF28" s="144"/>
      <c r="BG28" s="144"/>
      <c r="BH28" s="144"/>
      <c r="BI28" s="144"/>
      <c r="BJ28" s="144"/>
      <c r="BK28" s="144"/>
      <c r="BL28" s="144"/>
      <c r="BM28" s="144"/>
      <c r="BN28" s="144"/>
    </row>
    <row r="29" spans="1:66" ht="15" customHeight="1" x14ac:dyDescent="0.35">
      <c r="A29" s="144"/>
      <c r="B29" s="144"/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4"/>
      <c r="AP29" s="144"/>
      <c r="AQ29" s="144"/>
      <c r="AR29" s="144"/>
      <c r="AS29" s="144"/>
      <c r="AT29" s="144"/>
      <c r="AU29" s="144"/>
      <c r="AV29" s="144"/>
      <c r="AW29" s="144"/>
      <c r="AX29" s="144"/>
      <c r="AY29" s="144"/>
      <c r="AZ29" s="144"/>
      <c r="BA29" s="144"/>
      <c r="BB29" s="144"/>
      <c r="BC29" s="144"/>
      <c r="BD29" s="144"/>
      <c r="BE29" s="144"/>
      <c r="BF29" s="144"/>
      <c r="BG29" s="144"/>
      <c r="BH29" s="144"/>
      <c r="BI29" s="144"/>
      <c r="BJ29" s="144"/>
      <c r="BK29" s="144"/>
      <c r="BL29" s="144"/>
      <c r="BM29" s="144"/>
      <c r="BN29" s="144"/>
    </row>
    <row r="30" spans="1:66" ht="15" customHeight="1" x14ac:dyDescent="0.35">
      <c r="A30" s="144"/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4"/>
      <c r="AP30" s="144"/>
      <c r="AQ30" s="144"/>
      <c r="AR30" s="144"/>
      <c r="AS30" s="144"/>
      <c r="AT30" s="144"/>
      <c r="AU30" s="144"/>
      <c r="AV30" s="144"/>
      <c r="AW30" s="144"/>
      <c r="AX30" s="144"/>
      <c r="AY30" s="144"/>
      <c r="AZ30" s="144"/>
      <c r="BA30" s="144"/>
      <c r="BB30" s="144"/>
      <c r="BC30" s="144"/>
      <c r="BD30" s="144"/>
      <c r="BE30" s="144"/>
      <c r="BF30" s="144"/>
      <c r="BG30" s="144"/>
      <c r="BH30" s="144"/>
      <c r="BI30" s="144"/>
      <c r="BJ30" s="144"/>
      <c r="BK30" s="144"/>
      <c r="BL30" s="144"/>
      <c r="BM30" s="144"/>
      <c r="BN30" s="144"/>
    </row>
    <row r="31" spans="1:66" ht="15" customHeight="1" x14ac:dyDescent="0.35">
      <c r="A31" s="144"/>
      <c r="B31" s="144"/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4"/>
      <c r="AP31" s="144"/>
      <c r="AQ31" s="144"/>
      <c r="AR31" s="144"/>
      <c r="AS31" s="144"/>
      <c r="AT31" s="144"/>
      <c r="AU31" s="144"/>
      <c r="AV31" s="144"/>
      <c r="AW31" s="144"/>
      <c r="AX31" s="144"/>
      <c r="AY31" s="144"/>
      <c r="AZ31" s="144"/>
      <c r="BA31" s="144"/>
      <c r="BB31" s="144"/>
      <c r="BC31" s="144"/>
      <c r="BD31" s="144"/>
      <c r="BE31" s="144"/>
      <c r="BF31" s="144"/>
      <c r="BG31" s="144"/>
      <c r="BH31" s="144"/>
      <c r="BI31" s="144"/>
      <c r="BJ31" s="144"/>
      <c r="BK31" s="144"/>
      <c r="BL31" s="144"/>
      <c r="BM31" s="144"/>
      <c r="BN31" s="144"/>
    </row>
    <row r="32" spans="1:66" ht="15" customHeight="1" x14ac:dyDescent="0.35">
      <c r="A32" s="144"/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  <c r="AX32" s="144"/>
      <c r="AY32" s="144"/>
      <c r="AZ32" s="144"/>
      <c r="BA32" s="144"/>
      <c r="BB32" s="144"/>
      <c r="BC32" s="144"/>
      <c r="BD32" s="144"/>
      <c r="BE32" s="144"/>
      <c r="BF32" s="144"/>
      <c r="BG32" s="144"/>
      <c r="BH32" s="144"/>
      <c r="BI32" s="144"/>
      <c r="BJ32" s="144"/>
      <c r="BK32" s="144"/>
      <c r="BL32" s="144"/>
      <c r="BM32" s="144"/>
      <c r="BN32" s="144"/>
    </row>
    <row r="33" spans="1:66" ht="15" customHeight="1" x14ac:dyDescent="0.35">
      <c r="A33" s="144"/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44"/>
      <c r="AW33" s="144"/>
      <c r="AX33" s="144"/>
      <c r="AY33" s="144"/>
      <c r="AZ33" s="144"/>
      <c r="BA33" s="144"/>
      <c r="BB33" s="144"/>
      <c r="BC33" s="144"/>
      <c r="BD33" s="144"/>
      <c r="BE33" s="144"/>
      <c r="BF33" s="144"/>
      <c r="BG33" s="144"/>
      <c r="BH33" s="144"/>
      <c r="BI33" s="144"/>
      <c r="BJ33" s="144"/>
      <c r="BK33" s="144"/>
      <c r="BL33" s="144"/>
      <c r="BM33" s="144"/>
      <c r="BN33" s="144"/>
    </row>
    <row r="34" spans="1:66" ht="15" customHeight="1" x14ac:dyDescent="0.35">
      <c r="A34" s="144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44"/>
      <c r="AW34" s="144"/>
      <c r="AX34" s="144"/>
      <c r="AY34" s="144"/>
      <c r="AZ34" s="144"/>
      <c r="BA34" s="144"/>
      <c r="BB34" s="144"/>
      <c r="BC34" s="144"/>
      <c r="BD34" s="144"/>
      <c r="BE34" s="144"/>
      <c r="BF34" s="144"/>
      <c r="BG34" s="144"/>
      <c r="BH34" s="144"/>
      <c r="BI34" s="144"/>
      <c r="BJ34" s="144"/>
      <c r="BK34" s="144"/>
      <c r="BL34" s="144"/>
      <c r="BM34" s="144"/>
      <c r="BN34" s="144"/>
    </row>
    <row r="35" spans="1:66" ht="15" customHeight="1" x14ac:dyDescent="0.35">
      <c r="A35" s="144"/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4"/>
      <c r="BG35" s="144"/>
      <c r="BH35" s="144"/>
      <c r="BI35" s="144"/>
      <c r="BJ35" s="144"/>
      <c r="BK35" s="144"/>
      <c r="BL35" s="144"/>
      <c r="BM35" s="144"/>
      <c r="BN35" s="144"/>
    </row>
    <row r="36" spans="1:66" ht="15" customHeight="1" x14ac:dyDescent="0.35">
      <c r="A36" s="144"/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144"/>
      <c r="AT36" s="144"/>
      <c r="AU36" s="144"/>
      <c r="AV36" s="144"/>
      <c r="AW36" s="144"/>
      <c r="AX36" s="144"/>
      <c r="AY36" s="144"/>
      <c r="AZ36" s="144"/>
      <c r="BA36" s="144"/>
      <c r="BB36" s="144"/>
      <c r="BC36" s="144"/>
      <c r="BD36" s="144"/>
      <c r="BE36" s="144"/>
      <c r="BF36" s="144"/>
      <c r="BG36" s="144"/>
      <c r="BH36" s="144"/>
      <c r="BI36" s="144"/>
      <c r="BJ36" s="144"/>
      <c r="BK36" s="144"/>
      <c r="BL36" s="144"/>
      <c r="BM36" s="144"/>
      <c r="BN36" s="144"/>
    </row>
    <row r="37" spans="1:66" ht="15" customHeight="1" x14ac:dyDescent="0.35">
      <c r="A37" s="144"/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44"/>
      <c r="AT37" s="144"/>
      <c r="AU37" s="144"/>
      <c r="AV37" s="144"/>
      <c r="AW37" s="144"/>
      <c r="AX37" s="144"/>
      <c r="AY37" s="144"/>
      <c r="AZ37" s="144"/>
      <c r="BA37" s="144"/>
      <c r="BB37" s="144"/>
      <c r="BC37" s="144"/>
      <c r="BD37" s="144"/>
      <c r="BE37" s="144"/>
      <c r="BF37" s="144"/>
      <c r="BG37" s="144"/>
      <c r="BH37" s="144"/>
      <c r="BI37" s="144"/>
      <c r="BJ37" s="144"/>
      <c r="BK37" s="144"/>
      <c r="BL37" s="144"/>
      <c r="BM37" s="144"/>
      <c r="BN37" s="144"/>
    </row>
    <row r="38" spans="1:66" ht="15" customHeight="1" x14ac:dyDescent="0.35">
      <c r="A38" s="144"/>
      <c r="B38" s="144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144"/>
      <c r="AT38" s="144"/>
      <c r="AU38" s="144"/>
      <c r="AV38" s="144"/>
      <c r="AW38" s="144"/>
      <c r="AX38" s="144"/>
      <c r="AY38" s="144"/>
      <c r="AZ38" s="144"/>
      <c r="BA38" s="144"/>
      <c r="BB38" s="144"/>
      <c r="BC38" s="144"/>
      <c r="BD38" s="144"/>
      <c r="BE38" s="144"/>
      <c r="BF38" s="144"/>
      <c r="BG38" s="144"/>
      <c r="BH38" s="144"/>
      <c r="BI38" s="144"/>
      <c r="BJ38" s="144"/>
      <c r="BK38" s="144"/>
      <c r="BL38" s="144"/>
      <c r="BM38" s="144"/>
      <c r="BN38" s="144"/>
    </row>
    <row r="39" spans="1:66" ht="15" customHeight="1" x14ac:dyDescent="0.35">
      <c r="A39" s="144"/>
      <c r="B39" s="144"/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44"/>
      <c r="AT39" s="144"/>
      <c r="AU39" s="144"/>
      <c r="AV39" s="144"/>
      <c r="AW39" s="144"/>
      <c r="AX39" s="144"/>
      <c r="AY39" s="144"/>
      <c r="AZ39" s="144"/>
      <c r="BA39" s="144"/>
      <c r="BB39" s="144"/>
      <c r="BC39" s="144"/>
      <c r="BD39" s="144"/>
      <c r="BE39" s="144"/>
      <c r="BF39" s="144"/>
      <c r="BG39" s="144"/>
      <c r="BH39" s="144"/>
      <c r="BI39" s="144"/>
      <c r="BJ39" s="144"/>
      <c r="BK39" s="144"/>
      <c r="BL39" s="144"/>
      <c r="BM39" s="144"/>
      <c r="BN39" s="144"/>
    </row>
    <row r="40" spans="1:66" ht="15" customHeight="1" x14ac:dyDescent="0.35">
      <c r="A40" s="144"/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4"/>
      <c r="AD40" s="144"/>
      <c r="AE40" s="144"/>
      <c r="AF40" s="144"/>
      <c r="AG40" s="144"/>
      <c r="AH40" s="144"/>
      <c r="AI40" s="144"/>
      <c r="AJ40" s="144"/>
      <c r="AK40" s="144"/>
      <c r="AL40" s="144"/>
      <c r="AM40" s="144"/>
      <c r="AN40" s="144"/>
      <c r="AO40" s="144"/>
      <c r="AP40" s="144"/>
      <c r="AQ40" s="144"/>
      <c r="AR40" s="144"/>
      <c r="AS40" s="144"/>
      <c r="AT40" s="144"/>
      <c r="AU40" s="144"/>
      <c r="AV40" s="144"/>
      <c r="AW40" s="144"/>
      <c r="AX40" s="144"/>
      <c r="AY40" s="144"/>
      <c r="AZ40" s="144"/>
      <c r="BA40" s="144"/>
      <c r="BB40" s="144"/>
      <c r="BC40" s="144"/>
      <c r="BD40" s="144"/>
      <c r="BE40" s="144"/>
      <c r="BF40" s="144"/>
      <c r="BG40" s="144"/>
      <c r="BH40" s="144"/>
      <c r="BI40" s="144"/>
      <c r="BJ40" s="144"/>
      <c r="BK40" s="144"/>
      <c r="BL40" s="144"/>
      <c r="BM40" s="144"/>
      <c r="BN40" s="144"/>
    </row>
    <row r="41" spans="1:66" ht="15" customHeight="1" x14ac:dyDescent="0.35">
      <c r="A41" s="144"/>
      <c r="B41" s="144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144"/>
      <c r="AK41" s="144"/>
      <c r="AL41" s="144"/>
      <c r="AM41" s="144"/>
      <c r="AN41" s="144"/>
      <c r="AO41" s="144"/>
      <c r="AP41" s="144"/>
      <c r="AQ41" s="144"/>
      <c r="AR41" s="144"/>
      <c r="AS41" s="144"/>
      <c r="AT41" s="144"/>
      <c r="AU41" s="144"/>
      <c r="AV41" s="144"/>
      <c r="AW41" s="144"/>
      <c r="AX41" s="144"/>
      <c r="AY41" s="144"/>
      <c r="AZ41" s="144"/>
      <c r="BA41" s="144"/>
      <c r="BB41" s="144"/>
      <c r="BC41" s="144"/>
      <c r="BD41" s="144"/>
      <c r="BE41" s="144"/>
      <c r="BF41" s="144"/>
      <c r="BG41" s="144"/>
      <c r="BH41" s="144"/>
      <c r="BI41" s="144"/>
      <c r="BJ41" s="144"/>
      <c r="BK41" s="144"/>
      <c r="BL41" s="144"/>
      <c r="BM41" s="144"/>
      <c r="BN41" s="144"/>
    </row>
    <row r="42" spans="1:66" ht="15" customHeight="1" x14ac:dyDescent="0.35">
      <c r="A42" s="144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4"/>
      <c r="AJ42" s="144"/>
      <c r="AK42" s="144"/>
      <c r="AL42" s="144"/>
      <c r="AM42" s="144"/>
      <c r="AN42" s="144"/>
      <c r="AO42" s="144"/>
      <c r="AP42" s="144"/>
      <c r="AQ42" s="144"/>
      <c r="AR42" s="144"/>
      <c r="AS42" s="144"/>
      <c r="AT42" s="144"/>
      <c r="AU42" s="144"/>
      <c r="AV42" s="144"/>
      <c r="AW42" s="144"/>
      <c r="AX42" s="144"/>
      <c r="AY42" s="144"/>
      <c r="AZ42" s="144"/>
      <c r="BA42" s="144"/>
      <c r="BB42" s="144"/>
      <c r="BC42" s="144"/>
      <c r="BD42" s="144"/>
      <c r="BE42" s="144"/>
      <c r="BF42" s="144"/>
      <c r="BG42" s="144"/>
      <c r="BH42" s="144"/>
      <c r="BI42" s="144"/>
      <c r="BJ42" s="144"/>
      <c r="BK42" s="144"/>
      <c r="BL42" s="144"/>
      <c r="BM42" s="144"/>
      <c r="BN42" s="144"/>
    </row>
    <row r="43" spans="1:66" ht="15" customHeight="1" x14ac:dyDescent="0.35">
      <c r="A43" s="144"/>
      <c r="B43" s="144"/>
      <c r="C43" s="144"/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144"/>
      <c r="AK43" s="144"/>
      <c r="AL43" s="144"/>
      <c r="AM43" s="144"/>
      <c r="AN43" s="144"/>
      <c r="AO43" s="144"/>
      <c r="AP43" s="144"/>
      <c r="AQ43" s="144"/>
      <c r="AR43" s="144"/>
      <c r="AS43" s="144"/>
      <c r="AT43" s="144"/>
      <c r="AU43" s="144"/>
      <c r="AV43" s="144"/>
      <c r="AW43" s="144"/>
      <c r="AX43" s="144"/>
      <c r="AY43" s="144"/>
      <c r="AZ43" s="144"/>
      <c r="BA43" s="144"/>
      <c r="BB43" s="144"/>
      <c r="BC43" s="144"/>
      <c r="BD43" s="144"/>
      <c r="BE43" s="144"/>
      <c r="BF43" s="144"/>
      <c r="BG43" s="144"/>
      <c r="BH43" s="144"/>
      <c r="BI43" s="144"/>
      <c r="BJ43" s="144"/>
      <c r="BK43" s="144"/>
      <c r="BL43" s="144"/>
      <c r="BM43" s="144"/>
      <c r="BN43" s="144"/>
    </row>
    <row r="44" spans="1:66" ht="15" customHeight="1" x14ac:dyDescent="0.35">
      <c r="A44" s="144"/>
      <c r="B44" s="144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144"/>
      <c r="AK44" s="144"/>
      <c r="AL44" s="144"/>
      <c r="AM44" s="144"/>
      <c r="AN44" s="144"/>
      <c r="AO44" s="144"/>
      <c r="AP44" s="144"/>
      <c r="AQ44" s="144"/>
      <c r="AR44" s="144"/>
      <c r="AS44" s="144"/>
      <c r="AT44" s="144"/>
      <c r="AU44" s="144"/>
      <c r="AV44" s="144"/>
      <c r="AW44" s="144"/>
      <c r="AX44" s="144"/>
      <c r="AY44" s="144"/>
      <c r="AZ44" s="144"/>
      <c r="BA44" s="144"/>
      <c r="BB44" s="144"/>
      <c r="BC44" s="144"/>
      <c r="BD44" s="144"/>
      <c r="BE44" s="144"/>
      <c r="BF44" s="144"/>
      <c r="BG44" s="144"/>
      <c r="BH44" s="144"/>
      <c r="BI44" s="144"/>
      <c r="BJ44" s="144"/>
      <c r="BK44" s="144"/>
      <c r="BL44" s="144"/>
      <c r="BM44" s="144"/>
      <c r="BN44" s="144"/>
    </row>
    <row r="45" spans="1:66" ht="15" customHeight="1" x14ac:dyDescent="0.35">
      <c r="A45" s="144"/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4"/>
      <c r="AJ45" s="144"/>
      <c r="AK45" s="144"/>
      <c r="AL45" s="144"/>
      <c r="AM45" s="144"/>
      <c r="AN45" s="144"/>
      <c r="AO45" s="144"/>
      <c r="AP45" s="144"/>
      <c r="AQ45" s="144"/>
      <c r="AR45" s="144"/>
      <c r="AS45" s="144"/>
      <c r="AT45" s="144"/>
      <c r="AU45" s="144"/>
      <c r="AV45" s="144"/>
      <c r="AW45" s="144"/>
      <c r="AX45" s="144"/>
      <c r="AY45" s="144"/>
      <c r="AZ45" s="144"/>
      <c r="BA45" s="144"/>
      <c r="BB45" s="144"/>
      <c r="BC45" s="144"/>
      <c r="BD45" s="144"/>
      <c r="BE45" s="144"/>
      <c r="BF45" s="144"/>
      <c r="BG45" s="144"/>
      <c r="BH45" s="144"/>
      <c r="BI45" s="144"/>
      <c r="BJ45" s="144"/>
      <c r="BK45" s="144"/>
      <c r="BL45" s="144"/>
      <c r="BM45" s="144"/>
      <c r="BN45" s="144"/>
    </row>
    <row r="46" spans="1:66" ht="15" customHeight="1" x14ac:dyDescent="0.35">
      <c r="A46" s="144"/>
      <c r="B46" s="144"/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144"/>
      <c r="AK46" s="144"/>
      <c r="AL46" s="144"/>
      <c r="AM46" s="144"/>
      <c r="AN46" s="144"/>
      <c r="AO46" s="144"/>
      <c r="AP46" s="144"/>
      <c r="AQ46" s="144"/>
      <c r="AR46" s="144"/>
      <c r="AS46" s="144"/>
      <c r="AT46" s="144"/>
      <c r="AU46" s="144"/>
      <c r="AV46" s="144"/>
      <c r="AW46" s="144"/>
      <c r="AX46" s="144"/>
      <c r="AY46" s="144"/>
      <c r="AZ46" s="144"/>
      <c r="BA46" s="144"/>
      <c r="BB46" s="144"/>
      <c r="BC46" s="144"/>
      <c r="BD46" s="144"/>
      <c r="BE46" s="144"/>
      <c r="BF46" s="144"/>
      <c r="BG46" s="144"/>
      <c r="BH46" s="144"/>
      <c r="BI46" s="144"/>
      <c r="BJ46" s="144"/>
      <c r="BK46" s="144"/>
      <c r="BL46" s="144"/>
      <c r="BM46" s="144"/>
      <c r="BN46" s="144"/>
    </row>
    <row r="47" spans="1:66" ht="15" customHeight="1" x14ac:dyDescent="0.35">
      <c r="A47" s="144"/>
      <c r="B47" s="144"/>
      <c r="C47" s="144"/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  <c r="AH47" s="144"/>
      <c r="AI47" s="144"/>
      <c r="AJ47" s="144"/>
      <c r="AK47" s="144"/>
      <c r="AL47" s="144"/>
      <c r="AM47" s="144"/>
      <c r="AN47" s="144"/>
      <c r="AO47" s="144"/>
      <c r="AP47" s="144"/>
      <c r="AQ47" s="144"/>
      <c r="AR47" s="144"/>
      <c r="AS47" s="144"/>
      <c r="AT47" s="144"/>
      <c r="AU47" s="144"/>
      <c r="AV47" s="144"/>
      <c r="AW47" s="144"/>
      <c r="AX47" s="144"/>
      <c r="AY47" s="144"/>
      <c r="AZ47" s="144"/>
      <c r="BA47" s="144"/>
      <c r="BB47" s="144"/>
      <c r="BC47" s="144"/>
      <c r="BD47" s="144"/>
      <c r="BE47" s="144"/>
      <c r="BF47" s="144"/>
      <c r="BG47" s="144"/>
      <c r="BH47" s="144"/>
      <c r="BI47" s="144"/>
      <c r="BJ47" s="144"/>
      <c r="BK47" s="144"/>
      <c r="BL47" s="144"/>
      <c r="BM47" s="144"/>
      <c r="BN47" s="144"/>
    </row>
    <row r="48" spans="1:66" ht="15" customHeight="1" x14ac:dyDescent="0.35">
      <c r="A48" s="144"/>
      <c r="B48" s="144"/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  <c r="AH48" s="144"/>
      <c r="AI48" s="144"/>
      <c r="AJ48" s="144"/>
      <c r="AK48" s="144"/>
      <c r="AL48" s="144"/>
      <c r="AM48" s="144"/>
      <c r="AN48" s="144"/>
      <c r="AO48" s="144"/>
      <c r="AP48" s="144"/>
      <c r="AQ48" s="144"/>
      <c r="AR48" s="144"/>
      <c r="AS48" s="144"/>
      <c r="AT48" s="144"/>
      <c r="AU48" s="144"/>
      <c r="AV48" s="144"/>
      <c r="AW48" s="144"/>
      <c r="AX48" s="144"/>
      <c r="AY48" s="144"/>
      <c r="AZ48" s="144"/>
      <c r="BA48" s="144"/>
      <c r="BB48" s="144"/>
      <c r="BC48" s="144"/>
      <c r="BD48" s="144"/>
      <c r="BE48" s="144"/>
      <c r="BF48" s="144"/>
      <c r="BG48" s="144"/>
      <c r="BH48" s="144"/>
      <c r="BI48" s="144"/>
      <c r="BJ48" s="144"/>
      <c r="BK48" s="144"/>
      <c r="BL48" s="144"/>
      <c r="BM48" s="144"/>
      <c r="BN48" s="144"/>
    </row>
    <row r="49" spans="1:66" ht="15" customHeight="1" x14ac:dyDescent="0.35">
      <c r="A49" s="144"/>
      <c r="B49" s="144"/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  <c r="AH49" s="144"/>
      <c r="AI49" s="144"/>
      <c r="AJ49" s="144"/>
      <c r="AK49" s="144"/>
      <c r="AL49" s="144"/>
      <c r="AM49" s="144"/>
      <c r="AN49" s="144"/>
      <c r="AO49" s="144"/>
      <c r="AP49" s="144"/>
      <c r="AQ49" s="144"/>
      <c r="AR49" s="144"/>
      <c r="AS49" s="144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144"/>
      <c r="BE49" s="144"/>
      <c r="BF49" s="144"/>
      <c r="BG49" s="144"/>
      <c r="BH49" s="144"/>
      <c r="BI49" s="144"/>
      <c r="BJ49" s="144"/>
      <c r="BK49" s="144"/>
      <c r="BL49" s="144"/>
      <c r="BM49" s="144"/>
      <c r="BN49" s="144"/>
    </row>
    <row r="50" spans="1:66" ht="15" customHeight="1" x14ac:dyDescent="0.35">
      <c r="A50" s="144"/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  <c r="AI50" s="144"/>
      <c r="AJ50" s="144"/>
      <c r="AK50" s="144"/>
      <c r="AL50" s="144"/>
      <c r="AM50" s="144"/>
      <c r="AN50" s="144"/>
      <c r="AO50" s="144"/>
      <c r="AP50" s="144"/>
      <c r="AQ50" s="144"/>
      <c r="AR50" s="144"/>
      <c r="AS50" s="144"/>
      <c r="AT50" s="144"/>
      <c r="AU50" s="144"/>
      <c r="AV50" s="144"/>
      <c r="AW50" s="144"/>
      <c r="AX50" s="144"/>
      <c r="AY50" s="144"/>
      <c r="AZ50" s="144"/>
      <c r="BA50" s="144"/>
      <c r="BB50" s="144"/>
      <c r="BC50" s="144"/>
      <c r="BD50" s="144"/>
      <c r="BE50" s="144"/>
      <c r="BF50" s="144"/>
      <c r="BG50" s="144"/>
      <c r="BH50" s="144"/>
      <c r="BI50" s="144"/>
      <c r="BJ50" s="144"/>
      <c r="BK50" s="144"/>
      <c r="BL50" s="144"/>
      <c r="BM50" s="144"/>
      <c r="BN50" s="144"/>
    </row>
    <row r="51" spans="1:66" ht="15" customHeight="1" x14ac:dyDescent="0.35">
      <c r="A51" s="144"/>
      <c r="B51" s="144"/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  <c r="AF51" s="144"/>
      <c r="AG51" s="144"/>
      <c r="AH51" s="144"/>
      <c r="AI51" s="144"/>
      <c r="AJ51" s="144"/>
      <c r="AK51" s="144"/>
      <c r="AL51" s="144"/>
      <c r="AM51" s="144"/>
      <c r="AN51" s="144"/>
      <c r="AO51" s="144"/>
      <c r="AP51" s="144"/>
      <c r="AQ51" s="144"/>
      <c r="AR51" s="144"/>
      <c r="AS51" s="144"/>
      <c r="AT51" s="144"/>
      <c r="AU51" s="144"/>
      <c r="AV51" s="144"/>
      <c r="AW51" s="144"/>
      <c r="AX51" s="144"/>
      <c r="AY51" s="144"/>
      <c r="AZ51" s="144"/>
      <c r="BA51" s="144"/>
      <c r="BB51" s="144"/>
      <c r="BC51" s="144"/>
      <c r="BD51" s="144"/>
      <c r="BE51" s="144"/>
      <c r="BF51" s="144"/>
      <c r="BG51" s="144"/>
      <c r="BH51" s="144"/>
      <c r="BI51" s="144"/>
      <c r="BJ51" s="144"/>
      <c r="BK51" s="144"/>
      <c r="BL51" s="144"/>
      <c r="BM51" s="144"/>
      <c r="BN51" s="144"/>
    </row>
    <row r="52" spans="1:66" ht="15" customHeight="1" x14ac:dyDescent="0.35">
      <c r="A52" s="144"/>
      <c r="B52" s="144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  <c r="AF52" s="144"/>
      <c r="AG52" s="144"/>
      <c r="AH52" s="144"/>
      <c r="AI52" s="144"/>
      <c r="AJ52" s="144"/>
      <c r="AK52" s="144"/>
      <c r="AL52" s="144"/>
      <c r="AM52" s="144"/>
      <c r="AN52" s="144"/>
      <c r="AO52" s="144"/>
      <c r="AP52" s="144"/>
      <c r="AQ52" s="144"/>
      <c r="AR52" s="144"/>
      <c r="AS52" s="144"/>
      <c r="AT52" s="144"/>
      <c r="AU52" s="144"/>
      <c r="AV52" s="144"/>
      <c r="AW52" s="144"/>
      <c r="AX52" s="144"/>
      <c r="AY52" s="144"/>
      <c r="AZ52" s="144"/>
      <c r="BA52" s="144"/>
      <c r="BB52" s="144"/>
      <c r="BC52" s="144"/>
      <c r="BD52" s="144"/>
      <c r="BE52" s="144"/>
      <c r="BF52" s="144"/>
      <c r="BG52" s="144"/>
      <c r="BH52" s="144"/>
      <c r="BI52" s="144"/>
      <c r="BJ52" s="144"/>
      <c r="BK52" s="144"/>
      <c r="BL52" s="144"/>
      <c r="BM52" s="144"/>
      <c r="BN52" s="144"/>
    </row>
    <row r="53" spans="1:66" ht="15" customHeight="1" x14ac:dyDescent="0.35">
      <c r="A53" s="144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  <c r="AA53" s="144"/>
      <c r="AB53" s="144"/>
      <c r="AC53" s="144"/>
      <c r="AD53" s="144"/>
      <c r="AE53" s="144"/>
      <c r="AF53" s="144"/>
      <c r="AG53" s="144"/>
      <c r="AH53" s="144"/>
      <c r="AI53" s="144"/>
      <c r="AJ53" s="144"/>
      <c r="AK53" s="144"/>
      <c r="AL53" s="144"/>
      <c r="AM53" s="144"/>
      <c r="AN53" s="144"/>
      <c r="AO53" s="144"/>
      <c r="AP53" s="144"/>
      <c r="AQ53" s="144"/>
      <c r="AR53" s="144"/>
      <c r="AS53" s="144"/>
      <c r="AT53" s="144"/>
      <c r="AU53" s="144"/>
      <c r="AV53" s="144"/>
      <c r="AW53" s="144"/>
      <c r="AX53" s="144"/>
      <c r="AY53" s="144"/>
      <c r="AZ53" s="144"/>
      <c r="BA53" s="144"/>
      <c r="BB53" s="144"/>
      <c r="BC53" s="144"/>
      <c r="BD53" s="144"/>
      <c r="BE53" s="144"/>
      <c r="BF53" s="144"/>
      <c r="BG53" s="144"/>
      <c r="BH53" s="144"/>
      <c r="BI53" s="144"/>
      <c r="BJ53" s="144"/>
      <c r="BK53" s="144"/>
      <c r="BL53" s="144"/>
      <c r="BM53" s="144"/>
      <c r="BN53" s="144"/>
    </row>
    <row r="54" spans="1:66" ht="15" customHeight="1" x14ac:dyDescent="0.35">
      <c r="A54" s="144"/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144"/>
      <c r="AA54" s="144"/>
      <c r="AB54" s="144"/>
      <c r="AC54" s="144"/>
      <c r="AD54" s="144"/>
      <c r="AE54" s="144"/>
      <c r="AF54" s="144"/>
      <c r="AG54" s="144"/>
      <c r="AH54" s="144"/>
      <c r="AI54" s="144"/>
      <c r="AJ54" s="144"/>
      <c r="AK54" s="144"/>
      <c r="AL54" s="144"/>
      <c r="AM54" s="144"/>
      <c r="AN54" s="144"/>
      <c r="AO54" s="144"/>
      <c r="AP54" s="144"/>
      <c r="AQ54" s="144"/>
      <c r="AR54" s="144"/>
      <c r="AS54" s="144"/>
      <c r="AT54" s="144"/>
      <c r="AU54" s="144"/>
      <c r="AV54" s="144"/>
      <c r="AW54" s="144"/>
      <c r="AX54" s="144"/>
      <c r="AY54" s="144"/>
      <c r="AZ54" s="144"/>
      <c r="BA54" s="144"/>
      <c r="BB54" s="144"/>
      <c r="BC54" s="144"/>
      <c r="BD54" s="144"/>
      <c r="BE54" s="144"/>
      <c r="BF54" s="144"/>
      <c r="BG54" s="144"/>
      <c r="BH54" s="144"/>
      <c r="BI54" s="144"/>
      <c r="BJ54" s="144"/>
      <c r="BK54" s="144"/>
      <c r="BL54" s="144"/>
      <c r="BM54" s="144"/>
      <c r="BN54" s="144"/>
    </row>
    <row r="55" spans="1:66" ht="15" customHeight="1" x14ac:dyDescent="0.35">
      <c r="A55" s="144"/>
      <c r="B55" s="144"/>
      <c r="C55" s="144"/>
      <c r="D55" s="144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  <c r="AA55" s="144"/>
      <c r="AB55" s="144"/>
      <c r="AC55" s="144"/>
      <c r="AD55" s="144"/>
      <c r="AE55" s="144"/>
      <c r="AF55" s="144"/>
      <c r="AG55" s="144"/>
      <c r="AH55" s="144"/>
      <c r="AI55" s="144"/>
      <c r="AJ55" s="144"/>
      <c r="AK55" s="144"/>
      <c r="AL55" s="144"/>
      <c r="AM55" s="144"/>
      <c r="AN55" s="144"/>
      <c r="AO55" s="144"/>
      <c r="AP55" s="144"/>
      <c r="AQ55" s="144"/>
      <c r="AR55" s="144"/>
      <c r="AS55" s="144"/>
      <c r="AT55" s="144"/>
      <c r="AU55" s="144"/>
      <c r="AV55" s="144"/>
      <c r="AW55" s="144"/>
      <c r="AX55" s="144"/>
      <c r="AY55" s="144"/>
      <c r="AZ55" s="144"/>
      <c r="BA55" s="144"/>
      <c r="BB55" s="144"/>
      <c r="BC55" s="144"/>
      <c r="BD55" s="144"/>
      <c r="BE55" s="144"/>
      <c r="BF55" s="144"/>
      <c r="BG55" s="144"/>
      <c r="BH55" s="144"/>
      <c r="BI55" s="144"/>
      <c r="BJ55" s="144"/>
      <c r="BK55" s="144"/>
      <c r="BL55" s="144"/>
      <c r="BM55" s="144"/>
      <c r="BN55" s="144"/>
    </row>
    <row r="56" spans="1:66" ht="15" customHeight="1" x14ac:dyDescent="0.3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44"/>
      <c r="AG56" s="144"/>
      <c r="AH56" s="144"/>
      <c r="AI56" s="144"/>
      <c r="AJ56" s="144"/>
      <c r="AK56" s="144"/>
      <c r="AL56" s="144"/>
      <c r="AM56" s="144"/>
      <c r="AN56" s="144"/>
      <c r="AO56" s="144"/>
      <c r="AP56" s="144"/>
      <c r="AQ56" s="144"/>
      <c r="AR56" s="144"/>
      <c r="AS56" s="144"/>
      <c r="AT56" s="144"/>
      <c r="AU56" s="144"/>
      <c r="AV56" s="144"/>
      <c r="AW56" s="144"/>
      <c r="AX56" s="144"/>
      <c r="AY56" s="144"/>
      <c r="AZ56" s="144"/>
      <c r="BA56" s="144"/>
      <c r="BB56" s="144"/>
      <c r="BC56" s="144"/>
      <c r="BD56" s="144"/>
      <c r="BE56" s="144"/>
      <c r="BF56" s="144"/>
      <c r="BG56" s="144"/>
      <c r="BH56" s="144"/>
      <c r="BI56" s="144"/>
      <c r="BJ56" s="144"/>
      <c r="BK56" s="144"/>
      <c r="BL56" s="144"/>
      <c r="BM56" s="144"/>
      <c r="BN56" s="144"/>
    </row>
    <row r="57" spans="1:66" ht="15" customHeight="1" x14ac:dyDescent="0.3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44"/>
      <c r="AA57" s="144"/>
      <c r="AB57" s="144"/>
      <c r="AC57" s="144"/>
      <c r="AD57" s="144"/>
      <c r="AE57" s="144"/>
      <c r="AF57" s="144"/>
      <c r="AG57" s="144"/>
      <c r="AH57" s="144"/>
      <c r="AI57" s="144"/>
      <c r="AJ57" s="144"/>
      <c r="AK57" s="144"/>
      <c r="AL57" s="144"/>
      <c r="AM57" s="144"/>
      <c r="AN57" s="144"/>
      <c r="AO57" s="144"/>
      <c r="AP57" s="144"/>
      <c r="AQ57" s="144"/>
      <c r="AR57" s="144"/>
      <c r="AS57" s="144"/>
      <c r="AT57" s="144"/>
      <c r="AU57" s="144"/>
      <c r="AV57" s="144"/>
      <c r="AW57" s="144"/>
      <c r="AX57" s="144"/>
      <c r="AY57" s="144"/>
      <c r="AZ57" s="144"/>
      <c r="BA57" s="144"/>
      <c r="BB57" s="144"/>
      <c r="BC57" s="144"/>
      <c r="BD57" s="144"/>
      <c r="BE57" s="144"/>
      <c r="BF57" s="144"/>
      <c r="BG57" s="144"/>
      <c r="BH57" s="144"/>
      <c r="BI57" s="144"/>
      <c r="BJ57" s="144"/>
      <c r="BK57" s="144"/>
      <c r="BL57" s="144"/>
      <c r="BM57" s="144"/>
      <c r="BN57" s="144"/>
    </row>
    <row r="58" spans="1:66" ht="15" customHeight="1" x14ac:dyDescent="0.3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44"/>
      <c r="AI58" s="144"/>
      <c r="AJ58" s="144"/>
      <c r="AK58" s="144"/>
      <c r="AL58" s="144"/>
      <c r="AM58" s="144"/>
      <c r="AN58" s="144"/>
      <c r="AO58" s="144"/>
      <c r="AP58" s="144"/>
      <c r="AQ58" s="144"/>
      <c r="AR58" s="144"/>
      <c r="AS58" s="144"/>
      <c r="AT58" s="144"/>
      <c r="AU58" s="144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4"/>
      <c r="BG58" s="144"/>
      <c r="BH58" s="144"/>
      <c r="BI58" s="144"/>
      <c r="BJ58" s="144"/>
      <c r="BK58" s="144"/>
      <c r="BL58" s="144"/>
      <c r="BM58" s="144"/>
      <c r="BN58" s="144"/>
    </row>
    <row r="59" spans="1:66" ht="15" customHeight="1" x14ac:dyDescent="0.3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  <c r="T59" s="144"/>
      <c r="U59" s="144"/>
      <c r="V59" s="144"/>
      <c r="W59" s="144"/>
      <c r="X59" s="144"/>
      <c r="Y59" s="144"/>
      <c r="Z59" s="144"/>
      <c r="AA59" s="144"/>
      <c r="AB59" s="144"/>
      <c r="AC59" s="144"/>
      <c r="AD59" s="144"/>
      <c r="AE59" s="144"/>
      <c r="AF59" s="144"/>
      <c r="AG59" s="144"/>
      <c r="AH59" s="144"/>
      <c r="AI59" s="144"/>
      <c r="AJ59" s="144"/>
      <c r="AK59" s="144"/>
      <c r="AL59" s="144"/>
      <c r="AM59" s="144"/>
      <c r="AN59" s="144"/>
      <c r="AO59" s="144"/>
      <c r="AP59" s="144"/>
      <c r="AQ59" s="144"/>
      <c r="AR59" s="144"/>
      <c r="AS59" s="144"/>
      <c r="AT59" s="144"/>
      <c r="AU59" s="144"/>
      <c r="AV59" s="144"/>
      <c r="AW59" s="144"/>
      <c r="AX59" s="144"/>
      <c r="AY59" s="144"/>
      <c r="AZ59" s="144"/>
      <c r="BA59" s="144"/>
      <c r="BB59" s="144"/>
      <c r="BC59" s="144"/>
      <c r="BD59" s="144"/>
      <c r="BE59" s="144"/>
      <c r="BF59" s="144"/>
      <c r="BG59" s="144"/>
      <c r="BH59" s="144"/>
      <c r="BI59" s="144"/>
      <c r="BJ59" s="144"/>
      <c r="BK59" s="144"/>
      <c r="BL59" s="144"/>
      <c r="BM59" s="144"/>
      <c r="BN59" s="144"/>
    </row>
    <row r="60" spans="1:66" ht="15" customHeight="1" x14ac:dyDescent="0.3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44"/>
      <c r="AI60" s="144"/>
      <c r="AJ60" s="144"/>
      <c r="AK60" s="144"/>
      <c r="AL60" s="144"/>
      <c r="AM60" s="144"/>
      <c r="AN60" s="144"/>
      <c r="AO60" s="144"/>
      <c r="AP60" s="144"/>
      <c r="AQ60" s="144"/>
      <c r="AR60" s="144"/>
      <c r="AS60" s="144"/>
      <c r="AT60" s="144"/>
      <c r="AU60" s="144"/>
      <c r="AV60" s="144"/>
      <c r="AW60" s="144"/>
      <c r="AX60" s="144"/>
      <c r="AY60" s="144"/>
      <c r="AZ60" s="144"/>
      <c r="BA60" s="144"/>
      <c r="BB60" s="144"/>
      <c r="BC60" s="144"/>
      <c r="BD60" s="144"/>
      <c r="BE60" s="144"/>
      <c r="BF60" s="144"/>
      <c r="BG60" s="144"/>
      <c r="BH60" s="144"/>
      <c r="BI60" s="144"/>
      <c r="BJ60" s="144"/>
      <c r="BK60" s="144"/>
      <c r="BL60" s="144"/>
      <c r="BM60" s="144"/>
      <c r="BN60" s="144"/>
    </row>
    <row r="61" spans="1:66" ht="15" customHeight="1" x14ac:dyDescent="0.3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  <c r="T61" s="144"/>
      <c r="U61" s="144"/>
      <c r="V61" s="144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44"/>
      <c r="AI61" s="144"/>
      <c r="AJ61" s="144"/>
      <c r="AK61" s="144"/>
      <c r="AL61" s="144"/>
      <c r="AM61" s="144"/>
      <c r="AN61" s="144"/>
      <c r="AO61" s="144"/>
      <c r="AP61" s="144"/>
      <c r="AQ61" s="144"/>
      <c r="AR61" s="144"/>
      <c r="AS61" s="144"/>
      <c r="AT61" s="144"/>
      <c r="AU61" s="144"/>
      <c r="AV61" s="144"/>
      <c r="AW61" s="144"/>
      <c r="AX61" s="144"/>
      <c r="AY61" s="144"/>
      <c r="AZ61" s="144"/>
      <c r="BA61" s="144"/>
      <c r="BB61" s="144"/>
      <c r="BC61" s="144"/>
      <c r="BD61" s="144"/>
      <c r="BE61" s="144"/>
      <c r="BF61" s="144"/>
      <c r="BG61" s="144"/>
      <c r="BH61" s="144"/>
      <c r="BI61" s="144"/>
      <c r="BJ61" s="144"/>
      <c r="BK61" s="144"/>
      <c r="BL61" s="144"/>
      <c r="BM61" s="144"/>
      <c r="BN61" s="144"/>
    </row>
    <row r="62" spans="1:66" ht="15" customHeight="1" x14ac:dyDescent="0.3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44"/>
      <c r="AI62" s="144"/>
      <c r="AJ62" s="144"/>
      <c r="AK62" s="144"/>
      <c r="AL62" s="144"/>
      <c r="AM62" s="144"/>
      <c r="AN62" s="144"/>
      <c r="AO62" s="144"/>
      <c r="AP62" s="144"/>
      <c r="AQ62" s="144"/>
      <c r="AR62" s="144"/>
      <c r="AS62" s="144"/>
      <c r="AT62" s="144"/>
      <c r="AU62" s="144"/>
      <c r="AV62" s="144"/>
      <c r="AW62" s="144"/>
      <c r="AX62" s="144"/>
      <c r="AY62" s="144"/>
      <c r="AZ62" s="144"/>
      <c r="BA62" s="144"/>
      <c r="BB62" s="144"/>
      <c r="BC62" s="144"/>
      <c r="BD62" s="144"/>
      <c r="BE62" s="144"/>
      <c r="BF62" s="144"/>
      <c r="BG62" s="144"/>
      <c r="BH62" s="144"/>
      <c r="BI62" s="144"/>
      <c r="BJ62" s="144"/>
      <c r="BK62" s="144"/>
      <c r="BL62" s="144"/>
      <c r="BM62" s="144"/>
      <c r="BN62" s="144"/>
    </row>
    <row r="63" spans="1:66" ht="15" customHeight="1" x14ac:dyDescent="0.3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44"/>
      <c r="AI63" s="144"/>
      <c r="AJ63" s="144"/>
      <c r="AK63" s="144"/>
      <c r="AL63" s="144"/>
      <c r="AM63" s="144"/>
      <c r="AN63" s="144"/>
      <c r="AO63" s="144"/>
      <c r="AP63" s="144"/>
      <c r="AQ63" s="144"/>
      <c r="AR63" s="144"/>
      <c r="AS63" s="144"/>
      <c r="AT63" s="144"/>
      <c r="AU63" s="144"/>
      <c r="AV63" s="144"/>
      <c r="AW63" s="144"/>
      <c r="AX63" s="144"/>
      <c r="AY63" s="144"/>
      <c r="AZ63" s="144"/>
      <c r="BA63" s="144"/>
      <c r="BB63" s="144"/>
      <c r="BC63" s="144"/>
      <c r="BD63" s="144"/>
      <c r="BE63" s="144"/>
      <c r="BF63" s="144"/>
      <c r="BG63" s="144"/>
      <c r="BH63" s="144"/>
      <c r="BI63" s="144"/>
      <c r="BJ63" s="144"/>
      <c r="BK63" s="144"/>
      <c r="BL63" s="144"/>
      <c r="BM63" s="144"/>
      <c r="BN63" s="144"/>
    </row>
    <row r="64" spans="1:66" ht="15" customHeight="1" x14ac:dyDescent="0.3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44"/>
      <c r="AI64" s="144"/>
      <c r="AJ64" s="144"/>
      <c r="AK64" s="144"/>
      <c r="AL64" s="144"/>
      <c r="AM64" s="144"/>
      <c r="AN64" s="144"/>
      <c r="AO64" s="144"/>
      <c r="AP64" s="144"/>
      <c r="AQ64" s="144"/>
      <c r="AR64" s="144"/>
      <c r="AS64" s="144"/>
      <c r="AT64" s="144"/>
      <c r="AU64" s="144"/>
      <c r="AV64" s="144"/>
      <c r="AW64" s="144"/>
      <c r="AX64" s="144"/>
      <c r="AY64" s="144"/>
      <c r="AZ64" s="144"/>
      <c r="BA64" s="144"/>
      <c r="BB64" s="144"/>
      <c r="BC64" s="144"/>
      <c r="BD64" s="144"/>
      <c r="BE64" s="144"/>
      <c r="BF64" s="144"/>
      <c r="BG64" s="144"/>
      <c r="BH64" s="144"/>
      <c r="BI64" s="144"/>
      <c r="BJ64" s="144"/>
      <c r="BK64" s="144"/>
      <c r="BL64" s="144"/>
      <c r="BM64" s="144"/>
      <c r="BN64" s="144"/>
    </row>
    <row r="65" spans="1:66" ht="15" customHeight="1" x14ac:dyDescent="0.3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  <c r="T65" s="144"/>
      <c r="U65" s="144"/>
      <c r="V65" s="144"/>
      <c r="W65" s="144"/>
      <c r="X65" s="144"/>
      <c r="Y65" s="144"/>
      <c r="Z65" s="144"/>
      <c r="AA65" s="144"/>
      <c r="AB65" s="144"/>
      <c r="AC65" s="144"/>
      <c r="AD65" s="144"/>
      <c r="AE65" s="144"/>
      <c r="AF65" s="144"/>
      <c r="AG65" s="144"/>
      <c r="AH65" s="144"/>
      <c r="AI65" s="144"/>
      <c r="AJ65" s="144"/>
      <c r="AK65" s="144"/>
      <c r="AL65" s="144"/>
      <c r="AM65" s="144"/>
      <c r="AN65" s="144"/>
      <c r="AO65" s="144"/>
      <c r="AP65" s="144"/>
      <c r="AQ65" s="144"/>
      <c r="AR65" s="144"/>
      <c r="AS65" s="144"/>
      <c r="AT65" s="144"/>
      <c r="AU65" s="144"/>
      <c r="AV65" s="144"/>
      <c r="AW65" s="144"/>
      <c r="AX65" s="144"/>
      <c r="AY65" s="144"/>
      <c r="AZ65" s="144"/>
      <c r="BA65" s="144"/>
      <c r="BB65" s="144"/>
      <c r="BC65" s="144"/>
      <c r="BD65" s="144"/>
      <c r="BE65" s="144"/>
      <c r="BF65" s="144"/>
      <c r="BG65" s="144"/>
      <c r="BH65" s="144"/>
      <c r="BI65" s="144"/>
      <c r="BJ65" s="144"/>
      <c r="BK65" s="144"/>
      <c r="BL65" s="144"/>
      <c r="BM65" s="144"/>
      <c r="BN65" s="144"/>
    </row>
    <row r="66" spans="1:66" ht="15" customHeight="1" x14ac:dyDescent="0.3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  <c r="T66" s="144"/>
      <c r="U66" s="144"/>
      <c r="V66" s="144"/>
      <c r="W66" s="144"/>
      <c r="X66" s="144"/>
      <c r="Y66" s="144"/>
      <c r="Z66" s="144"/>
      <c r="AA66" s="144"/>
      <c r="AB66" s="144"/>
      <c r="AC66" s="144"/>
      <c r="AD66" s="144"/>
      <c r="AE66" s="144"/>
      <c r="AF66" s="144"/>
      <c r="AG66" s="144"/>
      <c r="AH66" s="144"/>
      <c r="AI66" s="144"/>
      <c r="AJ66" s="144"/>
      <c r="AK66" s="144"/>
      <c r="AL66" s="144"/>
      <c r="AM66" s="144"/>
      <c r="AN66" s="144"/>
      <c r="AO66" s="144"/>
      <c r="AP66" s="144"/>
      <c r="AQ66" s="144"/>
      <c r="AR66" s="144"/>
      <c r="AS66" s="144"/>
      <c r="AT66" s="144"/>
      <c r="AU66" s="144"/>
      <c r="AV66" s="144"/>
      <c r="AW66" s="144"/>
      <c r="AX66" s="144"/>
      <c r="AY66" s="144"/>
      <c r="AZ66" s="144"/>
      <c r="BA66" s="144"/>
      <c r="BB66" s="144"/>
      <c r="BC66" s="144"/>
      <c r="BD66" s="144"/>
      <c r="BE66" s="144"/>
      <c r="BF66" s="144"/>
      <c r="BG66" s="144"/>
      <c r="BH66" s="144"/>
      <c r="BI66" s="144"/>
      <c r="BJ66" s="144"/>
      <c r="BK66" s="144"/>
      <c r="BL66" s="144"/>
      <c r="BM66" s="144"/>
      <c r="BN66" s="144"/>
    </row>
    <row r="67" spans="1:66" ht="15" customHeight="1" x14ac:dyDescent="0.35">
      <c r="A67" s="144"/>
      <c r="B67" s="144"/>
      <c r="C67" s="144"/>
      <c r="D67" s="144"/>
      <c r="E67" s="144"/>
      <c r="F67" s="144"/>
      <c r="G67" s="144"/>
      <c r="H67" s="144"/>
      <c r="I67" s="144"/>
      <c r="J67" s="144"/>
      <c r="K67" s="144"/>
      <c r="L67" s="144"/>
      <c r="M67" s="144"/>
      <c r="N67" s="144"/>
      <c r="O67" s="144"/>
      <c r="P67" s="144"/>
      <c r="Q67" s="144"/>
      <c r="R67" s="144"/>
      <c r="S67" s="144"/>
      <c r="T67" s="144"/>
      <c r="U67" s="144"/>
      <c r="V67" s="144"/>
      <c r="W67" s="144"/>
      <c r="X67" s="144"/>
      <c r="Y67" s="144"/>
      <c r="Z67" s="144"/>
      <c r="AA67" s="144"/>
      <c r="AB67" s="144"/>
      <c r="AC67" s="144"/>
      <c r="AD67" s="144"/>
      <c r="AE67" s="144"/>
      <c r="AF67" s="144"/>
      <c r="AG67" s="144"/>
      <c r="AH67" s="144"/>
      <c r="AI67" s="144"/>
      <c r="AJ67" s="144"/>
      <c r="AK67" s="144"/>
      <c r="AL67" s="144"/>
      <c r="AM67" s="144"/>
      <c r="AN67" s="144"/>
      <c r="AO67" s="144"/>
      <c r="AP67" s="144"/>
      <c r="AQ67" s="144"/>
      <c r="AR67" s="144"/>
      <c r="AS67" s="144"/>
      <c r="AT67" s="144"/>
      <c r="AU67" s="144"/>
      <c r="AV67" s="144"/>
      <c r="AW67" s="144"/>
      <c r="AX67" s="144"/>
      <c r="AY67" s="144"/>
      <c r="AZ67" s="144"/>
      <c r="BA67" s="144"/>
      <c r="BB67" s="144"/>
      <c r="BC67" s="144"/>
      <c r="BD67" s="144"/>
      <c r="BE67" s="144"/>
      <c r="BF67" s="144"/>
      <c r="BG67" s="144"/>
      <c r="BH67" s="144"/>
      <c r="BI67" s="144"/>
      <c r="BJ67" s="144"/>
      <c r="BK67" s="144"/>
      <c r="BL67" s="144"/>
      <c r="BM67" s="144"/>
      <c r="BN67" s="144"/>
    </row>
    <row r="68" spans="1:66" ht="15" customHeight="1" x14ac:dyDescent="0.35">
      <c r="A68" s="144"/>
      <c r="B68" s="144"/>
      <c r="C68" s="144"/>
      <c r="D68" s="144"/>
      <c r="E68" s="144"/>
      <c r="F68" s="144"/>
      <c r="G68" s="144"/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4"/>
      <c r="T68" s="144"/>
      <c r="U68" s="144"/>
      <c r="V68" s="144"/>
      <c r="W68" s="144"/>
      <c r="X68" s="144"/>
      <c r="Y68" s="144"/>
      <c r="Z68" s="144"/>
      <c r="AA68" s="144"/>
      <c r="AB68" s="144"/>
      <c r="AC68" s="144"/>
      <c r="AD68" s="144"/>
      <c r="AE68" s="144"/>
      <c r="AF68" s="144"/>
      <c r="AG68" s="144"/>
      <c r="AH68" s="144"/>
      <c r="AI68" s="144"/>
      <c r="AJ68" s="144"/>
      <c r="AK68" s="144"/>
      <c r="AL68" s="144"/>
      <c r="AM68" s="144"/>
      <c r="AN68" s="144"/>
      <c r="AO68" s="144"/>
      <c r="AP68" s="144"/>
      <c r="AQ68" s="144"/>
      <c r="AR68" s="144"/>
      <c r="AS68" s="144"/>
      <c r="AT68" s="144"/>
      <c r="AU68" s="144"/>
      <c r="AV68" s="144"/>
      <c r="AW68" s="144"/>
      <c r="AX68" s="144"/>
      <c r="AY68" s="144"/>
      <c r="AZ68" s="144"/>
      <c r="BA68" s="144"/>
      <c r="BB68" s="144"/>
      <c r="BC68" s="144"/>
      <c r="BD68" s="144"/>
      <c r="BE68" s="144"/>
      <c r="BF68" s="144"/>
      <c r="BG68" s="144"/>
      <c r="BH68" s="144"/>
      <c r="BI68" s="144"/>
      <c r="BJ68" s="144"/>
      <c r="BK68" s="144"/>
      <c r="BL68" s="144"/>
      <c r="BM68" s="144"/>
      <c r="BN68" s="144"/>
    </row>
    <row r="69" spans="1:66" ht="15" customHeight="1" x14ac:dyDescent="0.35">
      <c r="A69" s="144"/>
      <c r="B69" s="144"/>
      <c r="C69" s="144"/>
      <c r="D69" s="144"/>
      <c r="E69" s="144"/>
      <c r="F69" s="144"/>
      <c r="G69" s="144"/>
      <c r="H69" s="144"/>
      <c r="I69" s="144"/>
      <c r="J69" s="144"/>
      <c r="K69" s="144"/>
      <c r="L69" s="144"/>
      <c r="M69" s="144"/>
      <c r="N69" s="144"/>
      <c r="O69" s="144"/>
      <c r="P69" s="144"/>
      <c r="Q69" s="144"/>
      <c r="R69" s="144"/>
      <c r="S69" s="144"/>
      <c r="T69" s="144"/>
      <c r="U69" s="144"/>
      <c r="V69" s="144"/>
      <c r="W69" s="144"/>
      <c r="X69" s="144"/>
      <c r="Y69" s="144"/>
      <c r="Z69" s="144"/>
      <c r="AA69" s="144"/>
      <c r="AB69" s="144"/>
      <c r="AC69" s="144"/>
      <c r="AD69" s="144"/>
      <c r="AE69" s="144"/>
      <c r="AF69" s="144"/>
      <c r="AG69" s="144"/>
      <c r="AH69" s="144"/>
      <c r="AI69" s="144"/>
      <c r="AJ69" s="144"/>
      <c r="AK69" s="144"/>
      <c r="AL69" s="144"/>
      <c r="AM69" s="144"/>
      <c r="AN69" s="144"/>
      <c r="AO69" s="144"/>
      <c r="AP69" s="144"/>
      <c r="AQ69" s="144"/>
      <c r="AR69" s="144"/>
      <c r="AS69" s="144"/>
      <c r="AT69" s="144"/>
      <c r="AU69" s="144"/>
      <c r="AV69" s="144"/>
      <c r="AW69" s="144"/>
      <c r="AX69" s="144"/>
      <c r="AY69" s="144"/>
      <c r="AZ69" s="144"/>
      <c r="BA69" s="144"/>
      <c r="BB69" s="144"/>
      <c r="BC69" s="144"/>
      <c r="BD69" s="144"/>
      <c r="BE69" s="144"/>
      <c r="BF69" s="144"/>
      <c r="BG69" s="144"/>
      <c r="BH69" s="144"/>
      <c r="BI69" s="144"/>
      <c r="BJ69" s="144"/>
      <c r="BK69" s="144"/>
      <c r="BL69" s="144"/>
      <c r="BM69" s="144"/>
      <c r="BN69" s="144"/>
    </row>
    <row r="70" spans="1:66" ht="15" customHeight="1" x14ac:dyDescent="0.35">
      <c r="A70" s="144"/>
      <c r="B70" s="144"/>
      <c r="C70" s="144"/>
      <c r="D70" s="144"/>
      <c r="E70" s="144"/>
      <c r="F70" s="144"/>
      <c r="G70" s="144"/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4"/>
      <c r="T70" s="144"/>
      <c r="U70" s="144"/>
      <c r="V70" s="144"/>
      <c r="W70" s="144"/>
      <c r="X70" s="144"/>
      <c r="Y70" s="144"/>
      <c r="Z70" s="144"/>
      <c r="AA70" s="144"/>
      <c r="AB70" s="144"/>
      <c r="AC70" s="144"/>
      <c r="AD70" s="144"/>
      <c r="AE70" s="144"/>
      <c r="AF70" s="144"/>
      <c r="AG70" s="144"/>
      <c r="AH70" s="144"/>
      <c r="AI70" s="144"/>
      <c r="AJ70" s="144"/>
      <c r="AK70" s="144"/>
      <c r="AL70" s="144"/>
      <c r="AM70" s="144"/>
      <c r="AN70" s="144"/>
      <c r="AO70" s="144"/>
      <c r="AP70" s="144"/>
      <c r="AQ70" s="144"/>
      <c r="AR70" s="144"/>
      <c r="AS70" s="144"/>
      <c r="AT70" s="144"/>
      <c r="AU70" s="144"/>
      <c r="AV70" s="144"/>
      <c r="AW70" s="144"/>
      <c r="AX70" s="144"/>
      <c r="AY70" s="144"/>
      <c r="AZ70" s="144"/>
      <c r="BA70" s="144"/>
      <c r="BB70" s="144"/>
      <c r="BC70" s="144"/>
      <c r="BD70" s="144"/>
      <c r="BE70" s="144"/>
      <c r="BF70" s="144"/>
      <c r="BG70" s="144"/>
      <c r="BH70" s="144"/>
      <c r="BI70" s="144"/>
      <c r="BJ70" s="144"/>
      <c r="BK70" s="144"/>
      <c r="BL70" s="144"/>
      <c r="BM70" s="144"/>
      <c r="BN70" s="144"/>
    </row>
    <row r="71" spans="1:66" ht="15" customHeight="1" x14ac:dyDescent="0.35">
      <c r="A71" s="144"/>
      <c r="B71" s="144"/>
      <c r="C71" s="144"/>
      <c r="D71" s="144"/>
      <c r="E71" s="144"/>
      <c r="F71" s="144"/>
      <c r="G71" s="144"/>
      <c r="H71" s="144"/>
      <c r="I71" s="144"/>
      <c r="J71" s="144"/>
      <c r="K71" s="144"/>
      <c r="L71" s="144"/>
      <c r="M71" s="144"/>
      <c r="N71" s="144"/>
      <c r="O71" s="144"/>
      <c r="P71" s="144"/>
      <c r="Q71" s="144"/>
      <c r="R71" s="144"/>
      <c r="S71" s="144"/>
      <c r="T71" s="144"/>
      <c r="U71" s="144"/>
      <c r="V71" s="144"/>
      <c r="W71" s="144"/>
      <c r="X71" s="144"/>
      <c r="Y71" s="144"/>
      <c r="Z71" s="144"/>
      <c r="AA71" s="144"/>
      <c r="AB71" s="144"/>
      <c r="AC71" s="144"/>
      <c r="AD71" s="144"/>
      <c r="AE71" s="144"/>
      <c r="AF71" s="144"/>
      <c r="AG71" s="144"/>
      <c r="AH71" s="144"/>
      <c r="AI71" s="144"/>
      <c r="AJ71" s="144"/>
      <c r="AK71" s="144"/>
      <c r="AL71" s="144"/>
      <c r="AM71" s="144"/>
      <c r="AN71" s="144"/>
      <c r="AO71" s="144"/>
      <c r="AP71" s="144"/>
      <c r="AQ71" s="144"/>
      <c r="AR71" s="144"/>
      <c r="AS71" s="144"/>
      <c r="AT71" s="144"/>
      <c r="AU71" s="144"/>
      <c r="AV71" s="144"/>
      <c r="AW71" s="144"/>
      <c r="AX71" s="144"/>
      <c r="AY71" s="144"/>
      <c r="AZ71" s="144"/>
      <c r="BA71" s="144"/>
      <c r="BB71" s="144"/>
      <c r="BC71" s="144"/>
      <c r="BD71" s="144"/>
      <c r="BE71" s="144"/>
      <c r="BF71" s="144"/>
      <c r="BG71" s="144"/>
      <c r="BH71" s="144"/>
      <c r="BI71" s="144"/>
      <c r="BJ71" s="144"/>
      <c r="BK71" s="144"/>
      <c r="BL71" s="144"/>
      <c r="BM71" s="144"/>
      <c r="BN71" s="144"/>
    </row>
    <row r="72" spans="1:66" ht="15" customHeight="1" x14ac:dyDescent="0.35">
      <c r="A72" s="144"/>
      <c r="B72" s="144"/>
      <c r="C72" s="144"/>
      <c r="D72" s="144"/>
      <c r="E72" s="144"/>
      <c r="F72" s="144"/>
      <c r="G72" s="144"/>
      <c r="H72" s="144"/>
      <c r="I72" s="144"/>
      <c r="J72" s="144"/>
      <c r="K72" s="144"/>
      <c r="L72" s="144"/>
      <c r="M72" s="144"/>
      <c r="N72" s="144"/>
      <c r="O72" s="144"/>
      <c r="P72" s="144"/>
      <c r="Q72" s="144"/>
      <c r="R72" s="144"/>
      <c r="S72" s="144"/>
      <c r="T72" s="144"/>
      <c r="U72" s="144"/>
      <c r="V72" s="144"/>
      <c r="W72" s="144"/>
      <c r="X72" s="144"/>
      <c r="Y72" s="144"/>
      <c r="Z72" s="144"/>
      <c r="AA72" s="144"/>
      <c r="AB72" s="144"/>
      <c r="AC72" s="144"/>
      <c r="AD72" s="144"/>
      <c r="AE72" s="144"/>
      <c r="AF72" s="144"/>
      <c r="AG72" s="144"/>
      <c r="AH72" s="144"/>
      <c r="AI72" s="144"/>
      <c r="AJ72" s="144"/>
      <c r="AK72" s="144"/>
      <c r="AL72" s="144"/>
      <c r="AM72" s="144"/>
      <c r="AN72" s="144"/>
      <c r="AO72" s="144"/>
      <c r="AP72" s="144"/>
      <c r="AQ72" s="144"/>
      <c r="AR72" s="144"/>
      <c r="AS72" s="144"/>
      <c r="AT72" s="144"/>
      <c r="AU72" s="144"/>
      <c r="AV72" s="144"/>
      <c r="AW72" s="144"/>
      <c r="AX72" s="144"/>
      <c r="AY72" s="144"/>
      <c r="AZ72" s="144"/>
      <c r="BA72" s="144"/>
      <c r="BB72" s="144"/>
      <c r="BC72" s="144"/>
      <c r="BD72" s="144"/>
      <c r="BE72" s="144"/>
      <c r="BF72" s="144"/>
      <c r="BG72" s="144"/>
      <c r="BH72" s="144"/>
      <c r="BI72" s="144"/>
      <c r="BJ72" s="144"/>
      <c r="BK72" s="144"/>
      <c r="BL72" s="144"/>
      <c r="BM72" s="144"/>
      <c r="BN72" s="144"/>
    </row>
    <row r="73" spans="1:66" ht="15" customHeight="1" x14ac:dyDescent="0.35">
      <c r="A73" s="144"/>
      <c r="B73" s="144"/>
      <c r="C73" s="144"/>
      <c r="D73" s="144"/>
      <c r="E73" s="144"/>
      <c r="F73" s="144"/>
      <c r="G73" s="144"/>
      <c r="H73" s="144"/>
      <c r="I73" s="144"/>
      <c r="J73" s="144"/>
      <c r="K73" s="144"/>
      <c r="L73" s="144"/>
      <c r="M73" s="144"/>
      <c r="N73" s="144"/>
      <c r="O73" s="144"/>
      <c r="P73" s="144"/>
      <c r="Q73" s="144"/>
      <c r="R73" s="144"/>
      <c r="S73" s="144"/>
      <c r="T73" s="144"/>
      <c r="U73" s="144"/>
      <c r="V73" s="144"/>
      <c r="W73" s="144"/>
      <c r="X73" s="144"/>
      <c r="Y73" s="144"/>
      <c r="Z73" s="144"/>
      <c r="AA73" s="144"/>
      <c r="AB73" s="144"/>
      <c r="AC73" s="144"/>
      <c r="AD73" s="144"/>
      <c r="AE73" s="144"/>
      <c r="AF73" s="144"/>
      <c r="AG73" s="144"/>
      <c r="AH73" s="144"/>
      <c r="AI73" s="144"/>
      <c r="AJ73" s="144"/>
      <c r="AK73" s="144"/>
      <c r="AL73" s="144"/>
      <c r="AM73" s="144"/>
      <c r="AN73" s="144"/>
      <c r="AO73" s="144"/>
      <c r="AP73" s="144"/>
      <c r="AQ73" s="144"/>
      <c r="AR73" s="144"/>
      <c r="AS73" s="144"/>
      <c r="AT73" s="144"/>
      <c r="AU73" s="144"/>
      <c r="AV73" s="144"/>
      <c r="AW73" s="144"/>
      <c r="AX73" s="144"/>
      <c r="AY73" s="144"/>
      <c r="AZ73" s="144"/>
      <c r="BA73" s="144"/>
      <c r="BB73" s="144"/>
      <c r="BC73" s="144"/>
      <c r="BD73" s="144"/>
      <c r="BE73" s="144"/>
      <c r="BF73" s="144"/>
      <c r="BG73" s="144"/>
      <c r="BH73" s="144"/>
      <c r="BI73" s="144"/>
      <c r="BJ73" s="144"/>
      <c r="BK73" s="144"/>
      <c r="BL73" s="144"/>
      <c r="BM73" s="144"/>
      <c r="BN73" s="144"/>
    </row>
    <row r="74" spans="1:66" ht="15" customHeight="1" x14ac:dyDescent="0.35">
      <c r="A74" s="144"/>
      <c r="B74" s="144"/>
      <c r="C74" s="144"/>
      <c r="D74" s="144"/>
      <c r="E74" s="144"/>
      <c r="F74" s="144"/>
      <c r="G74" s="144"/>
      <c r="H74" s="144"/>
      <c r="I74" s="144"/>
      <c r="J74" s="144"/>
      <c r="K74" s="144"/>
      <c r="L74" s="144"/>
      <c r="M74" s="144"/>
      <c r="N74" s="144"/>
      <c r="O74" s="144"/>
      <c r="P74" s="144"/>
      <c r="Q74" s="144"/>
      <c r="R74" s="144"/>
      <c r="S74" s="144"/>
      <c r="T74" s="144"/>
      <c r="U74" s="144"/>
      <c r="V74" s="144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44"/>
      <c r="AI74" s="144"/>
      <c r="AJ74" s="144"/>
      <c r="AK74" s="144"/>
      <c r="AL74" s="144"/>
      <c r="AM74" s="144"/>
      <c r="AN74" s="144"/>
      <c r="AO74" s="144"/>
      <c r="AP74" s="144"/>
      <c r="AQ74" s="144"/>
      <c r="AR74" s="144"/>
      <c r="AS74" s="144"/>
      <c r="AT74" s="144"/>
      <c r="AU74" s="144"/>
      <c r="AV74" s="144"/>
      <c r="AW74" s="144"/>
      <c r="AX74" s="144"/>
      <c r="AY74" s="144"/>
      <c r="AZ74" s="144"/>
      <c r="BA74" s="144"/>
      <c r="BB74" s="144"/>
      <c r="BC74" s="144"/>
      <c r="BD74" s="144"/>
      <c r="BE74" s="144"/>
      <c r="BF74" s="144"/>
      <c r="BG74" s="144"/>
      <c r="BH74" s="144"/>
      <c r="BI74" s="144"/>
      <c r="BJ74" s="144"/>
      <c r="BK74" s="144"/>
      <c r="BL74" s="144"/>
      <c r="BM74" s="144"/>
      <c r="BN74" s="144"/>
    </row>
    <row r="75" spans="1:66" ht="15" customHeight="1" x14ac:dyDescent="0.35">
      <c r="A75" s="144"/>
      <c r="B75" s="144"/>
      <c r="C75" s="144"/>
      <c r="D75" s="144"/>
      <c r="E75" s="144"/>
      <c r="F75" s="144"/>
      <c r="G75" s="144"/>
      <c r="H75" s="144"/>
      <c r="I75" s="144"/>
      <c r="J75" s="144"/>
      <c r="K75" s="144"/>
      <c r="L75" s="144"/>
      <c r="M75" s="144"/>
      <c r="N75" s="144"/>
      <c r="O75" s="144"/>
      <c r="P75" s="144"/>
      <c r="Q75" s="144"/>
      <c r="R75" s="144"/>
      <c r="S75" s="144"/>
      <c r="T75" s="144"/>
      <c r="U75" s="144"/>
      <c r="V75" s="144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44"/>
      <c r="AI75" s="144"/>
      <c r="AJ75" s="144"/>
      <c r="AK75" s="144"/>
      <c r="AL75" s="144"/>
      <c r="AM75" s="144"/>
      <c r="AN75" s="144"/>
      <c r="AO75" s="144"/>
      <c r="AP75" s="144"/>
      <c r="AQ75" s="144"/>
      <c r="AR75" s="144"/>
      <c r="AS75" s="144"/>
      <c r="AT75" s="144"/>
      <c r="AU75" s="144"/>
      <c r="AV75" s="144"/>
      <c r="AW75" s="144"/>
      <c r="AX75" s="144"/>
      <c r="AY75" s="144"/>
      <c r="AZ75" s="144"/>
      <c r="BA75" s="144"/>
      <c r="BB75" s="144"/>
      <c r="BC75" s="144"/>
      <c r="BD75" s="144"/>
      <c r="BE75" s="144"/>
      <c r="BF75" s="144"/>
      <c r="BG75" s="144"/>
      <c r="BH75" s="144"/>
      <c r="BI75" s="144"/>
      <c r="BJ75" s="144"/>
      <c r="BK75" s="144"/>
      <c r="BL75" s="144"/>
      <c r="BM75" s="144"/>
      <c r="BN75" s="144"/>
    </row>
    <row r="76" spans="1:66" ht="15" customHeight="1" x14ac:dyDescent="0.35">
      <c r="A76" s="144"/>
      <c r="B76" s="144"/>
      <c r="C76" s="144"/>
      <c r="D76" s="144"/>
      <c r="E76" s="144"/>
      <c r="F76" s="144"/>
      <c r="G76" s="144"/>
      <c r="H76" s="144"/>
      <c r="I76" s="144"/>
      <c r="J76" s="144"/>
      <c r="K76" s="144"/>
      <c r="L76" s="144"/>
      <c r="M76" s="144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</row>
    <row r="77" spans="1:66" ht="15" customHeight="1" x14ac:dyDescent="0.35">
      <c r="A77" s="144"/>
      <c r="B77" s="144"/>
      <c r="C77" s="144"/>
      <c r="D77" s="144"/>
      <c r="E77" s="144"/>
      <c r="F77" s="144"/>
      <c r="G77" s="144"/>
      <c r="H77" s="144"/>
      <c r="I77" s="144"/>
      <c r="J77" s="144"/>
      <c r="K77" s="144"/>
      <c r="L77" s="144"/>
      <c r="M77" s="144"/>
      <c r="N77" s="144"/>
      <c r="O77" s="144"/>
      <c r="P77" s="144"/>
      <c r="Q77" s="144"/>
      <c r="R77" s="144"/>
      <c r="S77" s="144"/>
      <c r="T77" s="144"/>
      <c r="U77" s="144"/>
      <c r="V77" s="144"/>
      <c r="W77" s="144"/>
      <c r="X77" s="144"/>
      <c r="Y77" s="144"/>
      <c r="Z77" s="144"/>
      <c r="AA77" s="144"/>
      <c r="AB77" s="144"/>
      <c r="AC77" s="144"/>
      <c r="AD77" s="144"/>
      <c r="AE77" s="144"/>
      <c r="AF77" s="144"/>
      <c r="AG77" s="144"/>
      <c r="AH77" s="144"/>
      <c r="AI77" s="144"/>
      <c r="AJ77" s="144"/>
      <c r="AK77" s="144"/>
      <c r="AL77" s="144"/>
      <c r="AM77" s="144"/>
      <c r="AN77" s="144"/>
      <c r="AO77" s="144"/>
      <c r="AP77" s="144"/>
      <c r="AQ77" s="144"/>
      <c r="AR77" s="144"/>
      <c r="AS77" s="144"/>
      <c r="AT77" s="144"/>
      <c r="AU77" s="144"/>
      <c r="AV77" s="144"/>
      <c r="AW77" s="144"/>
      <c r="AX77" s="144"/>
      <c r="AY77" s="144"/>
      <c r="AZ77" s="144"/>
      <c r="BA77" s="144"/>
      <c r="BB77" s="144"/>
      <c r="BC77" s="144"/>
      <c r="BD77" s="144"/>
      <c r="BE77" s="144"/>
      <c r="BF77" s="144"/>
      <c r="BG77" s="144"/>
      <c r="BH77" s="144"/>
      <c r="BI77" s="144"/>
      <c r="BJ77" s="144"/>
      <c r="BK77" s="144"/>
      <c r="BL77" s="144"/>
      <c r="BM77" s="144"/>
      <c r="BN77" s="144"/>
    </row>
  </sheetData>
  <mergeCells count="1">
    <mergeCell ref="A1:BN7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20F0-5A1E-47A9-819A-B48D9550AC2F}">
  <dimension ref="A1:P62"/>
  <sheetViews>
    <sheetView tabSelected="1" zoomScale="85" zoomScaleNormal="85" workbookViewId="0">
      <pane ySplit="1" topLeftCell="A2" activePane="bottomLeft" state="frozen"/>
      <selection pane="bottomLeft" activeCell="F9" sqref="F9"/>
    </sheetView>
  </sheetViews>
  <sheetFormatPr defaultColWidth="9.1796875" defaultRowHeight="14.5" x14ac:dyDescent="0.35"/>
  <cols>
    <col min="1" max="1" width="3.81640625" style="5" bestFit="1" customWidth="1"/>
    <col min="2" max="2" width="17.81640625" style="5" bestFit="1" customWidth="1"/>
    <col min="3" max="3" width="17.81640625" style="5" customWidth="1"/>
    <col min="4" max="4" width="27.54296875" style="5" customWidth="1"/>
    <col min="5" max="5" width="20.453125" style="5" customWidth="1"/>
    <col min="6" max="6" width="17.81640625" style="5" bestFit="1" customWidth="1"/>
    <col min="7" max="7" width="28.54296875" style="5" bestFit="1" customWidth="1"/>
    <col min="8" max="8" width="29.453125" style="5" bestFit="1" customWidth="1"/>
    <col min="9" max="9" width="9.7265625" style="5" bestFit="1" customWidth="1"/>
    <col min="10" max="10" width="15.453125" style="5" bestFit="1" customWidth="1"/>
    <col min="11" max="11" width="14.453125" style="5" bestFit="1" customWidth="1"/>
    <col min="12" max="12" width="10" style="5" bestFit="1" customWidth="1"/>
    <col min="13" max="13" width="10.7265625" style="5" bestFit="1" customWidth="1"/>
    <col min="14" max="14" width="18.453125" style="5" bestFit="1" customWidth="1"/>
    <col min="15" max="16384" width="9.1796875" style="5"/>
  </cols>
  <sheetData>
    <row r="1" spans="1:16" ht="44" thickBot="1" x14ac:dyDescent="0.4">
      <c r="A1" s="1"/>
      <c r="B1" s="2" t="s">
        <v>115</v>
      </c>
      <c r="C1" s="2" t="s">
        <v>62</v>
      </c>
      <c r="D1" s="2" t="s">
        <v>0</v>
      </c>
      <c r="E1" s="2" t="s">
        <v>86</v>
      </c>
      <c r="F1" s="2" t="s">
        <v>87</v>
      </c>
      <c r="G1" s="2" t="s">
        <v>88</v>
      </c>
      <c r="H1" s="2" t="s">
        <v>89</v>
      </c>
      <c r="I1" s="3" t="s">
        <v>114</v>
      </c>
      <c r="J1" s="3" t="s">
        <v>90</v>
      </c>
      <c r="K1" s="3" t="s">
        <v>91</v>
      </c>
      <c r="L1" s="3" t="s">
        <v>92</v>
      </c>
      <c r="M1" s="3" t="s">
        <v>94</v>
      </c>
      <c r="N1" s="4" t="s">
        <v>93</v>
      </c>
      <c r="O1" s="5" t="s">
        <v>136</v>
      </c>
      <c r="P1" s="5" t="s">
        <v>135</v>
      </c>
    </row>
    <row r="2" spans="1:16" x14ac:dyDescent="0.35">
      <c r="A2" s="6">
        <v>1</v>
      </c>
      <c r="B2" s="7" t="s">
        <v>38</v>
      </c>
      <c r="C2" s="7" t="s">
        <v>66</v>
      </c>
      <c r="D2" s="7" t="s">
        <v>4</v>
      </c>
      <c r="E2" s="8">
        <v>2008.1251295096101</v>
      </c>
      <c r="F2" s="8">
        <v>1129.7373124979099</v>
      </c>
      <c r="G2" s="9" t="s">
        <v>55</v>
      </c>
      <c r="H2" s="7" t="s">
        <v>52</v>
      </c>
      <c r="I2" s="8">
        <v>360</v>
      </c>
      <c r="J2" s="8">
        <f>F2*1000/E2</f>
        <v>562.58312587014677</v>
      </c>
      <c r="K2" s="8">
        <f>IF(J2&lt;I2,I2,J2)</f>
        <v>562.58312587014677</v>
      </c>
      <c r="L2" s="8">
        <f>K2*E2/1000</f>
        <v>1129.7373124979099</v>
      </c>
      <c r="M2" s="8">
        <f>E2</f>
        <v>2008.1251295096101</v>
      </c>
      <c r="N2" s="10">
        <f>L2</f>
        <v>1129.7373124979099</v>
      </c>
      <c r="P2" s="5" t="s">
        <v>133</v>
      </c>
    </row>
    <row r="3" spans="1:16" x14ac:dyDescent="0.35">
      <c r="A3" s="11">
        <v>2</v>
      </c>
      <c r="B3" s="12" t="s">
        <v>34</v>
      </c>
      <c r="C3" s="12" t="s">
        <v>70</v>
      </c>
      <c r="D3" s="12" t="s">
        <v>2</v>
      </c>
      <c r="E3" s="13">
        <v>1474.96711369222</v>
      </c>
      <c r="F3" s="13">
        <v>723.74741862637416</v>
      </c>
      <c r="G3" s="14" t="s">
        <v>55</v>
      </c>
      <c r="H3" s="12" t="s">
        <v>52</v>
      </c>
      <c r="I3" s="13">
        <v>288.2</v>
      </c>
      <c r="J3" s="13">
        <f t="shared" ref="J3:J49" si="0">F3*1000/E3</f>
        <v>490.6871562815046</v>
      </c>
      <c r="K3" s="13">
        <f t="shared" ref="K3:K49" si="1">IF(J3&lt;I3,I3,J3)</f>
        <v>490.6871562815046</v>
      </c>
      <c r="L3" s="13">
        <f t="shared" ref="L3:L49" si="2">K3*E3/1000</f>
        <v>723.74741862637416</v>
      </c>
      <c r="M3" s="13">
        <f>M2+E3</f>
        <v>3483.0922432018301</v>
      </c>
      <c r="N3" s="15">
        <f>N2+L3</f>
        <v>1853.4847311242841</v>
      </c>
      <c r="P3" s="5" t="s">
        <v>134</v>
      </c>
    </row>
    <row r="4" spans="1:16" x14ac:dyDescent="0.35">
      <c r="A4" s="54">
        <v>3</v>
      </c>
      <c r="B4" s="55" t="s">
        <v>47</v>
      </c>
      <c r="C4" s="55" t="s">
        <v>66</v>
      </c>
      <c r="D4" s="55" t="s">
        <v>2</v>
      </c>
      <c r="E4" s="56">
        <v>1156.4247777554101</v>
      </c>
      <c r="F4" s="56">
        <v>358.82674361729704</v>
      </c>
      <c r="G4" s="57" t="s">
        <v>55</v>
      </c>
      <c r="H4" s="55" t="s">
        <v>52</v>
      </c>
      <c r="I4" s="56">
        <v>360</v>
      </c>
      <c r="J4" s="56">
        <f t="shared" si="0"/>
        <v>310.28973999828179</v>
      </c>
      <c r="K4" s="56">
        <f t="shared" si="1"/>
        <v>360</v>
      </c>
      <c r="L4" s="56">
        <f t="shared" si="2"/>
        <v>416.31291999194764</v>
      </c>
      <c r="M4" s="56">
        <f t="shared" ref="M4:M49" si="3">M3+E4</f>
        <v>4639.5170209572407</v>
      </c>
      <c r="N4" s="58">
        <f t="shared" ref="N4:N49" si="4">N3+L4</f>
        <v>2269.7976511162315</v>
      </c>
      <c r="P4" s="5" t="s">
        <v>133</v>
      </c>
    </row>
    <row r="5" spans="1:16" x14ac:dyDescent="0.35">
      <c r="A5" s="11">
        <v>4</v>
      </c>
      <c r="B5" s="12" t="s">
        <v>19</v>
      </c>
      <c r="C5" s="12" t="s">
        <v>68</v>
      </c>
      <c r="D5" s="12" t="s">
        <v>4</v>
      </c>
      <c r="E5" s="13">
        <v>1043.72911260101</v>
      </c>
      <c r="F5" s="13">
        <v>821.87023782662311</v>
      </c>
      <c r="G5" s="14" t="s">
        <v>55</v>
      </c>
      <c r="H5" s="12" t="s">
        <v>52</v>
      </c>
      <c r="I5" s="13">
        <v>360</v>
      </c>
      <c r="J5" s="13">
        <f t="shared" si="0"/>
        <v>787.4363452203545</v>
      </c>
      <c r="K5" s="13">
        <f t="shared" si="1"/>
        <v>787.4363452203545</v>
      </c>
      <c r="L5" s="13">
        <f t="shared" si="2"/>
        <v>821.87023782662311</v>
      </c>
      <c r="M5" s="13">
        <f t="shared" si="3"/>
        <v>5683.2461335582502</v>
      </c>
      <c r="N5" s="15">
        <f t="shared" si="4"/>
        <v>3091.6678889428545</v>
      </c>
      <c r="P5" s="5" t="s">
        <v>134</v>
      </c>
    </row>
    <row r="6" spans="1:16" x14ac:dyDescent="0.35">
      <c r="A6" s="54">
        <v>5</v>
      </c>
      <c r="B6" s="55" t="s">
        <v>31</v>
      </c>
      <c r="C6" s="55" t="s">
        <v>68</v>
      </c>
      <c r="D6" s="55" t="s">
        <v>2</v>
      </c>
      <c r="E6" s="56">
        <v>1009.37387013358</v>
      </c>
      <c r="F6" s="56">
        <v>314.34633325968406</v>
      </c>
      <c r="G6" s="57" t="s">
        <v>55</v>
      </c>
      <c r="H6" s="55" t="s">
        <v>52</v>
      </c>
      <c r="I6" s="56">
        <v>360</v>
      </c>
      <c r="J6" s="56">
        <f t="shared" si="0"/>
        <v>311.42705647619312</v>
      </c>
      <c r="K6" s="56">
        <f t="shared" si="1"/>
        <v>360</v>
      </c>
      <c r="L6" s="56">
        <f t="shared" si="2"/>
        <v>363.37459324808879</v>
      </c>
      <c r="M6" s="56">
        <f t="shared" si="3"/>
        <v>6692.6200036918299</v>
      </c>
      <c r="N6" s="58">
        <f t="shared" si="4"/>
        <v>3455.0424821909432</v>
      </c>
      <c r="P6" s="5" t="s">
        <v>133</v>
      </c>
    </row>
    <row r="7" spans="1:16" x14ac:dyDescent="0.35">
      <c r="A7" s="11">
        <v>6</v>
      </c>
      <c r="B7" s="12" t="s">
        <v>49</v>
      </c>
      <c r="C7" s="12" t="s">
        <v>68</v>
      </c>
      <c r="D7" s="12" t="s">
        <v>4</v>
      </c>
      <c r="E7" s="13">
        <v>971.20390711676009</v>
      </c>
      <c r="F7" s="13">
        <v>790.80368995654112</v>
      </c>
      <c r="G7" s="14" t="s">
        <v>55</v>
      </c>
      <c r="H7" s="12" t="s">
        <v>52</v>
      </c>
      <c r="I7" s="13">
        <v>360</v>
      </c>
      <c r="J7" s="13">
        <f t="shared" si="0"/>
        <v>814.25093552621922</v>
      </c>
      <c r="K7" s="13">
        <f t="shared" si="1"/>
        <v>814.25093552621922</v>
      </c>
      <c r="L7" s="13">
        <f t="shared" si="2"/>
        <v>790.80368995654112</v>
      </c>
      <c r="M7" s="13">
        <f t="shared" si="3"/>
        <v>7663.82391080859</v>
      </c>
      <c r="N7" s="15">
        <f t="shared" si="4"/>
        <v>4245.8461721474841</v>
      </c>
      <c r="P7" s="5" t="s">
        <v>134</v>
      </c>
    </row>
    <row r="8" spans="1:16" x14ac:dyDescent="0.35">
      <c r="A8" s="11">
        <v>7</v>
      </c>
      <c r="B8" s="12" t="s">
        <v>35</v>
      </c>
      <c r="C8" s="12" t="s">
        <v>75</v>
      </c>
      <c r="D8" s="12" t="s">
        <v>2</v>
      </c>
      <c r="E8" s="13">
        <v>951.24477105274616</v>
      </c>
      <c r="F8" s="13">
        <v>1458.74826880521</v>
      </c>
      <c r="G8" s="14" t="s">
        <v>55</v>
      </c>
      <c r="H8" s="12" t="s">
        <v>52</v>
      </c>
      <c r="I8" s="13">
        <v>756.4</v>
      </c>
      <c r="J8" s="13">
        <f t="shared" si="0"/>
        <v>1533.5151510907206</v>
      </c>
      <c r="K8" s="13">
        <f t="shared" si="1"/>
        <v>1533.5151510907206</v>
      </c>
      <c r="L8" s="13">
        <f t="shared" si="2"/>
        <v>1458.74826880521</v>
      </c>
      <c r="M8" s="13">
        <f t="shared" si="3"/>
        <v>8615.0686818613358</v>
      </c>
      <c r="N8" s="15">
        <f t="shared" si="4"/>
        <v>5704.5944409526946</v>
      </c>
      <c r="P8" s="5" t="s">
        <v>133</v>
      </c>
    </row>
    <row r="9" spans="1:16" x14ac:dyDescent="0.35">
      <c r="A9" s="54">
        <v>8</v>
      </c>
      <c r="B9" s="55" t="s">
        <v>13</v>
      </c>
      <c r="C9" s="55" t="s">
        <v>66</v>
      </c>
      <c r="D9" s="55" t="s">
        <v>2</v>
      </c>
      <c r="E9" s="56">
        <v>861.64503646828712</v>
      </c>
      <c r="F9" s="56">
        <v>234.14166812610901</v>
      </c>
      <c r="G9" s="57" t="s">
        <v>55</v>
      </c>
      <c r="H9" s="55" t="s">
        <v>52</v>
      </c>
      <c r="I9" s="56">
        <v>360</v>
      </c>
      <c r="J9" s="56">
        <f t="shared" si="0"/>
        <v>271.73796426172134</v>
      </c>
      <c r="K9" s="56">
        <f t="shared" si="1"/>
        <v>360</v>
      </c>
      <c r="L9" s="56">
        <f t="shared" si="2"/>
        <v>310.19221312858338</v>
      </c>
      <c r="M9" s="56">
        <f t="shared" si="3"/>
        <v>9476.7137183296236</v>
      </c>
      <c r="N9" s="58">
        <f t="shared" si="4"/>
        <v>6014.7866540812784</v>
      </c>
      <c r="P9" s="5" t="s">
        <v>133</v>
      </c>
    </row>
    <row r="10" spans="1:16" x14ac:dyDescent="0.35">
      <c r="A10" s="11">
        <v>9</v>
      </c>
      <c r="B10" s="12" t="s">
        <v>23</v>
      </c>
      <c r="C10" s="12" t="s">
        <v>66</v>
      </c>
      <c r="D10" s="12" t="s">
        <v>4</v>
      </c>
      <c r="E10" s="13">
        <v>834.1067240132021</v>
      </c>
      <c r="F10" s="13">
        <v>794.4563269652981</v>
      </c>
      <c r="G10" s="14" t="s">
        <v>55</v>
      </c>
      <c r="H10" s="12" t="s">
        <v>52</v>
      </c>
      <c r="I10" s="13">
        <v>360</v>
      </c>
      <c r="J10" s="13">
        <f t="shared" si="0"/>
        <v>952.46364055533456</v>
      </c>
      <c r="K10" s="13">
        <f t="shared" si="1"/>
        <v>952.46364055533456</v>
      </c>
      <c r="L10" s="13">
        <f t="shared" si="2"/>
        <v>794.4563269652981</v>
      </c>
      <c r="M10" s="13">
        <f t="shared" si="3"/>
        <v>10310.820442342825</v>
      </c>
      <c r="N10" s="15">
        <f t="shared" si="4"/>
        <v>6809.2429810465765</v>
      </c>
      <c r="P10" s="5" t="s">
        <v>134</v>
      </c>
    </row>
    <row r="11" spans="1:16" x14ac:dyDescent="0.35">
      <c r="A11" s="11">
        <v>10</v>
      </c>
      <c r="B11" s="12" t="s">
        <v>8</v>
      </c>
      <c r="C11" s="12" t="s">
        <v>66</v>
      </c>
      <c r="D11" s="12" t="s">
        <v>4</v>
      </c>
      <c r="E11" s="13">
        <v>817.53265945364797</v>
      </c>
      <c r="F11" s="13">
        <v>766.36228019116311</v>
      </c>
      <c r="G11" s="14" t="s">
        <v>55</v>
      </c>
      <c r="H11" s="12" t="s">
        <v>52</v>
      </c>
      <c r="I11" s="13">
        <v>360</v>
      </c>
      <c r="J11" s="13">
        <f t="shared" si="0"/>
        <v>937.40876444412413</v>
      </c>
      <c r="K11" s="13">
        <f t="shared" si="1"/>
        <v>937.40876444412413</v>
      </c>
      <c r="L11" s="13">
        <f t="shared" si="2"/>
        <v>766.36228019116311</v>
      </c>
      <c r="M11" s="13">
        <f t="shared" si="3"/>
        <v>11128.353101796472</v>
      </c>
      <c r="N11" s="15">
        <f t="shared" si="4"/>
        <v>7575.6052612377398</v>
      </c>
      <c r="P11" s="5" t="s">
        <v>134</v>
      </c>
    </row>
    <row r="12" spans="1:16" x14ac:dyDescent="0.35">
      <c r="A12" s="11">
        <v>11</v>
      </c>
      <c r="B12" s="12" t="s">
        <v>16</v>
      </c>
      <c r="C12" s="12" t="s">
        <v>70</v>
      </c>
      <c r="D12" s="12" t="s">
        <v>4</v>
      </c>
      <c r="E12" s="13">
        <v>742.99953815451704</v>
      </c>
      <c r="F12" s="13">
        <v>789.95488972058013</v>
      </c>
      <c r="G12" s="14" t="s">
        <v>55</v>
      </c>
      <c r="H12" s="12" t="s">
        <v>52</v>
      </c>
      <c r="I12" s="13">
        <v>288.2</v>
      </c>
      <c r="J12" s="13">
        <f t="shared" si="0"/>
        <v>1063.1970131269422</v>
      </c>
      <c r="K12" s="13">
        <f t="shared" si="1"/>
        <v>1063.1970131269422</v>
      </c>
      <c r="L12" s="13">
        <f t="shared" si="2"/>
        <v>789.95488972058013</v>
      </c>
      <c r="M12" s="13">
        <f t="shared" si="3"/>
        <v>11871.35263995099</v>
      </c>
      <c r="N12" s="15">
        <f t="shared" si="4"/>
        <v>8365.5601509583194</v>
      </c>
      <c r="P12" s="5" t="s">
        <v>133</v>
      </c>
    </row>
    <row r="13" spans="1:16" x14ac:dyDescent="0.35">
      <c r="A13" s="11">
        <v>12</v>
      </c>
      <c r="B13" s="12" t="s">
        <v>17</v>
      </c>
      <c r="C13" s="12" t="s">
        <v>71</v>
      </c>
      <c r="D13" s="12" t="s">
        <v>2</v>
      </c>
      <c r="E13" s="13">
        <v>709.56487091383599</v>
      </c>
      <c r="F13" s="13">
        <v>181.74099158301601</v>
      </c>
      <c r="G13" s="14" t="s">
        <v>55</v>
      </c>
      <c r="H13" s="12" t="s">
        <v>52</v>
      </c>
      <c r="I13" s="13">
        <v>250.4</v>
      </c>
      <c r="J13" s="13">
        <f t="shared" si="0"/>
        <v>256.13019898935386</v>
      </c>
      <c r="K13" s="13">
        <f t="shared" si="1"/>
        <v>256.13019898935386</v>
      </c>
      <c r="L13" s="13">
        <f t="shared" si="2"/>
        <v>181.74099158301601</v>
      </c>
      <c r="M13" s="13">
        <f t="shared" si="3"/>
        <v>12580.917510864827</v>
      </c>
      <c r="N13" s="15">
        <f t="shared" si="4"/>
        <v>8547.3011425413351</v>
      </c>
      <c r="P13" s="5" t="s">
        <v>133</v>
      </c>
    </row>
    <row r="14" spans="1:16" x14ac:dyDescent="0.35">
      <c r="A14" s="11">
        <v>13</v>
      </c>
      <c r="B14" s="12" t="s">
        <v>32</v>
      </c>
      <c r="C14" s="12" t="s">
        <v>69</v>
      </c>
      <c r="D14" s="12" t="s">
        <v>4</v>
      </c>
      <c r="E14" s="13">
        <v>693.01381492999406</v>
      </c>
      <c r="F14" s="13">
        <v>1029.9209685569301</v>
      </c>
      <c r="G14" s="14" t="s">
        <v>55</v>
      </c>
      <c r="H14" s="12" t="s">
        <v>52</v>
      </c>
      <c r="I14" s="13">
        <v>303.2</v>
      </c>
      <c r="J14" s="13">
        <f t="shared" si="0"/>
        <v>1486.1478175019777</v>
      </c>
      <c r="K14" s="13">
        <f t="shared" si="1"/>
        <v>1486.1478175019777</v>
      </c>
      <c r="L14" s="13">
        <f t="shared" si="2"/>
        <v>1029.9209685569301</v>
      </c>
      <c r="M14" s="13">
        <f t="shared" si="3"/>
        <v>13273.931325794822</v>
      </c>
      <c r="N14" s="15">
        <f t="shared" si="4"/>
        <v>9577.2221110982646</v>
      </c>
      <c r="P14" s="5" t="s">
        <v>133</v>
      </c>
    </row>
    <row r="15" spans="1:16" x14ac:dyDescent="0.35">
      <c r="A15" s="11">
        <v>14</v>
      </c>
      <c r="B15" s="12" t="s">
        <v>14</v>
      </c>
      <c r="C15" s="12" t="s">
        <v>69</v>
      </c>
      <c r="D15" s="12" t="s">
        <v>4</v>
      </c>
      <c r="E15" s="13">
        <v>609.82389372550006</v>
      </c>
      <c r="F15" s="13">
        <v>429.95652556305299</v>
      </c>
      <c r="G15" s="14" t="s">
        <v>55</v>
      </c>
      <c r="H15" s="12" t="s">
        <v>52</v>
      </c>
      <c r="I15" s="13">
        <v>303.2</v>
      </c>
      <c r="J15" s="13">
        <f t="shared" si="0"/>
        <v>705.05031040418567</v>
      </c>
      <c r="K15" s="13">
        <f t="shared" si="1"/>
        <v>705.05031040418567</v>
      </c>
      <c r="L15" s="13">
        <f t="shared" si="2"/>
        <v>429.95652556305299</v>
      </c>
      <c r="M15" s="13">
        <f t="shared" si="3"/>
        <v>13883.755219520321</v>
      </c>
      <c r="N15" s="15">
        <f t="shared" si="4"/>
        <v>10007.178636661318</v>
      </c>
      <c r="P15" s="5" t="s">
        <v>133</v>
      </c>
    </row>
    <row r="16" spans="1:16" x14ac:dyDescent="0.35">
      <c r="A16" s="11">
        <v>15</v>
      </c>
      <c r="B16" s="12" t="s">
        <v>24</v>
      </c>
      <c r="C16" s="12" t="s">
        <v>68</v>
      </c>
      <c r="D16" s="12" t="s">
        <v>4</v>
      </c>
      <c r="E16" s="13">
        <v>574.65494485857801</v>
      </c>
      <c r="F16" s="13">
        <v>797.65633923130702</v>
      </c>
      <c r="G16" s="14" t="s">
        <v>55</v>
      </c>
      <c r="H16" s="12" t="s">
        <v>52</v>
      </c>
      <c r="I16" s="13">
        <v>360</v>
      </c>
      <c r="J16" s="13">
        <f t="shared" si="0"/>
        <v>1388.0613859985308</v>
      </c>
      <c r="K16" s="13">
        <f t="shared" si="1"/>
        <v>1388.0613859985308</v>
      </c>
      <c r="L16" s="13">
        <f t="shared" si="2"/>
        <v>797.65633923130702</v>
      </c>
      <c r="M16" s="13">
        <f t="shared" si="3"/>
        <v>14458.410164378898</v>
      </c>
      <c r="N16" s="15">
        <f t="shared" si="4"/>
        <v>10804.834975892625</v>
      </c>
      <c r="P16" s="5" t="s">
        <v>134</v>
      </c>
    </row>
    <row r="17" spans="1:16" x14ac:dyDescent="0.35">
      <c r="A17" s="54">
        <v>16</v>
      </c>
      <c r="B17" s="55" t="s">
        <v>37</v>
      </c>
      <c r="C17" s="55" t="s">
        <v>66</v>
      </c>
      <c r="D17" s="55" t="s">
        <v>2</v>
      </c>
      <c r="E17" s="56">
        <v>538.62667376822208</v>
      </c>
      <c r="F17" s="56">
        <v>169.38730110718501</v>
      </c>
      <c r="G17" s="57" t="s">
        <v>55</v>
      </c>
      <c r="H17" s="55" t="s">
        <v>52</v>
      </c>
      <c r="I17" s="56">
        <v>360</v>
      </c>
      <c r="J17" s="56">
        <f t="shared" si="0"/>
        <v>314.47997166971817</v>
      </c>
      <c r="K17" s="56">
        <f t="shared" si="1"/>
        <v>360</v>
      </c>
      <c r="L17" s="56">
        <f t="shared" si="2"/>
        <v>193.90560255655996</v>
      </c>
      <c r="M17" s="56">
        <f t="shared" si="3"/>
        <v>14997.03683814712</v>
      </c>
      <c r="N17" s="58">
        <f t="shared" si="4"/>
        <v>10998.740578449186</v>
      </c>
      <c r="P17" s="5" t="s">
        <v>134</v>
      </c>
    </row>
    <row r="18" spans="1:16" x14ac:dyDescent="0.35">
      <c r="A18" s="11">
        <v>17</v>
      </c>
      <c r="B18" s="12" t="s">
        <v>18</v>
      </c>
      <c r="C18" s="12" t="s">
        <v>70</v>
      </c>
      <c r="D18" s="12" t="s">
        <v>4</v>
      </c>
      <c r="E18" s="13">
        <v>536.17659418009805</v>
      </c>
      <c r="F18" s="13">
        <v>725.39264849327799</v>
      </c>
      <c r="G18" s="14" t="s">
        <v>55</v>
      </c>
      <c r="H18" s="12" t="s">
        <v>52</v>
      </c>
      <c r="I18" s="13">
        <v>288.2</v>
      </c>
      <c r="J18" s="13">
        <f t="shared" si="0"/>
        <v>1352.898758295338</v>
      </c>
      <c r="K18" s="13">
        <f t="shared" si="1"/>
        <v>1352.898758295338</v>
      </c>
      <c r="L18" s="13">
        <f t="shared" si="2"/>
        <v>725.39264849327799</v>
      </c>
      <c r="M18" s="13">
        <f t="shared" si="3"/>
        <v>15533.213432327218</v>
      </c>
      <c r="N18" s="15">
        <f t="shared" si="4"/>
        <v>11724.133226942464</v>
      </c>
      <c r="P18" s="5" t="s">
        <v>133</v>
      </c>
    </row>
    <row r="19" spans="1:16" x14ac:dyDescent="0.35">
      <c r="A19" s="59">
        <v>18</v>
      </c>
      <c r="B19" s="50" t="s">
        <v>48</v>
      </c>
      <c r="C19" s="50" t="s">
        <v>67</v>
      </c>
      <c r="D19" s="50" t="s">
        <v>2</v>
      </c>
      <c r="E19" s="51">
        <v>531.87653027488409</v>
      </c>
      <c r="F19" s="51">
        <v>181.26852018553103</v>
      </c>
      <c r="G19" s="52" t="s">
        <v>55</v>
      </c>
      <c r="H19" s="50" t="s">
        <v>52</v>
      </c>
      <c r="I19" s="51">
        <v>360</v>
      </c>
      <c r="J19" s="51">
        <f t="shared" si="0"/>
        <v>340.80939817338424</v>
      </c>
      <c r="K19" s="51">
        <f t="shared" si="1"/>
        <v>360</v>
      </c>
      <c r="L19" s="51">
        <f t="shared" si="2"/>
        <v>191.47555089895826</v>
      </c>
      <c r="M19" s="51">
        <f t="shared" si="3"/>
        <v>16065.089962602102</v>
      </c>
      <c r="N19" s="53">
        <f t="shared" si="4"/>
        <v>11915.608777841422</v>
      </c>
      <c r="P19" s="5" t="s">
        <v>133</v>
      </c>
    </row>
    <row r="20" spans="1:16" x14ac:dyDescent="0.35">
      <c r="A20" s="11">
        <v>19</v>
      </c>
      <c r="B20" s="12" t="s">
        <v>45</v>
      </c>
      <c r="C20" s="12" t="s">
        <v>79</v>
      </c>
      <c r="D20" s="12" t="s">
        <v>4</v>
      </c>
      <c r="E20" s="13">
        <v>531.668898796804</v>
      </c>
      <c r="F20" s="13">
        <v>349.33455620525501</v>
      </c>
      <c r="G20" s="14" t="s">
        <v>55</v>
      </c>
      <c r="H20" s="12" t="s">
        <v>52</v>
      </c>
      <c r="I20" s="13">
        <v>475.2</v>
      </c>
      <c r="J20" s="13">
        <f t="shared" si="0"/>
        <v>657.05283306173897</v>
      </c>
      <c r="K20" s="13">
        <f t="shared" si="1"/>
        <v>657.05283306173897</v>
      </c>
      <c r="L20" s="13">
        <f t="shared" si="2"/>
        <v>349.33455620525501</v>
      </c>
      <c r="M20" s="13">
        <f t="shared" si="3"/>
        <v>16596.758861398906</v>
      </c>
      <c r="N20" s="15">
        <f t="shared" si="4"/>
        <v>12264.943334046677</v>
      </c>
      <c r="P20" s="5" t="s">
        <v>134</v>
      </c>
    </row>
    <row r="21" spans="1:16" x14ac:dyDescent="0.35">
      <c r="A21" s="11">
        <v>20</v>
      </c>
      <c r="B21" s="12" t="s">
        <v>3</v>
      </c>
      <c r="C21" s="12" t="s">
        <v>64</v>
      </c>
      <c r="D21" s="12" t="s">
        <v>4</v>
      </c>
      <c r="E21" s="13">
        <v>512.5015572055421</v>
      </c>
      <c r="F21" s="13">
        <v>345.30096224152203</v>
      </c>
      <c r="G21" s="14" t="s">
        <v>55</v>
      </c>
      <c r="H21" s="12" t="s">
        <v>52</v>
      </c>
      <c r="I21" s="13">
        <v>476.3</v>
      </c>
      <c r="J21" s="13">
        <f t="shared" si="0"/>
        <v>673.75592793181863</v>
      </c>
      <c r="K21" s="13">
        <f t="shared" si="1"/>
        <v>673.75592793181863</v>
      </c>
      <c r="L21" s="13">
        <f t="shared" si="2"/>
        <v>345.30096224152203</v>
      </c>
      <c r="M21" s="13">
        <f t="shared" si="3"/>
        <v>17109.260418604448</v>
      </c>
      <c r="N21" s="15">
        <f t="shared" si="4"/>
        <v>12610.244296288198</v>
      </c>
      <c r="P21" s="5" t="s">
        <v>134</v>
      </c>
    </row>
    <row r="22" spans="1:16" x14ac:dyDescent="0.35">
      <c r="A22" s="11">
        <v>21</v>
      </c>
      <c r="B22" s="12" t="s">
        <v>20</v>
      </c>
      <c r="C22" s="12" t="s">
        <v>67</v>
      </c>
      <c r="D22" s="12" t="s">
        <v>4</v>
      </c>
      <c r="E22" s="13">
        <v>482.65171580484599</v>
      </c>
      <c r="F22" s="13">
        <v>449.33924524223204</v>
      </c>
      <c r="G22" s="14" t="s">
        <v>55</v>
      </c>
      <c r="H22" s="12" t="s">
        <v>52</v>
      </c>
      <c r="I22" s="13">
        <v>360</v>
      </c>
      <c r="J22" s="13">
        <f t="shared" si="0"/>
        <v>930.98031256956438</v>
      </c>
      <c r="K22" s="13">
        <f t="shared" si="1"/>
        <v>930.98031256956438</v>
      </c>
      <c r="L22" s="13">
        <f t="shared" si="2"/>
        <v>449.33924524223204</v>
      </c>
      <c r="M22" s="13">
        <f t="shared" si="3"/>
        <v>17591.912134409293</v>
      </c>
      <c r="N22" s="15">
        <f t="shared" si="4"/>
        <v>13059.58354153043</v>
      </c>
      <c r="P22" s="5" t="s">
        <v>133</v>
      </c>
    </row>
    <row r="23" spans="1:16" x14ac:dyDescent="0.35">
      <c r="A23" s="11">
        <v>22</v>
      </c>
      <c r="B23" s="12" t="s">
        <v>42</v>
      </c>
      <c r="C23" s="12" t="s">
        <v>71</v>
      </c>
      <c r="D23" s="12" t="s">
        <v>4</v>
      </c>
      <c r="E23" s="13">
        <v>396.11719497262402</v>
      </c>
      <c r="F23" s="13">
        <v>140.88535951129501</v>
      </c>
      <c r="G23" s="14" t="s">
        <v>55</v>
      </c>
      <c r="H23" s="12" t="s">
        <v>52</v>
      </c>
      <c r="I23" s="13">
        <v>250.4</v>
      </c>
      <c r="J23" s="13">
        <f t="shared" si="0"/>
        <v>355.66585167056866</v>
      </c>
      <c r="K23" s="13">
        <f t="shared" si="1"/>
        <v>355.66585167056866</v>
      </c>
      <c r="L23" s="13">
        <f t="shared" si="2"/>
        <v>140.88535951129501</v>
      </c>
      <c r="M23" s="13">
        <f t="shared" si="3"/>
        <v>17988.029329381916</v>
      </c>
      <c r="N23" s="15">
        <f t="shared" si="4"/>
        <v>13200.468901041724</v>
      </c>
      <c r="P23" s="5" t="s">
        <v>133</v>
      </c>
    </row>
    <row r="24" spans="1:16" x14ac:dyDescent="0.35">
      <c r="A24" s="11">
        <v>23</v>
      </c>
      <c r="B24" s="12" t="s">
        <v>26</v>
      </c>
      <c r="C24" s="12" t="s">
        <v>70</v>
      </c>
      <c r="D24" s="12" t="s">
        <v>4</v>
      </c>
      <c r="E24" s="13">
        <v>350.70657263338802</v>
      </c>
      <c r="F24" s="13">
        <v>577.01871072253016</v>
      </c>
      <c r="G24" s="14" t="s">
        <v>55</v>
      </c>
      <c r="H24" s="12" t="s">
        <v>52</v>
      </c>
      <c r="I24" s="13">
        <v>288.2</v>
      </c>
      <c r="J24" s="13">
        <f t="shared" si="0"/>
        <v>1645.3033839366281</v>
      </c>
      <c r="K24" s="13">
        <f t="shared" si="1"/>
        <v>1645.3033839366281</v>
      </c>
      <c r="L24" s="13">
        <f t="shared" si="2"/>
        <v>577.01871072253016</v>
      </c>
      <c r="M24" s="13">
        <f t="shared" si="3"/>
        <v>18338.735902015305</v>
      </c>
      <c r="N24" s="15">
        <f t="shared" si="4"/>
        <v>13777.487611764254</v>
      </c>
      <c r="P24" s="5" t="s">
        <v>133</v>
      </c>
    </row>
    <row r="25" spans="1:16" x14ac:dyDescent="0.35">
      <c r="A25" s="11">
        <v>24</v>
      </c>
      <c r="B25" s="12" t="s">
        <v>15</v>
      </c>
      <c r="C25" s="12" t="s">
        <v>70</v>
      </c>
      <c r="D25" s="12" t="s">
        <v>4</v>
      </c>
      <c r="E25" s="13">
        <v>341.896312492216</v>
      </c>
      <c r="F25" s="13">
        <v>516.94272139641203</v>
      </c>
      <c r="G25" s="14" t="s">
        <v>55</v>
      </c>
      <c r="H25" s="12" t="s">
        <v>52</v>
      </c>
      <c r="I25" s="13">
        <v>288.2</v>
      </c>
      <c r="J25" s="13">
        <f t="shared" si="0"/>
        <v>1511.9868290716979</v>
      </c>
      <c r="K25" s="13">
        <f t="shared" si="1"/>
        <v>1511.9868290716979</v>
      </c>
      <c r="L25" s="13">
        <f t="shared" si="2"/>
        <v>516.94272139641203</v>
      </c>
      <c r="M25" s="13">
        <f t="shared" si="3"/>
        <v>18680.632214507521</v>
      </c>
      <c r="N25" s="15">
        <f t="shared" si="4"/>
        <v>14294.430333160666</v>
      </c>
      <c r="P25" s="5" t="s">
        <v>133</v>
      </c>
    </row>
    <row r="26" spans="1:16" x14ac:dyDescent="0.35">
      <c r="A26" s="11">
        <v>25</v>
      </c>
      <c r="B26" s="12" t="s">
        <v>22</v>
      </c>
      <c r="C26" s="12" t="s">
        <v>72</v>
      </c>
      <c r="D26" s="12" t="s">
        <v>2</v>
      </c>
      <c r="E26" s="13">
        <v>330.31967665295508</v>
      </c>
      <c r="F26" s="13">
        <v>276.79303048939204</v>
      </c>
      <c r="G26" s="14" t="s">
        <v>55</v>
      </c>
      <c r="H26" s="12" t="s">
        <v>52</v>
      </c>
      <c r="I26" s="13">
        <v>272.7</v>
      </c>
      <c r="J26" s="13">
        <f t="shared" si="0"/>
        <v>837.95501767882899</v>
      </c>
      <c r="K26" s="13">
        <f t="shared" si="1"/>
        <v>837.95501767882899</v>
      </c>
      <c r="L26" s="13">
        <f t="shared" si="2"/>
        <v>276.79303048939204</v>
      </c>
      <c r="M26" s="13">
        <f t="shared" si="3"/>
        <v>19010.951891160475</v>
      </c>
      <c r="N26" s="15">
        <f t="shared" si="4"/>
        <v>14571.223363650059</v>
      </c>
      <c r="P26" s="5" t="s">
        <v>134</v>
      </c>
    </row>
    <row r="27" spans="1:16" x14ac:dyDescent="0.35">
      <c r="A27" s="11">
        <v>26</v>
      </c>
      <c r="B27" s="12" t="s">
        <v>25</v>
      </c>
      <c r="C27" s="12" t="s">
        <v>71</v>
      </c>
      <c r="D27" s="12" t="s">
        <v>4</v>
      </c>
      <c r="E27" s="13">
        <v>322.70499101189102</v>
      </c>
      <c r="F27" s="13">
        <v>224.819690998205</v>
      </c>
      <c r="G27" s="14" t="s">
        <v>55</v>
      </c>
      <c r="H27" s="12" t="s">
        <v>52</v>
      </c>
      <c r="I27" s="13">
        <v>250.4</v>
      </c>
      <c r="J27" s="13">
        <f t="shared" si="0"/>
        <v>696.6724942593803</v>
      </c>
      <c r="K27" s="13">
        <f t="shared" si="1"/>
        <v>696.6724942593803</v>
      </c>
      <c r="L27" s="13">
        <f t="shared" si="2"/>
        <v>224.819690998205</v>
      </c>
      <c r="M27" s="13">
        <f t="shared" si="3"/>
        <v>19333.656882172367</v>
      </c>
      <c r="N27" s="15">
        <f t="shared" si="4"/>
        <v>14796.043054648264</v>
      </c>
      <c r="P27" s="5" t="s">
        <v>134</v>
      </c>
    </row>
    <row r="28" spans="1:16" x14ac:dyDescent="0.35">
      <c r="A28" s="11">
        <v>27</v>
      </c>
      <c r="B28" s="12" t="s">
        <v>27</v>
      </c>
      <c r="C28" s="12" t="s">
        <v>69</v>
      </c>
      <c r="D28" s="12" t="s">
        <v>4</v>
      </c>
      <c r="E28" s="13">
        <v>310.20953202237303</v>
      </c>
      <c r="F28" s="13">
        <v>556.76372668192403</v>
      </c>
      <c r="G28" s="14" t="s">
        <v>55</v>
      </c>
      <c r="H28" s="12" t="s">
        <v>52</v>
      </c>
      <c r="I28" s="13">
        <v>303.2</v>
      </c>
      <c r="J28" s="13">
        <f t="shared" si="0"/>
        <v>1794.7988994798811</v>
      </c>
      <c r="K28" s="13">
        <f t="shared" si="1"/>
        <v>1794.7988994798811</v>
      </c>
      <c r="L28" s="13">
        <f t="shared" si="2"/>
        <v>556.76372668192403</v>
      </c>
      <c r="M28" s="13">
        <f t="shared" si="3"/>
        <v>19643.866414194741</v>
      </c>
      <c r="N28" s="15">
        <f t="shared" si="4"/>
        <v>15352.806781330188</v>
      </c>
      <c r="P28" s="5" t="s">
        <v>134</v>
      </c>
    </row>
    <row r="29" spans="1:16" x14ac:dyDescent="0.35">
      <c r="A29" s="11">
        <v>28</v>
      </c>
      <c r="B29" s="12" t="s">
        <v>30</v>
      </c>
      <c r="C29" s="12" t="s">
        <v>70</v>
      </c>
      <c r="D29" s="12" t="s">
        <v>4</v>
      </c>
      <c r="E29" s="13">
        <v>306.37466157882301</v>
      </c>
      <c r="F29" s="13">
        <v>440.755420964525</v>
      </c>
      <c r="G29" s="14" t="s">
        <v>55</v>
      </c>
      <c r="H29" s="12" t="s">
        <v>52</v>
      </c>
      <c r="I29" s="13">
        <v>288.2</v>
      </c>
      <c r="J29" s="13">
        <f t="shared" si="0"/>
        <v>1438.6157742066703</v>
      </c>
      <c r="K29" s="13">
        <f t="shared" si="1"/>
        <v>1438.6157742066703</v>
      </c>
      <c r="L29" s="13">
        <f t="shared" si="2"/>
        <v>440.75542096452506</v>
      </c>
      <c r="M29" s="13">
        <f t="shared" si="3"/>
        <v>19950.241075773563</v>
      </c>
      <c r="N29" s="15">
        <f t="shared" si="4"/>
        <v>15793.562202294714</v>
      </c>
      <c r="P29" s="5" t="s">
        <v>133</v>
      </c>
    </row>
    <row r="30" spans="1:16" x14ac:dyDescent="0.35">
      <c r="A30" s="11">
        <v>29</v>
      </c>
      <c r="B30" s="12" t="s">
        <v>33</v>
      </c>
      <c r="C30" s="12" t="s">
        <v>71</v>
      </c>
      <c r="D30" s="12" t="s">
        <v>2</v>
      </c>
      <c r="E30" s="13">
        <v>281.33026355442399</v>
      </c>
      <c r="F30" s="13">
        <v>100.690808251711</v>
      </c>
      <c r="G30" s="14" t="s">
        <v>55</v>
      </c>
      <c r="H30" s="12" t="s">
        <v>52</v>
      </c>
      <c r="I30" s="13">
        <v>250.4</v>
      </c>
      <c r="J30" s="13">
        <f t="shared" si="0"/>
        <v>357.90962187838755</v>
      </c>
      <c r="K30" s="13">
        <f t="shared" si="1"/>
        <v>357.90962187838755</v>
      </c>
      <c r="L30" s="13">
        <f t="shared" si="2"/>
        <v>100.690808251711</v>
      </c>
      <c r="M30" s="13">
        <f t="shared" si="3"/>
        <v>20231.571339327988</v>
      </c>
      <c r="N30" s="15">
        <f t="shared" si="4"/>
        <v>15894.253010546425</v>
      </c>
      <c r="P30" s="5" t="s">
        <v>134</v>
      </c>
    </row>
    <row r="31" spans="1:16" x14ac:dyDescent="0.35">
      <c r="A31" s="11">
        <v>30</v>
      </c>
      <c r="B31" s="12" t="s">
        <v>10</v>
      </c>
      <c r="C31" s="12" t="s">
        <v>66</v>
      </c>
      <c r="D31" s="12" t="s">
        <v>4</v>
      </c>
      <c r="E31" s="13">
        <v>258.07877767187807</v>
      </c>
      <c r="F31" s="13">
        <v>500.66163856065305</v>
      </c>
      <c r="G31" s="14" t="s">
        <v>55</v>
      </c>
      <c r="H31" s="12" t="s">
        <v>52</v>
      </c>
      <c r="I31" s="13">
        <v>360</v>
      </c>
      <c r="J31" s="13">
        <f t="shared" si="0"/>
        <v>1939.9566406703746</v>
      </c>
      <c r="K31" s="13">
        <f t="shared" si="1"/>
        <v>1939.9566406703746</v>
      </c>
      <c r="L31" s="13">
        <f t="shared" si="2"/>
        <v>500.66163856065305</v>
      </c>
      <c r="M31" s="13">
        <f t="shared" si="3"/>
        <v>20489.650116999866</v>
      </c>
      <c r="N31" s="15">
        <f t="shared" si="4"/>
        <v>16394.914649107079</v>
      </c>
      <c r="P31" s="5" t="s">
        <v>133</v>
      </c>
    </row>
    <row r="32" spans="1:16" x14ac:dyDescent="0.35">
      <c r="A32" s="11">
        <v>31</v>
      </c>
      <c r="B32" s="12" t="s">
        <v>29</v>
      </c>
      <c r="C32" s="12" t="s">
        <v>71</v>
      </c>
      <c r="D32" s="12" t="s">
        <v>4</v>
      </c>
      <c r="E32" s="13">
        <v>247.38551906663702</v>
      </c>
      <c r="F32" s="13">
        <v>340.64532443072903</v>
      </c>
      <c r="G32" s="14" t="s">
        <v>55</v>
      </c>
      <c r="H32" s="12" t="s">
        <v>52</v>
      </c>
      <c r="I32" s="13">
        <v>250.4</v>
      </c>
      <c r="J32" s="13">
        <f t="shared" si="0"/>
        <v>1376.9816669785391</v>
      </c>
      <c r="K32" s="13">
        <f t="shared" si="1"/>
        <v>1376.9816669785391</v>
      </c>
      <c r="L32" s="13">
        <f t="shared" si="2"/>
        <v>340.64532443072903</v>
      </c>
      <c r="M32" s="13">
        <f t="shared" si="3"/>
        <v>20737.035636066503</v>
      </c>
      <c r="N32" s="15">
        <f t="shared" si="4"/>
        <v>16735.559973537809</v>
      </c>
      <c r="P32" s="5" t="s">
        <v>133</v>
      </c>
    </row>
    <row r="33" spans="1:16" x14ac:dyDescent="0.35">
      <c r="A33" s="11">
        <v>32</v>
      </c>
      <c r="B33" s="12" t="s">
        <v>6</v>
      </c>
      <c r="C33" s="12" t="s">
        <v>66</v>
      </c>
      <c r="D33" s="12" t="s">
        <v>4</v>
      </c>
      <c r="E33" s="13">
        <v>230.24022302024301</v>
      </c>
      <c r="F33" s="13">
        <v>312.65089186343801</v>
      </c>
      <c r="G33" s="14" t="s">
        <v>55</v>
      </c>
      <c r="H33" s="12" t="s">
        <v>52</v>
      </c>
      <c r="I33" s="13">
        <v>360</v>
      </c>
      <c r="J33" s="13">
        <f t="shared" si="0"/>
        <v>1357.9334130333489</v>
      </c>
      <c r="K33" s="13">
        <f t="shared" si="1"/>
        <v>1357.9334130333489</v>
      </c>
      <c r="L33" s="13">
        <f t="shared" si="2"/>
        <v>312.65089186343801</v>
      </c>
      <c r="M33" s="13">
        <f t="shared" si="3"/>
        <v>20967.275859086745</v>
      </c>
      <c r="N33" s="15">
        <f t="shared" si="4"/>
        <v>17048.210865401248</v>
      </c>
      <c r="P33" s="5" t="s">
        <v>133</v>
      </c>
    </row>
    <row r="34" spans="1:16" x14ac:dyDescent="0.35">
      <c r="A34" s="11">
        <v>33</v>
      </c>
      <c r="B34" s="12" t="s">
        <v>9</v>
      </c>
      <c r="C34" s="12" t="s">
        <v>68</v>
      </c>
      <c r="D34" s="12" t="s">
        <v>4</v>
      </c>
      <c r="E34" s="13">
        <v>226.791087144491</v>
      </c>
      <c r="F34" s="13">
        <v>89.406887246978997</v>
      </c>
      <c r="G34" s="14" t="s">
        <v>55</v>
      </c>
      <c r="H34" s="12" t="s">
        <v>52</v>
      </c>
      <c r="I34" s="13">
        <v>360</v>
      </c>
      <c r="J34" s="13">
        <f t="shared" si="0"/>
        <v>394.22575363385829</v>
      </c>
      <c r="K34" s="13">
        <f t="shared" si="1"/>
        <v>394.22575363385829</v>
      </c>
      <c r="L34" s="13">
        <f t="shared" si="2"/>
        <v>89.406887246978997</v>
      </c>
      <c r="M34" s="13">
        <f t="shared" si="3"/>
        <v>21194.066946231236</v>
      </c>
      <c r="N34" s="15">
        <f t="shared" si="4"/>
        <v>17137.617752648228</v>
      </c>
      <c r="P34" s="5" t="s">
        <v>133</v>
      </c>
    </row>
    <row r="35" spans="1:16" x14ac:dyDescent="0.35">
      <c r="A35" s="11">
        <v>34</v>
      </c>
      <c r="B35" s="12" t="s">
        <v>5</v>
      </c>
      <c r="C35" s="12" t="s">
        <v>65</v>
      </c>
      <c r="D35" s="12" t="s">
        <v>4</v>
      </c>
      <c r="E35" s="13">
        <v>211.90921137394798</v>
      </c>
      <c r="F35" s="13">
        <v>400.56459510613701</v>
      </c>
      <c r="G35" s="14" t="s">
        <v>55</v>
      </c>
      <c r="H35" s="12" t="s">
        <v>52</v>
      </c>
      <c r="I35" s="13">
        <v>456</v>
      </c>
      <c r="J35" s="13">
        <f t="shared" si="0"/>
        <v>1890.265140005057</v>
      </c>
      <c r="K35" s="13">
        <f t="shared" si="1"/>
        <v>1890.265140005057</v>
      </c>
      <c r="L35" s="13">
        <f t="shared" si="2"/>
        <v>400.56459510613701</v>
      </c>
      <c r="M35" s="13">
        <f t="shared" si="3"/>
        <v>21405.976157605182</v>
      </c>
      <c r="N35" s="15">
        <f t="shared" si="4"/>
        <v>17538.182347754366</v>
      </c>
      <c r="P35" s="5" t="s">
        <v>133</v>
      </c>
    </row>
    <row r="36" spans="1:16" x14ac:dyDescent="0.35">
      <c r="A36" s="11">
        <v>35</v>
      </c>
      <c r="B36" s="12" t="s">
        <v>46</v>
      </c>
      <c r="C36" s="12" t="s">
        <v>70</v>
      </c>
      <c r="D36" s="12" t="s">
        <v>4</v>
      </c>
      <c r="E36" s="13">
        <v>142.40343210019799</v>
      </c>
      <c r="F36" s="13">
        <v>712.34307433771914</v>
      </c>
      <c r="G36" s="14" t="s">
        <v>55</v>
      </c>
      <c r="H36" s="12" t="s">
        <v>52</v>
      </c>
      <c r="I36" s="13">
        <v>288.2</v>
      </c>
      <c r="J36" s="13">
        <f t="shared" si="0"/>
        <v>5002.2886656025248</v>
      </c>
      <c r="K36" s="13">
        <f t="shared" si="1"/>
        <v>5002.2886656025248</v>
      </c>
      <c r="L36" s="13">
        <f t="shared" si="2"/>
        <v>712.34307433771914</v>
      </c>
      <c r="M36" s="13">
        <f t="shared" si="3"/>
        <v>21548.379589705379</v>
      </c>
      <c r="N36" s="15">
        <f t="shared" si="4"/>
        <v>18250.525422092083</v>
      </c>
      <c r="P36" s="5" t="s">
        <v>133</v>
      </c>
    </row>
    <row r="37" spans="1:16" x14ac:dyDescent="0.35">
      <c r="A37" s="11">
        <v>36</v>
      </c>
      <c r="B37" s="12" t="s">
        <v>21</v>
      </c>
      <c r="C37" s="12" t="s">
        <v>70</v>
      </c>
      <c r="D37" s="12" t="s">
        <v>4</v>
      </c>
      <c r="E37" s="13">
        <v>134.45535743921499</v>
      </c>
      <c r="F37" s="13">
        <v>276.31316386754401</v>
      </c>
      <c r="G37" s="14" t="s">
        <v>55</v>
      </c>
      <c r="H37" s="12" t="s">
        <v>52</v>
      </c>
      <c r="I37" s="13">
        <v>288.2</v>
      </c>
      <c r="J37" s="13">
        <f t="shared" si="0"/>
        <v>2055.0550690585951</v>
      </c>
      <c r="K37" s="13">
        <f t="shared" si="1"/>
        <v>2055.0550690585951</v>
      </c>
      <c r="L37" s="13">
        <f t="shared" si="2"/>
        <v>276.31316386754401</v>
      </c>
      <c r="M37" s="13">
        <f t="shared" si="3"/>
        <v>21682.834947144594</v>
      </c>
      <c r="N37" s="15">
        <f t="shared" si="4"/>
        <v>18526.838585959627</v>
      </c>
      <c r="P37" s="5" t="s">
        <v>133</v>
      </c>
    </row>
    <row r="38" spans="1:16" x14ac:dyDescent="0.35">
      <c r="A38" s="11">
        <v>37</v>
      </c>
      <c r="B38" s="12" t="s">
        <v>12</v>
      </c>
      <c r="C38" s="12" t="s">
        <v>68</v>
      </c>
      <c r="D38" s="12" t="s">
        <v>4</v>
      </c>
      <c r="E38" s="13">
        <v>131.094520489285</v>
      </c>
      <c r="F38" s="13">
        <v>840.305710607528</v>
      </c>
      <c r="G38" s="14" t="s">
        <v>55</v>
      </c>
      <c r="H38" s="12" t="s">
        <v>52</v>
      </c>
      <c r="I38" s="13">
        <v>360</v>
      </c>
      <c r="J38" s="13">
        <f t="shared" si="0"/>
        <v>6409.9224549679811</v>
      </c>
      <c r="K38" s="13">
        <f t="shared" si="1"/>
        <v>6409.9224549679811</v>
      </c>
      <c r="L38" s="13">
        <f t="shared" si="2"/>
        <v>840.305710607528</v>
      </c>
      <c r="M38" s="13">
        <f t="shared" si="3"/>
        <v>21813.92946763388</v>
      </c>
      <c r="N38" s="15">
        <f t="shared" si="4"/>
        <v>19367.144296567156</v>
      </c>
      <c r="P38" s="5" t="s">
        <v>133</v>
      </c>
    </row>
    <row r="39" spans="1:16" x14ac:dyDescent="0.35">
      <c r="A39" s="11">
        <v>38</v>
      </c>
      <c r="B39" s="12" t="s">
        <v>39</v>
      </c>
      <c r="C39" s="12" t="s">
        <v>77</v>
      </c>
      <c r="D39" s="12" t="s">
        <v>4</v>
      </c>
      <c r="E39" s="13">
        <v>126.98768904609399</v>
      </c>
      <c r="F39" s="13">
        <v>836.32322525767904</v>
      </c>
      <c r="G39" s="14" t="s">
        <v>55</v>
      </c>
      <c r="H39" s="12" t="s">
        <v>52</v>
      </c>
      <c r="I39" s="13">
        <v>290.7</v>
      </c>
      <c r="J39" s="13">
        <f t="shared" si="0"/>
        <v>6585.8606573595525</v>
      </c>
      <c r="K39" s="13">
        <f t="shared" si="1"/>
        <v>6585.8606573595525</v>
      </c>
      <c r="L39" s="13">
        <f t="shared" si="2"/>
        <v>836.32322525767904</v>
      </c>
      <c r="M39" s="16">
        <f t="shared" si="3"/>
        <v>21940.917156679974</v>
      </c>
      <c r="N39" s="17">
        <f t="shared" si="4"/>
        <v>20203.467521824834</v>
      </c>
      <c r="P39" s="5" t="s">
        <v>134</v>
      </c>
    </row>
    <row r="40" spans="1:16" x14ac:dyDescent="0.35">
      <c r="A40" s="11">
        <v>39</v>
      </c>
      <c r="B40" s="18" t="s">
        <v>1</v>
      </c>
      <c r="C40" s="18" t="s">
        <v>63</v>
      </c>
      <c r="D40" s="18" t="s">
        <v>2</v>
      </c>
      <c r="E40" s="19">
        <v>300.46608878578598</v>
      </c>
      <c r="F40" s="19">
        <v>1208.80884273421</v>
      </c>
      <c r="G40" s="20" t="s">
        <v>60</v>
      </c>
      <c r="H40" s="18" t="s">
        <v>53</v>
      </c>
      <c r="I40" s="19">
        <v>1196.5</v>
      </c>
      <c r="J40" s="19">
        <f>F40*1000/E40</f>
        <v>4023.1123838937347</v>
      </c>
      <c r="K40" s="19">
        <f>IF(J40&lt;I40,I40,J40)</f>
        <v>4023.1123838937347</v>
      </c>
      <c r="L40" s="19">
        <f>K40*E40/1000</f>
        <v>1208.80884273421</v>
      </c>
      <c r="M40" s="21">
        <f t="shared" si="3"/>
        <v>22241.38324546576</v>
      </c>
      <c r="N40" s="22">
        <f t="shared" si="4"/>
        <v>21412.276364559046</v>
      </c>
      <c r="O40" s="133" t="s">
        <v>127</v>
      </c>
      <c r="P40" s="5" t="s">
        <v>133</v>
      </c>
    </row>
    <row r="41" spans="1:16" x14ac:dyDescent="0.35">
      <c r="A41" s="11">
        <v>40</v>
      </c>
      <c r="B41" s="18" t="s">
        <v>7</v>
      </c>
      <c r="C41" s="18" t="s">
        <v>67</v>
      </c>
      <c r="D41" s="18" t="s">
        <v>4</v>
      </c>
      <c r="E41" s="19">
        <v>140.081256057708</v>
      </c>
      <c r="F41" s="19">
        <v>784.39714843792501</v>
      </c>
      <c r="G41" s="20" t="s">
        <v>54</v>
      </c>
      <c r="H41" s="18" t="s">
        <v>53</v>
      </c>
      <c r="I41" s="19">
        <v>360</v>
      </c>
      <c r="J41" s="19">
        <f t="shared" si="0"/>
        <v>5599.5867720859387</v>
      </c>
      <c r="K41" s="19">
        <f t="shared" si="1"/>
        <v>5599.5867720859387</v>
      </c>
      <c r="L41" s="19">
        <f>K41*E41/1000</f>
        <v>784.39714843792501</v>
      </c>
      <c r="M41" s="21">
        <f t="shared" si="3"/>
        <v>22381.464501523467</v>
      </c>
      <c r="N41" s="22">
        <f t="shared" si="4"/>
        <v>22196.673512996971</v>
      </c>
      <c r="O41" s="133" t="s">
        <v>127</v>
      </c>
      <c r="P41" s="5" t="s">
        <v>133</v>
      </c>
    </row>
    <row r="42" spans="1:16" x14ac:dyDescent="0.35">
      <c r="A42" s="11">
        <v>41</v>
      </c>
      <c r="B42" s="18" t="s">
        <v>11</v>
      </c>
      <c r="C42" s="18" t="s">
        <v>68</v>
      </c>
      <c r="D42" s="18" t="s">
        <v>4</v>
      </c>
      <c r="E42" s="19">
        <v>329.83181953956</v>
      </c>
      <c r="F42" s="19">
        <v>632.79336825713904</v>
      </c>
      <c r="G42" s="20" t="s">
        <v>51</v>
      </c>
      <c r="H42" s="18" t="s">
        <v>53</v>
      </c>
      <c r="I42" s="19">
        <v>360</v>
      </c>
      <c r="J42" s="19">
        <f t="shared" si="0"/>
        <v>1918.5334184570443</v>
      </c>
      <c r="K42" s="19">
        <f t="shared" si="1"/>
        <v>1918.5334184570443</v>
      </c>
      <c r="L42" s="19">
        <f t="shared" si="2"/>
        <v>632.79336825713904</v>
      </c>
      <c r="M42" s="21">
        <f t="shared" si="3"/>
        <v>22711.296321063026</v>
      </c>
      <c r="N42" s="22">
        <f t="shared" si="4"/>
        <v>22829.466881254109</v>
      </c>
      <c r="O42" s="133" t="s">
        <v>127</v>
      </c>
      <c r="P42" s="5" t="s">
        <v>133</v>
      </c>
    </row>
    <row r="43" spans="1:16" x14ac:dyDescent="0.35">
      <c r="A43" s="11">
        <v>42</v>
      </c>
      <c r="B43" s="18" t="s">
        <v>28</v>
      </c>
      <c r="C43" s="18" t="s">
        <v>82</v>
      </c>
      <c r="D43" s="18" t="s">
        <v>4</v>
      </c>
      <c r="E43" s="19">
        <v>110.170692875922</v>
      </c>
      <c r="F43" s="19">
        <v>184.31081042376101</v>
      </c>
      <c r="G43" s="20" t="s">
        <v>56</v>
      </c>
      <c r="H43" s="18" t="s">
        <v>53</v>
      </c>
      <c r="I43" s="19">
        <v>262</v>
      </c>
      <c r="J43" s="19">
        <f t="shared" si="0"/>
        <v>1672.9568055938266</v>
      </c>
      <c r="K43" s="19">
        <f t="shared" si="1"/>
        <v>1672.9568055938266</v>
      </c>
      <c r="L43" s="19">
        <f t="shared" si="2"/>
        <v>184.31081042376101</v>
      </c>
      <c r="M43" s="21">
        <f t="shared" si="3"/>
        <v>22821.467013938949</v>
      </c>
      <c r="N43" s="22">
        <f t="shared" si="4"/>
        <v>23013.777691677871</v>
      </c>
      <c r="O43" s="133" t="s">
        <v>127</v>
      </c>
      <c r="P43" s="5" t="s">
        <v>133</v>
      </c>
    </row>
    <row r="44" spans="1:16" x14ac:dyDescent="0.35">
      <c r="A44" s="11">
        <v>43</v>
      </c>
      <c r="B44" s="18" t="s">
        <v>36</v>
      </c>
      <c r="C44" s="18" t="s">
        <v>76</v>
      </c>
      <c r="D44" s="18" t="s">
        <v>2</v>
      </c>
      <c r="E44" s="19">
        <v>297</v>
      </c>
      <c r="F44" s="19">
        <v>3293</v>
      </c>
      <c r="G44" s="20" t="s">
        <v>57</v>
      </c>
      <c r="H44" s="18" t="s">
        <v>53</v>
      </c>
      <c r="I44" s="19">
        <v>527.1</v>
      </c>
      <c r="J44" s="19">
        <f t="shared" si="0"/>
        <v>11087.542087542088</v>
      </c>
      <c r="K44" s="19">
        <f t="shared" si="1"/>
        <v>11087.542087542088</v>
      </c>
      <c r="L44" s="19">
        <f t="shared" si="2"/>
        <v>3293</v>
      </c>
      <c r="M44" s="21">
        <f t="shared" si="3"/>
        <v>23118.467013938949</v>
      </c>
      <c r="N44" s="22">
        <f t="shared" si="4"/>
        <v>26306.777691677871</v>
      </c>
      <c r="O44" s="133" t="s">
        <v>127</v>
      </c>
      <c r="P44" s="5" t="s">
        <v>133</v>
      </c>
    </row>
    <row r="45" spans="1:16" x14ac:dyDescent="0.35">
      <c r="A45" s="11">
        <v>44</v>
      </c>
      <c r="B45" s="18" t="s">
        <v>40</v>
      </c>
      <c r="C45" s="18" t="s">
        <v>64</v>
      </c>
      <c r="D45" s="18" t="s">
        <v>4</v>
      </c>
      <c r="E45" s="19">
        <v>126.95671149104</v>
      </c>
      <c r="F45" s="19">
        <v>572.34960965602795</v>
      </c>
      <c r="G45" s="20" t="s">
        <v>58</v>
      </c>
      <c r="H45" s="18" t="s">
        <v>53</v>
      </c>
      <c r="I45" s="19">
        <v>476</v>
      </c>
      <c r="J45" s="19">
        <f t="shared" si="0"/>
        <v>4508.2264886517769</v>
      </c>
      <c r="K45" s="19">
        <f t="shared" si="1"/>
        <v>4508.2264886517769</v>
      </c>
      <c r="L45" s="19">
        <f t="shared" si="2"/>
        <v>572.34960965602795</v>
      </c>
      <c r="M45" s="21">
        <f t="shared" si="3"/>
        <v>23245.423725429988</v>
      </c>
      <c r="N45" s="22">
        <f t="shared" si="4"/>
        <v>26879.127301333898</v>
      </c>
      <c r="O45" s="133" t="s">
        <v>128</v>
      </c>
      <c r="P45" s="5" t="s">
        <v>133</v>
      </c>
    </row>
    <row r="46" spans="1:16" x14ac:dyDescent="0.35">
      <c r="A46" s="11">
        <v>45</v>
      </c>
      <c r="B46" s="18" t="s">
        <v>41</v>
      </c>
      <c r="C46" s="18" t="s">
        <v>72</v>
      </c>
      <c r="D46" s="18" t="s">
        <v>4</v>
      </c>
      <c r="E46" s="19">
        <v>156.35986186029001</v>
      </c>
      <c r="F46" s="19">
        <v>792.47236416567102</v>
      </c>
      <c r="G46" s="20" t="s">
        <v>56</v>
      </c>
      <c r="H46" s="18" t="s">
        <v>53</v>
      </c>
      <c r="I46" s="19">
        <v>272.7</v>
      </c>
      <c r="J46" s="19">
        <f t="shared" si="0"/>
        <v>5068.2595567509361</v>
      </c>
      <c r="K46" s="19">
        <f t="shared" si="1"/>
        <v>5068.2595567509361</v>
      </c>
      <c r="L46" s="19">
        <f t="shared" si="2"/>
        <v>792.47236416567102</v>
      </c>
      <c r="M46" s="21">
        <f t="shared" si="3"/>
        <v>23401.783587290276</v>
      </c>
      <c r="N46" s="22">
        <f t="shared" si="4"/>
        <v>27671.599665499569</v>
      </c>
      <c r="O46" s="133" t="s">
        <v>128</v>
      </c>
      <c r="P46" s="5" t="s">
        <v>133</v>
      </c>
    </row>
    <row r="47" spans="1:16" x14ac:dyDescent="0.35">
      <c r="A47" s="11">
        <v>46</v>
      </c>
      <c r="B47" s="18" t="s">
        <v>43</v>
      </c>
      <c r="C47" s="18" t="s">
        <v>65</v>
      </c>
      <c r="D47" s="18" t="s">
        <v>4</v>
      </c>
      <c r="E47" s="19">
        <v>177.08941192122799</v>
      </c>
      <c r="F47" s="19">
        <v>324.51320233221401</v>
      </c>
      <c r="G47" s="20" t="s">
        <v>59</v>
      </c>
      <c r="H47" s="18" t="s">
        <v>53</v>
      </c>
      <c r="I47" s="19">
        <v>456</v>
      </c>
      <c r="J47" s="19">
        <f t="shared" si="0"/>
        <v>1832.4822405337384</v>
      </c>
      <c r="K47" s="19">
        <f t="shared" si="1"/>
        <v>1832.4822405337384</v>
      </c>
      <c r="L47" s="19">
        <f t="shared" si="2"/>
        <v>324.51320233221401</v>
      </c>
      <c r="M47" s="21">
        <f t="shared" si="3"/>
        <v>23578.872999211504</v>
      </c>
      <c r="N47" s="22">
        <f t="shared" si="4"/>
        <v>27996.112867831784</v>
      </c>
      <c r="O47" s="133" t="s">
        <v>129</v>
      </c>
      <c r="P47" s="5" t="s">
        <v>133</v>
      </c>
    </row>
    <row r="48" spans="1:16" x14ac:dyDescent="0.35">
      <c r="A48" s="11">
        <v>47</v>
      </c>
      <c r="B48" s="18" t="s">
        <v>44</v>
      </c>
      <c r="C48" s="18" t="s">
        <v>76</v>
      </c>
      <c r="D48" s="18" t="s">
        <v>2</v>
      </c>
      <c r="E48" s="19">
        <v>862.53287679598202</v>
      </c>
      <c r="F48" s="19">
        <v>1098.85644359814</v>
      </c>
      <c r="G48" s="20" t="s">
        <v>51</v>
      </c>
      <c r="H48" s="18" t="s">
        <v>53</v>
      </c>
      <c r="I48" s="19">
        <v>527.1</v>
      </c>
      <c r="J48" s="19">
        <f t="shared" si="0"/>
        <v>1273.9878944441168</v>
      </c>
      <c r="K48" s="19">
        <f t="shared" si="1"/>
        <v>1273.9878944441168</v>
      </c>
      <c r="L48" s="19">
        <f t="shared" si="2"/>
        <v>1098.85644359814</v>
      </c>
      <c r="M48" s="21">
        <f t="shared" si="3"/>
        <v>24441.405876007488</v>
      </c>
      <c r="N48" s="22">
        <f t="shared" si="4"/>
        <v>29094.969311429923</v>
      </c>
      <c r="O48" s="133" t="s">
        <v>130</v>
      </c>
      <c r="P48" s="5" t="s">
        <v>133</v>
      </c>
    </row>
    <row r="49" spans="1:16" ht="15" thickBot="1" x14ac:dyDescent="0.4">
      <c r="A49" s="23">
        <v>48</v>
      </c>
      <c r="B49" s="24" t="s">
        <v>50</v>
      </c>
      <c r="C49" s="24" t="s">
        <v>80</v>
      </c>
      <c r="D49" s="24" t="s">
        <v>4</v>
      </c>
      <c r="E49" s="25">
        <v>1008.63</v>
      </c>
      <c r="F49" s="25">
        <v>551.82354999999995</v>
      </c>
      <c r="G49" s="26" t="s">
        <v>118</v>
      </c>
      <c r="H49" s="24" t="s">
        <v>53</v>
      </c>
      <c r="I49" s="25">
        <v>709.1</v>
      </c>
      <c r="J49" s="25">
        <f t="shared" si="0"/>
        <v>547.10205922885496</v>
      </c>
      <c r="K49" s="49">
        <f t="shared" si="1"/>
        <v>709.1</v>
      </c>
      <c r="L49" s="25">
        <f t="shared" si="2"/>
        <v>715.21953300000007</v>
      </c>
      <c r="M49" s="27">
        <f t="shared" si="3"/>
        <v>25450.035876007489</v>
      </c>
      <c r="N49" s="28">
        <f t="shared" si="4"/>
        <v>29810.188844429922</v>
      </c>
      <c r="O49" s="133" t="s">
        <v>126</v>
      </c>
      <c r="P49" s="5" t="s">
        <v>133</v>
      </c>
    </row>
    <row r="50" spans="1:16" ht="15" thickBot="1" x14ac:dyDescent="0.4">
      <c r="A50" s="29"/>
      <c r="B50" s="30"/>
      <c r="C50" s="30"/>
      <c r="D50" s="30"/>
      <c r="E50" s="30"/>
      <c r="F50" s="30"/>
      <c r="G50" s="31"/>
      <c r="H50" s="30"/>
      <c r="I50" s="32"/>
      <c r="J50" s="33">
        <f>SUM(J2:J49)</f>
        <v>89323.550848121085</v>
      </c>
      <c r="K50" s="33">
        <f>SUM(K2:K49)</f>
        <v>89736.804658312933</v>
      </c>
      <c r="L50" s="32"/>
      <c r="M50" s="34"/>
      <c r="N50" s="35"/>
    </row>
    <row r="51" spans="1:16" x14ac:dyDescent="0.35">
      <c r="C51" s="36"/>
      <c r="D51" s="42" t="s">
        <v>113</v>
      </c>
      <c r="E51" s="37"/>
      <c r="F51" s="44">
        <f>SUM(F2:F39)</f>
        <v>19986.177208296504</v>
      </c>
      <c r="G51" s="37"/>
      <c r="H51" s="37"/>
      <c r="I51" s="37"/>
      <c r="J51" s="37"/>
      <c r="K51" s="37"/>
      <c r="M51" s="38"/>
      <c r="N51" s="38"/>
    </row>
    <row r="52" spans="1:16" x14ac:dyDescent="0.35">
      <c r="C52" s="36"/>
      <c r="D52" s="42" t="s">
        <v>61</v>
      </c>
      <c r="F52" s="41">
        <v>1.0124497440961453</v>
      </c>
      <c r="H52" s="37"/>
      <c r="I52" s="37"/>
      <c r="J52" s="37"/>
      <c r="K52" s="37"/>
      <c r="M52" s="38"/>
      <c r="N52" s="38"/>
    </row>
    <row r="53" spans="1:16" x14ac:dyDescent="0.35">
      <c r="C53" s="36"/>
      <c r="D53" s="42" t="s">
        <v>85</v>
      </c>
      <c r="E53" s="37"/>
      <c r="F53" s="39">
        <v>20235</v>
      </c>
      <c r="G53" s="37"/>
      <c r="H53" s="37"/>
      <c r="I53" s="37"/>
      <c r="J53" s="37"/>
      <c r="K53" s="37"/>
      <c r="M53" s="38"/>
      <c r="N53" s="38"/>
    </row>
    <row r="54" spans="1:16" x14ac:dyDescent="0.35">
      <c r="C54" s="36"/>
      <c r="D54" s="42" t="s">
        <v>83</v>
      </c>
      <c r="E54" s="37"/>
      <c r="F54" s="39">
        <f>SUM(L2:L39)</f>
        <v>20203.467521824834</v>
      </c>
      <c r="G54" s="37"/>
      <c r="H54" s="37"/>
      <c r="I54" s="37"/>
      <c r="J54" s="37"/>
      <c r="K54" s="37"/>
      <c r="M54" s="38"/>
      <c r="N54" s="38"/>
    </row>
    <row r="55" spans="1:16" x14ac:dyDescent="0.35">
      <c r="D55" s="42" t="s">
        <v>84</v>
      </c>
      <c r="E55" s="37"/>
      <c r="F55" s="40">
        <f>1 - (F54/F53)</f>
        <v>1.5583137225186894E-3</v>
      </c>
      <c r="G55" s="37"/>
      <c r="H55" s="37"/>
      <c r="I55" s="37"/>
    </row>
    <row r="56" spans="1:16" x14ac:dyDescent="0.35">
      <c r="E56" s="37"/>
      <c r="F56" s="37"/>
      <c r="G56" s="37"/>
      <c r="H56" s="37"/>
      <c r="I56" s="37"/>
      <c r="J56" s="37"/>
      <c r="K56" s="37"/>
    </row>
    <row r="57" spans="1:16" x14ac:dyDescent="0.35">
      <c r="E57" s="43" t="s">
        <v>110</v>
      </c>
      <c r="F57" s="39">
        <v>20856</v>
      </c>
      <c r="G57" s="37"/>
      <c r="H57" s="37"/>
      <c r="I57" s="37"/>
      <c r="J57" s="37"/>
      <c r="K57" s="37"/>
    </row>
    <row r="58" spans="1:16" x14ac:dyDescent="0.35">
      <c r="E58" s="43" t="s">
        <v>111</v>
      </c>
      <c r="F58" s="39">
        <v>21941</v>
      </c>
      <c r="G58" s="37"/>
      <c r="H58" s="37"/>
      <c r="I58" s="37"/>
      <c r="J58" s="37"/>
      <c r="K58" s="37"/>
    </row>
    <row r="59" spans="1:16" x14ac:dyDescent="0.35">
      <c r="E59" s="43" t="s">
        <v>112</v>
      </c>
      <c r="F59" s="40">
        <f>1 - (F58/F57)</f>
        <v>-5.2023398542385912E-2</v>
      </c>
      <c r="G59" s="37"/>
      <c r="H59" s="37"/>
      <c r="I59" s="37"/>
      <c r="J59" s="37"/>
      <c r="K59" s="37"/>
    </row>
    <row r="60" spans="1:16" x14ac:dyDescent="0.35">
      <c r="B60" s="36"/>
      <c r="E60" s="37"/>
      <c r="F60" s="37"/>
      <c r="G60" s="37"/>
      <c r="H60" s="37"/>
      <c r="I60" s="37"/>
      <c r="J60" s="37"/>
      <c r="K60" s="37"/>
    </row>
    <row r="61" spans="1:16" x14ac:dyDescent="0.35">
      <c r="E61" s="37"/>
      <c r="G61" s="37"/>
      <c r="H61" s="37"/>
      <c r="I61" s="37"/>
      <c r="J61" s="37"/>
      <c r="K61" s="37"/>
    </row>
    <row r="62" spans="1:16" x14ac:dyDescent="0.35">
      <c r="E62" s="37"/>
      <c r="F62" s="37"/>
      <c r="G62" s="37"/>
      <c r="H62" s="37"/>
      <c r="I62" s="37"/>
      <c r="J62" s="37"/>
      <c r="K62" s="37"/>
    </row>
  </sheetData>
  <autoFilter ref="A1:P55" xr:uid="{9A8962D6-AA32-45C4-90D7-738EB828342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B4527-5BAF-4A0A-8590-B8CC2D6259D4}">
  <dimension ref="A1:Q62"/>
  <sheetViews>
    <sheetView topLeftCell="H1" zoomScale="70" zoomScaleNormal="70" workbookViewId="0">
      <pane ySplit="1" topLeftCell="A2" activePane="bottomLeft" state="frozen"/>
      <selection pane="bottomLeft" activeCell="AG32" sqref="AG32"/>
    </sheetView>
  </sheetViews>
  <sheetFormatPr defaultColWidth="9.1796875" defaultRowHeight="14.5" x14ac:dyDescent="0.35"/>
  <cols>
    <col min="1" max="1" width="3.81640625" style="5" bestFit="1" customWidth="1"/>
    <col min="2" max="2" width="17.81640625" style="5" bestFit="1" customWidth="1"/>
    <col min="3" max="3" width="17.81640625" style="5" customWidth="1"/>
    <col min="4" max="4" width="27.54296875" style="5" customWidth="1"/>
    <col min="5" max="5" width="20.453125" style="5" customWidth="1"/>
    <col min="6" max="6" width="17.81640625" style="5" bestFit="1" customWidth="1"/>
    <col min="7" max="7" width="28.54296875" style="5" bestFit="1" customWidth="1"/>
    <col min="8" max="8" width="29.453125" style="5" bestFit="1" customWidth="1"/>
    <col min="9" max="9" width="10.26953125" style="5" bestFit="1" customWidth="1"/>
    <col min="10" max="10" width="15.453125" style="5" bestFit="1" customWidth="1"/>
    <col min="11" max="12" width="14.453125" style="5" bestFit="1" customWidth="1"/>
    <col min="13" max="13" width="10" style="5" bestFit="1" customWidth="1"/>
    <col min="14" max="14" width="10.7265625" style="5" bestFit="1" customWidth="1"/>
    <col min="15" max="15" width="18.453125" style="5" bestFit="1" customWidth="1"/>
    <col min="16" max="16" width="64.453125" style="5" bestFit="1" customWidth="1"/>
    <col min="17" max="16384" width="9.1796875" style="5"/>
  </cols>
  <sheetData>
    <row r="1" spans="1:17" ht="44" thickBot="1" x14ac:dyDescent="0.4">
      <c r="A1" s="1"/>
      <c r="B1" s="2" t="s">
        <v>115</v>
      </c>
      <c r="C1" s="2" t="s">
        <v>62</v>
      </c>
      <c r="D1" s="2" t="s">
        <v>0</v>
      </c>
      <c r="E1" s="2" t="s">
        <v>86</v>
      </c>
      <c r="F1" s="2" t="s">
        <v>87</v>
      </c>
      <c r="G1" s="2" t="s">
        <v>88</v>
      </c>
      <c r="H1" s="2" t="s">
        <v>89</v>
      </c>
      <c r="I1" s="3" t="s">
        <v>114</v>
      </c>
      <c r="J1" s="3" t="s">
        <v>90</v>
      </c>
      <c r="K1" s="3" t="s">
        <v>91</v>
      </c>
      <c r="L1" s="2" t="s">
        <v>86</v>
      </c>
      <c r="M1" s="3" t="s">
        <v>92</v>
      </c>
      <c r="N1" s="3" t="s">
        <v>94</v>
      </c>
      <c r="O1" s="4" t="s">
        <v>101</v>
      </c>
      <c r="P1" s="4" t="s">
        <v>122</v>
      </c>
    </row>
    <row r="2" spans="1:17" x14ac:dyDescent="0.35">
      <c r="A2" s="6">
        <v>1</v>
      </c>
      <c r="B2" s="7" t="s">
        <v>38</v>
      </c>
      <c r="C2" s="7" t="s">
        <v>66</v>
      </c>
      <c r="D2" s="7" t="s">
        <v>4</v>
      </c>
      <c r="E2" s="8">
        <v>2008.1251295096101</v>
      </c>
      <c r="F2" s="8">
        <v>1129.7373124979099</v>
      </c>
      <c r="G2" s="9" t="s">
        <v>55</v>
      </c>
      <c r="H2" s="7" t="s">
        <v>52</v>
      </c>
      <c r="I2" s="8">
        <v>360</v>
      </c>
      <c r="J2" s="8">
        <f t="shared" ref="J2:J49" si="0">F2*1000/E2</f>
        <v>562.58312587014677</v>
      </c>
      <c r="K2" s="8">
        <f t="shared" ref="K2:K49" si="1">IF(J2&lt;I2,I2,J2)</f>
        <v>562.58312587014677</v>
      </c>
      <c r="L2" s="8">
        <f t="shared" ref="L2:L49" si="2">E2</f>
        <v>2008.1251295096101</v>
      </c>
      <c r="M2" s="8">
        <f t="shared" ref="M2:M49" si="3">K2*E2/1000</f>
        <v>1129.7373124979099</v>
      </c>
      <c r="N2" s="8">
        <f>E2</f>
        <v>2008.1251295096101</v>
      </c>
      <c r="O2" s="10">
        <f>M2</f>
        <v>1129.7373124979099</v>
      </c>
      <c r="P2" s="135"/>
      <c r="Q2" s="5" t="str">
        <f>VLOOKUP(B2,'Match_4th April'!$B$2:$P$49, 15, FALSE)</f>
        <v>JV</v>
      </c>
    </row>
    <row r="3" spans="1:17" x14ac:dyDescent="0.35">
      <c r="A3" s="11">
        <f>A2+1</f>
        <v>2</v>
      </c>
      <c r="B3" s="12" t="s">
        <v>34</v>
      </c>
      <c r="C3" s="12" t="s">
        <v>70</v>
      </c>
      <c r="D3" s="12" t="s">
        <v>2</v>
      </c>
      <c r="E3" s="13">
        <v>1474.96711369222</v>
      </c>
      <c r="F3" s="13">
        <v>723.74741862637416</v>
      </c>
      <c r="G3" s="14" t="s">
        <v>55</v>
      </c>
      <c r="H3" s="12" t="s">
        <v>52</v>
      </c>
      <c r="I3" s="13">
        <v>288.2</v>
      </c>
      <c r="J3" s="13">
        <f t="shared" si="0"/>
        <v>490.6871562815046</v>
      </c>
      <c r="K3" s="13">
        <f t="shared" si="1"/>
        <v>490.6871562815046</v>
      </c>
      <c r="L3" s="13">
        <f t="shared" si="2"/>
        <v>1474.96711369222</v>
      </c>
      <c r="M3" s="13">
        <f t="shared" si="3"/>
        <v>723.74741862637416</v>
      </c>
      <c r="N3" s="13">
        <f>N2+E3</f>
        <v>3483.0922432018301</v>
      </c>
      <c r="O3" s="15">
        <f>O2+M3</f>
        <v>1853.4847311242841</v>
      </c>
      <c r="P3" s="134"/>
      <c r="Q3" s="5" t="str">
        <f>VLOOKUP(B3,'Match_4th April'!$B$2:$P$49, 15, FALSE)</f>
        <v>AF</v>
      </c>
    </row>
    <row r="4" spans="1:17" x14ac:dyDescent="0.35">
      <c r="A4" s="54">
        <f t="shared" ref="A4:A49" si="4">A3+1</f>
        <v>3</v>
      </c>
      <c r="B4" s="55" t="s">
        <v>47</v>
      </c>
      <c r="C4" s="55" t="s">
        <v>66</v>
      </c>
      <c r="D4" s="55" t="s">
        <v>2</v>
      </c>
      <c r="E4" s="56">
        <v>1156.4247777554101</v>
      </c>
      <c r="F4" s="56">
        <v>358.82674361729704</v>
      </c>
      <c r="G4" s="57" t="s">
        <v>55</v>
      </c>
      <c r="H4" s="55" t="s">
        <v>52</v>
      </c>
      <c r="I4" s="56">
        <v>360</v>
      </c>
      <c r="J4" s="56">
        <f t="shared" si="0"/>
        <v>310.28973999828179</v>
      </c>
      <c r="K4" s="56">
        <f t="shared" si="1"/>
        <v>360</v>
      </c>
      <c r="L4" s="56">
        <f t="shared" si="2"/>
        <v>1156.4247777554101</v>
      </c>
      <c r="M4" s="56">
        <f t="shared" si="3"/>
        <v>416.31291999194764</v>
      </c>
      <c r="N4" s="56">
        <f t="shared" ref="N4:N33" si="5">N3+E4</f>
        <v>4639.5170209572407</v>
      </c>
      <c r="O4" s="58">
        <f t="shared" ref="O4:O33" si="6">O3+M4</f>
        <v>2269.7976511162315</v>
      </c>
      <c r="P4" s="136"/>
      <c r="Q4" s="5" t="str">
        <f>VLOOKUP(B4,'Match_4th April'!$B$2:$P$49, 15, FALSE)</f>
        <v>JV</v>
      </c>
    </row>
    <row r="5" spans="1:17" x14ac:dyDescent="0.35">
      <c r="A5" s="11">
        <f t="shared" si="4"/>
        <v>4</v>
      </c>
      <c r="B5" s="12" t="s">
        <v>19</v>
      </c>
      <c r="C5" s="12" t="s">
        <v>68</v>
      </c>
      <c r="D5" s="12" t="s">
        <v>4</v>
      </c>
      <c r="E5" s="13">
        <v>1043.72911260101</v>
      </c>
      <c r="F5" s="13">
        <v>821.87023782662311</v>
      </c>
      <c r="G5" s="14" t="s">
        <v>55</v>
      </c>
      <c r="H5" s="12" t="s">
        <v>52</v>
      </c>
      <c r="I5" s="13">
        <v>360</v>
      </c>
      <c r="J5" s="13">
        <f t="shared" si="0"/>
        <v>787.4363452203545</v>
      </c>
      <c r="K5" s="13">
        <f t="shared" si="1"/>
        <v>787.4363452203545</v>
      </c>
      <c r="L5" s="13">
        <f t="shared" si="2"/>
        <v>1043.72911260101</v>
      </c>
      <c r="M5" s="13">
        <f t="shared" si="3"/>
        <v>821.87023782662311</v>
      </c>
      <c r="N5" s="13">
        <f t="shared" si="5"/>
        <v>5683.2461335582502</v>
      </c>
      <c r="O5" s="15">
        <f t="shared" si="6"/>
        <v>3091.6678889428545</v>
      </c>
      <c r="P5" s="134"/>
      <c r="Q5" s="5" t="str">
        <f>VLOOKUP(B5,'Match_4th April'!$B$2:$P$49, 15, FALSE)</f>
        <v>AF</v>
      </c>
    </row>
    <row r="6" spans="1:17" x14ac:dyDescent="0.35">
      <c r="A6" s="54">
        <f t="shared" si="4"/>
        <v>5</v>
      </c>
      <c r="B6" s="55" t="s">
        <v>31</v>
      </c>
      <c r="C6" s="55" t="s">
        <v>68</v>
      </c>
      <c r="D6" s="55" t="s">
        <v>2</v>
      </c>
      <c r="E6" s="56">
        <v>1009.37387013358</v>
      </c>
      <c r="F6" s="56">
        <v>314.34633325968406</v>
      </c>
      <c r="G6" s="57" t="s">
        <v>55</v>
      </c>
      <c r="H6" s="55" t="s">
        <v>52</v>
      </c>
      <c r="I6" s="56">
        <v>360</v>
      </c>
      <c r="J6" s="56">
        <f t="shared" si="0"/>
        <v>311.42705647619312</v>
      </c>
      <c r="K6" s="56">
        <f t="shared" si="1"/>
        <v>360</v>
      </c>
      <c r="L6" s="56">
        <f t="shared" si="2"/>
        <v>1009.37387013358</v>
      </c>
      <c r="M6" s="56">
        <f t="shared" si="3"/>
        <v>363.37459324808879</v>
      </c>
      <c r="N6" s="56">
        <f t="shared" si="5"/>
        <v>6692.6200036918299</v>
      </c>
      <c r="O6" s="58">
        <f t="shared" si="6"/>
        <v>3455.0424821909432</v>
      </c>
      <c r="P6" s="136"/>
      <c r="Q6" s="5" t="str">
        <f>VLOOKUP(B6,'Match_4th April'!$B$2:$P$49, 15, FALSE)</f>
        <v>JV</v>
      </c>
    </row>
    <row r="7" spans="1:17" x14ac:dyDescent="0.35">
      <c r="A7" s="11">
        <f t="shared" si="4"/>
        <v>6</v>
      </c>
      <c r="B7" s="18" t="s">
        <v>50</v>
      </c>
      <c r="C7" s="18" t="s">
        <v>80</v>
      </c>
      <c r="D7" s="18" t="s">
        <v>4</v>
      </c>
      <c r="E7" s="19">
        <v>1008.63</v>
      </c>
      <c r="F7" s="19">
        <v>551.82354999999995</v>
      </c>
      <c r="G7" s="20" t="s">
        <v>118</v>
      </c>
      <c r="H7" s="18" t="s">
        <v>53</v>
      </c>
      <c r="I7" s="19">
        <v>709.1</v>
      </c>
      <c r="J7" s="19">
        <f t="shared" si="0"/>
        <v>547.10205922885496</v>
      </c>
      <c r="K7" s="48">
        <f t="shared" si="1"/>
        <v>709.1</v>
      </c>
      <c r="L7" s="19">
        <f t="shared" si="2"/>
        <v>1008.63</v>
      </c>
      <c r="M7" s="19">
        <f t="shared" si="3"/>
        <v>715.21953300000007</v>
      </c>
      <c r="N7" s="21">
        <f t="shared" si="5"/>
        <v>7701.25000369183</v>
      </c>
      <c r="O7" s="22">
        <f t="shared" si="6"/>
        <v>4170.2620151909432</v>
      </c>
      <c r="P7" s="134" t="s">
        <v>126</v>
      </c>
      <c r="Q7" s="5" t="str">
        <f>VLOOKUP(B7,'Match_4th April'!$B$2:$P$49, 15, FALSE)</f>
        <v>JV</v>
      </c>
    </row>
    <row r="8" spans="1:17" x14ac:dyDescent="0.35">
      <c r="A8" s="11">
        <f t="shared" si="4"/>
        <v>7</v>
      </c>
      <c r="B8" s="12" t="s">
        <v>49</v>
      </c>
      <c r="C8" s="12" t="s">
        <v>68</v>
      </c>
      <c r="D8" s="12" t="s">
        <v>4</v>
      </c>
      <c r="E8" s="13">
        <v>971.20390711676009</v>
      </c>
      <c r="F8" s="13">
        <v>790.80368995654112</v>
      </c>
      <c r="G8" s="14" t="s">
        <v>55</v>
      </c>
      <c r="H8" s="12" t="s">
        <v>52</v>
      </c>
      <c r="I8" s="13">
        <v>360</v>
      </c>
      <c r="J8" s="13">
        <f t="shared" si="0"/>
        <v>814.25093552621922</v>
      </c>
      <c r="K8" s="13">
        <f t="shared" si="1"/>
        <v>814.25093552621922</v>
      </c>
      <c r="L8" s="13">
        <f t="shared" si="2"/>
        <v>971.20390711676009</v>
      </c>
      <c r="M8" s="13">
        <f t="shared" si="3"/>
        <v>790.80368995654112</v>
      </c>
      <c r="N8" s="13">
        <f t="shared" si="5"/>
        <v>8672.4539108085901</v>
      </c>
      <c r="O8" s="15">
        <f t="shared" si="6"/>
        <v>4961.0657051474846</v>
      </c>
      <c r="P8" s="134"/>
      <c r="Q8" s="5" t="str">
        <f>VLOOKUP(B8,'Match_4th April'!$B$2:$P$49, 15, FALSE)</f>
        <v>AF</v>
      </c>
    </row>
    <row r="9" spans="1:17" x14ac:dyDescent="0.35">
      <c r="A9" s="11">
        <f t="shared" si="4"/>
        <v>8</v>
      </c>
      <c r="B9" s="12" t="s">
        <v>35</v>
      </c>
      <c r="C9" s="12" t="s">
        <v>75</v>
      </c>
      <c r="D9" s="12" t="s">
        <v>2</v>
      </c>
      <c r="E9" s="13">
        <v>951.24477105274616</v>
      </c>
      <c r="F9" s="13">
        <v>1458.74826880521</v>
      </c>
      <c r="G9" s="14" t="s">
        <v>55</v>
      </c>
      <c r="H9" s="12" t="s">
        <v>52</v>
      </c>
      <c r="I9" s="13">
        <v>756.4</v>
      </c>
      <c r="J9" s="13">
        <f t="shared" si="0"/>
        <v>1533.5151510907206</v>
      </c>
      <c r="K9" s="13">
        <f t="shared" si="1"/>
        <v>1533.5151510907206</v>
      </c>
      <c r="L9" s="13">
        <f t="shared" si="2"/>
        <v>951.24477105274616</v>
      </c>
      <c r="M9" s="13">
        <f t="shared" si="3"/>
        <v>1458.74826880521</v>
      </c>
      <c r="N9" s="13">
        <f t="shared" si="5"/>
        <v>9623.6986818613368</v>
      </c>
      <c r="O9" s="15">
        <f t="shared" si="6"/>
        <v>6419.8139739526941</v>
      </c>
      <c r="P9" s="134"/>
      <c r="Q9" s="5" t="str">
        <f>VLOOKUP(B9,'Match_4th April'!$B$2:$P$49, 15, FALSE)</f>
        <v>JV</v>
      </c>
    </row>
    <row r="10" spans="1:17" x14ac:dyDescent="0.35">
      <c r="A10" s="11">
        <f t="shared" si="4"/>
        <v>9</v>
      </c>
      <c r="B10" s="18" t="s">
        <v>44</v>
      </c>
      <c r="C10" s="18" t="s">
        <v>76</v>
      </c>
      <c r="D10" s="18" t="s">
        <v>2</v>
      </c>
      <c r="E10" s="19">
        <v>862.53287679598202</v>
      </c>
      <c r="F10" s="19">
        <v>1098.85644359814</v>
      </c>
      <c r="G10" s="20" t="s">
        <v>51</v>
      </c>
      <c r="H10" s="18" t="s">
        <v>53</v>
      </c>
      <c r="I10" s="19">
        <v>527.1</v>
      </c>
      <c r="J10" s="19">
        <f t="shared" si="0"/>
        <v>1273.9878944441168</v>
      </c>
      <c r="K10" s="19">
        <f t="shared" si="1"/>
        <v>1273.9878944441168</v>
      </c>
      <c r="L10" s="19">
        <f t="shared" si="2"/>
        <v>862.53287679598202</v>
      </c>
      <c r="M10" s="19">
        <f t="shared" si="3"/>
        <v>1098.85644359814</v>
      </c>
      <c r="N10" s="21">
        <f t="shared" si="5"/>
        <v>10486.231558657319</v>
      </c>
      <c r="O10" s="22">
        <f t="shared" si="6"/>
        <v>7518.6704175508339</v>
      </c>
      <c r="P10" s="134" t="s">
        <v>130</v>
      </c>
      <c r="Q10" s="5" t="str">
        <f>VLOOKUP(B10,'Match_4th April'!$B$2:$P$49, 15, FALSE)</f>
        <v>JV</v>
      </c>
    </row>
    <row r="11" spans="1:17" x14ac:dyDescent="0.35">
      <c r="A11" s="54">
        <f t="shared" si="4"/>
        <v>10</v>
      </c>
      <c r="B11" s="55" t="s">
        <v>13</v>
      </c>
      <c r="C11" s="55" t="s">
        <v>66</v>
      </c>
      <c r="D11" s="55" t="s">
        <v>2</v>
      </c>
      <c r="E11" s="56">
        <v>861.64503646828712</v>
      </c>
      <c r="F11" s="56">
        <v>234.14166812610901</v>
      </c>
      <c r="G11" s="57" t="s">
        <v>55</v>
      </c>
      <c r="H11" s="55" t="s">
        <v>52</v>
      </c>
      <c r="I11" s="56">
        <v>360</v>
      </c>
      <c r="J11" s="56">
        <f t="shared" si="0"/>
        <v>271.73796426172134</v>
      </c>
      <c r="K11" s="56">
        <f t="shared" si="1"/>
        <v>360</v>
      </c>
      <c r="L11" s="56">
        <f t="shared" si="2"/>
        <v>861.64503646828712</v>
      </c>
      <c r="M11" s="56">
        <f t="shared" si="3"/>
        <v>310.19221312858338</v>
      </c>
      <c r="N11" s="56">
        <f t="shared" si="5"/>
        <v>11347.876595125606</v>
      </c>
      <c r="O11" s="58">
        <f t="shared" si="6"/>
        <v>7828.8626306794176</v>
      </c>
      <c r="P11" s="136"/>
      <c r="Q11" s="5" t="str">
        <f>VLOOKUP(B11,'Match_4th April'!$B$2:$P$49, 15, FALSE)</f>
        <v>JV</v>
      </c>
    </row>
    <row r="12" spans="1:17" x14ac:dyDescent="0.35">
      <c r="A12" s="11">
        <f t="shared" si="4"/>
        <v>11</v>
      </c>
      <c r="B12" s="12" t="s">
        <v>23</v>
      </c>
      <c r="C12" s="12" t="s">
        <v>66</v>
      </c>
      <c r="D12" s="12" t="s">
        <v>4</v>
      </c>
      <c r="E12" s="13">
        <v>834.1067240132021</v>
      </c>
      <c r="F12" s="13">
        <v>794.4563269652981</v>
      </c>
      <c r="G12" s="14" t="s">
        <v>55</v>
      </c>
      <c r="H12" s="12" t="s">
        <v>52</v>
      </c>
      <c r="I12" s="13">
        <v>360</v>
      </c>
      <c r="J12" s="13">
        <f t="shared" si="0"/>
        <v>952.46364055533456</v>
      </c>
      <c r="K12" s="13">
        <f t="shared" si="1"/>
        <v>952.46364055533456</v>
      </c>
      <c r="L12" s="13">
        <f t="shared" si="2"/>
        <v>834.1067240132021</v>
      </c>
      <c r="M12" s="13">
        <f t="shared" si="3"/>
        <v>794.4563269652981</v>
      </c>
      <c r="N12" s="13">
        <f t="shared" si="5"/>
        <v>12181.983319138808</v>
      </c>
      <c r="O12" s="15">
        <f t="shared" si="6"/>
        <v>8623.3189576447148</v>
      </c>
      <c r="P12" s="134"/>
      <c r="Q12" s="5" t="str">
        <f>VLOOKUP(B12,'Match_4th April'!$B$2:$P$49, 15, FALSE)</f>
        <v>AF</v>
      </c>
    </row>
    <row r="13" spans="1:17" x14ac:dyDescent="0.35">
      <c r="A13" s="11">
        <f t="shared" si="4"/>
        <v>12</v>
      </c>
      <c r="B13" s="12" t="s">
        <v>8</v>
      </c>
      <c r="C13" s="12" t="s">
        <v>66</v>
      </c>
      <c r="D13" s="12" t="s">
        <v>4</v>
      </c>
      <c r="E13" s="13">
        <v>817.53265945364797</v>
      </c>
      <c r="F13" s="13">
        <v>766.36228019116311</v>
      </c>
      <c r="G13" s="14" t="s">
        <v>55</v>
      </c>
      <c r="H13" s="12" t="s">
        <v>52</v>
      </c>
      <c r="I13" s="13">
        <v>360</v>
      </c>
      <c r="J13" s="13">
        <f t="shared" si="0"/>
        <v>937.40876444412413</v>
      </c>
      <c r="K13" s="13">
        <f t="shared" si="1"/>
        <v>937.40876444412413</v>
      </c>
      <c r="L13" s="13">
        <f t="shared" si="2"/>
        <v>817.53265945364797</v>
      </c>
      <c r="M13" s="13">
        <f t="shared" si="3"/>
        <v>766.36228019116311</v>
      </c>
      <c r="N13" s="13">
        <f t="shared" si="5"/>
        <v>12999.515978592455</v>
      </c>
      <c r="O13" s="15">
        <f t="shared" si="6"/>
        <v>9389.6812378358773</v>
      </c>
      <c r="P13" s="134"/>
      <c r="Q13" s="5" t="str">
        <f>VLOOKUP(B13,'Match_4th April'!$B$2:$P$49, 15, FALSE)</f>
        <v>AF</v>
      </c>
    </row>
    <row r="14" spans="1:17" x14ac:dyDescent="0.35">
      <c r="A14" s="11">
        <f t="shared" si="4"/>
        <v>13</v>
      </c>
      <c r="B14" s="12" t="s">
        <v>16</v>
      </c>
      <c r="C14" s="12" t="s">
        <v>70</v>
      </c>
      <c r="D14" s="12" t="s">
        <v>4</v>
      </c>
      <c r="E14" s="13">
        <v>742.99953815451704</v>
      </c>
      <c r="F14" s="13">
        <v>789.95488972058013</v>
      </c>
      <c r="G14" s="14" t="s">
        <v>55</v>
      </c>
      <c r="H14" s="12" t="s">
        <v>52</v>
      </c>
      <c r="I14" s="13">
        <v>288.2</v>
      </c>
      <c r="J14" s="13">
        <f t="shared" si="0"/>
        <v>1063.1970131269422</v>
      </c>
      <c r="K14" s="13">
        <f t="shared" si="1"/>
        <v>1063.1970131269422</v>
      </c>
      <c r="L14" s="13">
        <f t="shared" si="2"/>
        <v>742.99953815451704</v>
      </c>
      <c r="M14" s="13">
        <f t="shared" si="3"/>
        <v>789.95488972058013</v>
      </c>
      <c r="N14" s="13">
        <f t="shared" si="5"/>
        <v>13742.515516746973</v>
      </c>
      <c r="O14" s="15">
        <f t="shared" si="6"/>
        <v>10179.636127556458</v>
      </c>
      <c r="P14" s="134"/>
      <c r="Q14" s="5" t="str">
        <f>VLOOKUP(B14,'Match_4th April'!$B$2:$P$49, 15, FALSE)</f>
        <v>JV</v>
      </c>
    </row>
    <row r="15" spans="1:17" x14ac:dyDescent="0.35">
      <c r="A15" s="11">
        <f t="shared" si="4"/>
        <v>14</v>
      </c>
      <c r="B15" s="12" t="s">
        <v>17</v>
      </c>
      <c r="C15" s="12" t="s">
        <v>71</v>
      </c>
      <c r="D15" s="12" t="s">
        <v>2</v>
      </c>
      <c r="E15" s="13">
        <v>709.56487091383599</v>
      </c>
      <c r="F15" s="13">
        <v>181.74099158301601</v>
      </c>
      <c r="G15" s="14" t="s">
        <v>55</v>
      </c>
      <c r="H15" s="12" t="s">
        <v>52</v>
      </c>
      <c r="I15" s="13">
        <v>250.4</v>
      </c>
      <c r="J15" s="13">
        <f t="shared" si="0"/>
        <v>256.13019898935386</v>
      </c>
      <c r="K15" s="13">
        <f t="shared" si="1"/>
        <v>256.13019898935386</v>
      </c>
      <c r="L15" s="13">
        <f t="shared" si="2"/>
        <v>709.56487091383599</v>
      </c>
      <c r="M15" s="13">
        <f t="shared" si="3"/>
        <v>181.74099158301601</v>
      </c>
      <c r="N15" s="13">
        <f t="shared" si="5"/>
        <v>14452.08038766081</v>
      </c>
      <c r="O15" s="15">
        <f t="shared" si="6"/>
        <v>10361.377119139474</v>
      </c>
      <c r="P15" s="134"/>
      <c r="Q15" s="5" t="str">
        <f>VLOOKUP(B15,'Match_4th April'!$B$2:$P$49, 15, FALSE)</f>
        <v>JV</v>
      </c>
    </row>
    <row r="16" spans="1:17" x14ac:dyDescent="0.35">
      <c r="A16" s="11">
        <f t="shared" si="4"/>
        <v>15</v>
      </c>
      <c r="B16" s="12" t="s">
        <v>32</v>
      </c>
      <c r="C16" s="12" t="s">
        <v>69</v>
      </c>
      <c r="D16" s="12" t="s">
        <v>4</v>
      </c>
      <c r="E16" s="13">
        <v>693.01381492999406</v>
      </c>
      <c r="F16" s="13">
        <v>1029.9209685569301</v>
      </c>
      <c r="G16" s="14" t="s">
        <v>55</v>
      </c>
      <c r="H16" s="12" t="s">
        <v>52</v>
      </c>
      <c r="I16" s="13">
        <v>303.2</v>
      </c>
      <c r="J16" s="13">
        <f t="shared" si="0"/>
        <v>1486.1478175019777</v>
      </c>
      <c r="K16" s="13">
        <f t="shared" si="1"/>
        <v>1486.1478175019777</v>
      </c>
      <c r="L16" s="13">
        <f t="shared" si="2"/>
        <v>693.01381492999406</v>
      </c>
      <c r="M16" s="13">
        <f t="shared" si="3"/>
        <v>1029.9209685569301</v>
      </c>
      <c r="N16" s="13">
        <f t="shared" si="5"/>
        <v>15145.094202590804</v>
      </c>
      <c r="O16" s="15">
        <f t="shared" si="6"/>
        <v>11391.298087696403</v>
      </c>
      <c r="P16" s="134"/>
      <c r="Q16" s="5" t="str">
        <f>VLOOKUP(B16,'Match_4th April'!$B$2:$P$49, 15, FALSE)</f>
        <v>JV</v>
      </c>
    </row>
    <row r="17" spans="1:17" x14ac:dyDescent="0.35">
      <c r="A17" s="11">
        <f t="shared" si="4"/>
        <v>16</v>
      </c>
      <c r="B17" s="12" t="s">
        <v>14</v>
      </c>
      <c r="C17" s="12" t="s">
        <v>69</v>
      </c>
      <c r="D17" s="12" t="s">
        <v>4</v>
      </c>
      <c r="E17" s="13">
        <v>609.82389372550006</v>
      </c>
      <c r="F17" s="13">
        <v>429.95652556305299</v>
      </c>
      <c r="G17" s="14" t="s">
        <v>55</v>
      </c>
      <c r="H17" s="12" t="s">
        <v>52</v>
      </c>
      <c r="I17" s="13">
        <v>303.2</v>
      </c>
      <c r="J17" s="13">
        <f t="shared" si="0"/>
        <v>705.05031040418567</v>
      </c>
      <c r="K17" s="13">
        <f t="shared" si="1"/>
        <v>705.05031040418567</v>
      </c>
      <c r="L17" s="13">
        <f t="shared" si="2"/>
        <v>609.82389372550006</v>
      </c>
      <c r="M17" s="13">
        <f t="shared" si="3"/>
        <v>429.95652556305299</v>
      </c>
      <c r="N17" s="13">
        <f t="shared" si="5"/>
        <v>15754.918096316305</v>
      </c>
      <c r="O17" s="15">
        <f t="shared" si="6"/>
        <v>11821.254613259456</v>
      </c>
      <c r="P17" s="134"/>
      <c r="Q17" s="5" t="str">
        <f>VLOOKUP(B17,'Match_4th April'!$B$2:$P$49, 15, FALSE)</f>
        <v>JV</v>
      </c>
    </row>
    <row r="18" spans="1:17" x14ac:dyDescent="0.35">
      <c r="A18" s="11">
        <f t="shared" si="4"/>
        <v>17</v>
      </c>
      <c r="B18" s="12" t="s">
        <v>24</v>
      </c>
      <c r="C18" s="12" t="s">
        <v>68</v>
      </c>
      <c r="D18" s="12" t="s">
        <v>4</v>
      </c>
      <c r="E18" s="13">
        <v>574.65494485857801</v>
      </c>
      <c r="F18" s="13">
        <v>797.65633923130702</v>
      </c>
      <c r="G18" s="14" t="s">
        <v>55</v>
      </c>
      <c r="H18" s="12" t="s">
        <v>52</v>
      </c>
      <c r="I18" s="13">
        <v>360</v>
      </c>
      <c r="J18" s="13">
        <f t="shared" si="0"/>
        <v>1388.0613859985308</v>
      </c>
      <c r="K18" s="13">
        <f t="shared" si="1"/>
        <v>1388.0613859985308</v>
      </c>
      <c r="L18" s="13">
        <f t="shared" si="2"/>
        <v>574.65494485857801</v>
      </c>
      <c r="M18" s="13">
        <f t="shared" si="3"/>
        <v>797.65633923130702</v>
      </c>
      <c r="N18" s="13">
        <f t="shared" si="5"/>
        <v>16329.573041174883</v>
      </c>
      <c r="O18" s="15">
        <f t="shared" si="6"/>
        <v>12618.910952490764</v>
      </c>
      <c r="P18" s="134"/>
      <c r="Q18" s="5" t="str">
        <f>VLOOKUP(B18,'Match_4th April'!$B$2:$P$49, 15, FALSE)</f>
        <v>AF</v>
      </c>
    </row>
    <row r="19" spans="1:17" x14ac:dyDescent="0.35">
      <c r="A19" s="54">
        <f t="shared" si="4"/>
        <v>18</v>
      </c>
      <c r="B19" s="55" t="s">
        <v>37</v>
      </c>
      <c r="C19" s="55" t="s">
        <v>66</v>
      </c>
      <c r="D19" s="55" t="s">
        <v>2</v>
      </c>
      <c r="E19" s="56">
        <v>538.62667376822208</v>
      </c>
      <c r="F19" s="56">
        <v>169.38730110718501</v>
      </c>
      <c r="G19" s="57" t="s">
        <v>55</v>
      </c>
      <c r="H19" s="55" t="s">
        <v>52</v>
      </c>
      <c r="I19" s="56">
        <v>360</v>
      </c>
      <c r="J19" s="56">
        <f t="shared" si="0"/>
        <v>314.47997166971817</v>
      </c>
      <c r="K19" s="56">
        <f t="shared" si="1"/>
        <v>360</v>
      </c>
      <c r="L19" s="56">
        <f t="shared" si="2"/>
        <v>538.62667376822208</v>
      </c>
      <c r="M19" s="56">
        <f t="shared" si="3"/>
        <v>193.90560255655996</v>
      </c>
      <c r="N19" s="56">
        <f t="shared" si="5"/>
        <v>16868.199714943104</v>
      </c>
      <c r="O19" s="58">
        <f t="shared" si="6"/>
        <v>12812.816555047324</v>
      </c>
      <c r="P19" s="136"/>
      <c r="Q19" s="5" t="str">
        <f>VLOOKUP(B19,'Match_4th April'!$B$2:$P$49, 15, FALSE)</f>
        <v>AF</v>
      </c>
    </row>
    <row r="20" spans="1:17" x14ac:dyDescent="0.35">
      <c r="A20" s="11">
        <f t="shared" si="4"/>
        <v>19</v>
      </c>
      <c r="B20" s="12" t="s">
        <v>18</v>
      </c>
      <c r="C20" s="12" t="s">
        <v>70</v>
      </c>
      <c r="D20" s="12" t="s">
        <v>4</v>
      </c>
      <c r="E20" s="13">
        <v>536.17659418009805</v>
      </c>
      <c r="F20" s="13">
        <v>725.39264849327799</v>
      </c>
      <c r="G20" s="14" t="s">
        <v>55</v>
      </c>
      <c r="H20" s="12" t="s">
        <v>52</v>
      </c>
      <c r="I20" s="13">
        <v>288.2</v>
      </c>
      <c r="J20" s="13">
        <f t="shared" si="0"/>
        <v>1352.898758295338</v>
      </c>
      <c r="K20" s="13">
        <f t="shared" si="1"/>
        <v>1352.898758295338</v>
      </c>
      <c r="L20" s="13">
        <f t="shared" si="2"/>
        <v>536.17659418009805</v>
      </c>
      <c r="M20" s="13">
        <f t="shared" si="3"/>
        <v>725.39264849327799</v>
      </c>
      <c r="N20" s="13">
        <f t="shared" si="5"/>
        <v>17404.376309123203</v>
      </c>
      <c r="O20" s="15">
        <f t="shared" si="6"/>
        <v>13538.209203540602</v>
      </c>
      <c r="P20" s="134"/>
      <c r="Q20" s="5" t="str">
        <f>VLOOKUP(B20,'Match_4th April'!$B$2:$P$49, 15, FALSE)</f>
        <v>JV</v>
      </c>
    </row>
    <row r="21" spans="1:17" x14ac:dyDescent="0.35">
      <c r="A21" s="11">
        <f t="shared" si="4"/>
        <v>20</v>
      </c>
      <c r="B21" s="12" t="s">
        <v>48</v>
      </c>
      <c r="C21" s="12" t="s">
        <v>67</v>
      </c>
      <c r="D21" s="12" t="s">
        <v>2</v>
      </c>
      <c r="E21" s="13">
        <v>531.87653027488409</v>
      </c>
      <c r="F21" s="13">
        <v>181.26852018553103</v>
      </c>
      <c r="G21" s="14" t="s">
        <v>55</v>
      </c>
      <c r="H21" s="12" t="s">
        <v>52</v>
      </c>
      <c r="I21" s="13">
        <v>360</v>
      </c>
      <c r="J21" s="13">
        <f t="shared" si="0"/>
        <v>340.80939817338424</v>
      </c>
      <c r="K21" s="13">
        <f t="shared" si="1"/>
        <v>360</v>
      </c>
      <c r="L21" s="13">
        <f t="shared" si="2"/>
        <v>531.87653027488409</v>
      </c>
      <c r="M21" s="13">
        <f t="shared" si="3"/>
        <v>191.47555089895826</v>
      </c>
      <c r="N21" s="13">
        <f t="shared" si="5"/>
        <v>17936.252839398087</v>
      </c>
      <c r="O21" s="15">
        <f t="shared" si="6"/>
        <v>13729.68475443956</v>
      </c>
      <c r="P21" s="134"/>
      <c r="Q21" s="5" t="str">
        <f>VLOOKUP(B21,'Match_4th April'!$B$2:$P$49, 15, FALSE)</f>
        <v>JV</v>
      </c>
    </row>
    <row r="22" spans="1:17" x14ac:dyDescent="0.35">
      <c r="A22" s="11">
        <f t="shared" si="4"/>
        <v>21</v>
      </c>
      <c r="B22" s="12" t="s">
        <v>45</v>
      </c>
      <c r="C22" s="12" t="s">
        <v>79</v>
      </c>
      <c r="D22" s="12" t="s">
        <v>4</v>
      </c>
      <c r="E22" s="13">
        <v>531.668898796804</v>
      </c>
      <c r="F22" s="13">
        <v>349.33455620525501</v>
      </c>
      <c r="G22" s="14" t="s">
        <v>55</v>
      </c>
      <c r="H22" s="12" t="s">
        <v>52</v>
      </c>
      <c r="I22" s="13">
        <v>475.2</v>
      </c>
      <c r="J22" s="13">
        <f t="shared" si="0"/>
        <v>657.05283306173897</v>
      </c>
      <c r="K22" s="13">
        <f t="shared" si="1"/>
        <v>657.05283306173897</v>
      </c>
      <c r="L22" s="13">
        <f t="shared" si="2"/>
        <v>531.668898796804</v>
      </c>
      <c r="M22" s="13">
        <f t="shared" si="3"/>
        <v>349.33455620525501</v>
      </c>
      <c r="N22" s="13">
        <f t="shared" si="5"/>
        <v>18467.921738194891</v>
      </c>
      <c r="O22" s="15">
        <f t="shared" si="6"/>
        <v>14079.019310644815</v>
      </c>
      <c r="P22" s="134"/>
      <c r="Q22" s="5" t="str">
        <f>VLOOKUP(B22,'Match_4th April'!$B$2:$P$49, 15, FALSE)</f>
        <v>AF</v>
      </c>
    </row>
    <row r="23" spans="1:17" x14ac:dyDescent="0.35">
      <c r="A23" s="11">
        <f t="shared" si="4"/>
        <v>22</v>
      </c>
      <c r="B23" s="12" t="s">
        <v>3</v>
      </c>
      <c r="C23" s="12" t="s">
        <v>64</v>
      </c>
      <c r="D23" s="12" t="s">
        <v>4</v>
      </c>
      <c r="E23" s="13">
        <v>512.5015572055421</v>
      </c>
      <c r="F23" s="13">
        <v>345.30096224152203</v>
      </c>
      <c r="G23" s="14" t="s">
        <v>55</v>
      </c>
      <c r="H23" s="12" t="s">
        <v>52</v>
      </c>
      <c r="I23" s="13">
        <v>476.3</v>
      </c>
      <c r="J23" s="13">
        <f t="shared" si="0"/>
        <v>673.75592793181863</v>
      </c>
      <c r="K23" s="13">
        <f t="shared" si="1"/>
        <v>673.75592793181863</v>
      </c>
      <c r="L23" s="13">
        <f t="shared" si="2"/>
        <v>512.5015572055421</v>
      </c>
      <c r="M23" s="13">
        <f t="shared" si="3"/>
        <v>345.30096224152203</v>
      </c>
      <c r="N23" s="13">
        <f t="shared" si="5"/>
        <v>18980.423295400433</v>
      </c>
      <c r="O23" s="15">
        <f t="shared" si="6"/>
        <v>14424.320272886336</v>
      </c>
      <c r="P23" s="134"/>
      <c r="Q23" s="5" t="str">
        <f>VLOOKUP(B23,'Match_4th April'!$B$2:$P$49, 15, FALSE)</f>
        <v>AF</v>
      </c>
    </row>
    <row r="24" spans="1:17" x14ac:dyDescent="0.35">
      <c r="A24" s="11">
        <f t="shared" si="4"/>
        <v>23</v>
      </c>
      <c r="B24" s="12" t="s">
        <v>20</v>
      </c>
      <c r="C24" s="12" t="s">
        <v>67</v>
      </c>
      <c r="D24" s="12" t="s">
        <v>4</v>
      </c>
      <c r="E24" s="13">
        <v>482.65171580484599</v>
      </c>
      <c r="F24" s="13">
        <v>449.33924524223204</v>
      </c>
      <c r="G24" s="14" t="s">
        <v>55</v>
      </c>
      <c r="H24" s="12" t="s">
        <v>52</v>
      </c>
      <c r="I24" s="13">
        <v>360</v>
      </c>
      <c r="J24" s="13">
        <f t="shared" si="0"/>
        <v>930.98031256956438</v>
      </c>
      <c r="K24" s="13">
        <f t="shared" si="1"/>
        <v>930.98031256956438</v>
      </c>
      <c r="L24" s="13">
        <f t="shared" si="2"/>
        <v>482.65171580484599</v>
      </c>
      <c r="M24" s="13">
        <f t="shared" si="3"/>
        <v>449.33924524223204</v>
      </c>
      <c r="N24" s="13">
        <f t="shared" si="5"/>
        <v>19463.075011205277</v>
      </c>
      <c r="O24" s="15">
        <f t="shared" si="6"/>
        <v>14873.659518128568</v>
      </c>
      <c r="P24" s="134"/>
      <c r="Q24" s="5" t="str">
        <f>VLOOKUP(B24,'Match_4th April'!$B$2:$P$49, 15, FALSE)</f>
        <v>JV</v>
      </c>
    </row>
    <row r="25" spans="1:17" x14ac:dyDescent="0.35">
      <c r="A25" s="11">
        <f t="shared" si="4"/>
        <v>24</v>
      </c>
      <c r="B25" s="12" t="s">
        <v>42</v>
      </c>
      <c r="C25" s="12" t="s">
        <v>71</v>
      </c>
      <c r="D25" s="12" t="s">
        <v>4</v>
      </c>
      <c r="E25" s="13">
        <v>396.11719497262402</v>
      </c>
      <c r="F25" s="13">
        <v>140.88535951129501</v>
      </c>
      <c r="G25" s="14" t="s">
        <v>55</v>
      </c>
      <c r="H25" s="12" t="s">
        <v>52</v>
      </c>
      <c r="I25" s="13">
        <v>250.4</v>
      </c>
      <c r="J25" s="13">
        <f t="shared" si="0"/>
        <v>355.66585167056866</v>
      </c>
      <c r="K25" s="13">
        <f t="shared" si="1"/>
        <v>355.66585167056866</v>
      </c>
      <c r="L25" s="13">
        <f t="shared" si="2"/>
        <v>396.11719497262402</v>
      </c>
      <c r="M25" s="13">
        <f t="shared" si="3"/>
        <v>140.88535951129501</v>
      </c>
      <c r="N25" s="13">
        <f t="shared" si="5"/>
        <v>19859.192206177901</v>
      </c>
      <c r="O25" s="15">
        <f t="shared" si="6"/>
        <v>15014.544877639863</v>
      </c>
      <c r="P25" s="134"/>
      <c r="Q25" s="5" t="str">
        <f>VLOOKUP(B25,'Match_4th April'!$B$2:$P$49, 15, FALSE)</f>
        <v>JV</v>
      </c>
    </row>
    <row r="26" spans="1:17" x14ac:dyDescent="0.35">
      <c r="A26" s="11">
        <f t="shared" si="4"/>
        <v>25</v>
      </c>
      <c r="B26" s="12" t="s">
        <v>26</v>
      </c>
      <c r="C26" s="12" t="s">
        <v>70</v>
      </c>
      <c r="D26" s="12" t="s">
        <v>4</v>
      </c>
      <c r="E26" s="13">
        <v>350.70657263338802</v>
      </c>
      <c r="F26" s="13">
        <v>577.01871072253016</v>
      </c>
      <c r="G26" s="14" t="s">
        <v>55</v>
      </c>
      <c r="H26" s="12" t="s">
        <v>52</v>
      </c>
      <c r="I26" s="13">
        <v>288.2</v>
      </c>
      <c r="J26" s="13">
        <f t="shared" si="0"/>
        <v>1645.3033839366281</v>
      </c>
      <c r="K26" s="13">
        <f t="shared" si="1"/>
        <v>1645.3033839366281</v>
      </c>
      <c r="L26" s="13">
        <f t="shared" si="2"/>
        <v>350.70657263338802</v>
      </c>
      <c r="M26" s="13">
        <f t="shared" si="3"/>
        <v>577.01871072253016</v>
      </c>
      <c r="N26" s="13">
        <f t="shared" si="5"/>
        <v>20209.89877881129</v>
      </c>
      <c r="O26" s="15">
        <f t="shared" si="6"/>
        <v>15591.563588362393</v>
      </c>
      <c r="P26" s="134"/>
      <c r="Q26" s="5" t="str">
        <f>VLOOKUP(B26,'Match_4th April'!$B$2:$P$49, 15, FALSE)</f>
        <v>JV</v>
      </c>
    </row>
    <row r="27" spans="1:17" x14ac:dyDescent="0.35">
      <c r="A27" s="11">
        <f t="shared" si="4"/>
        <v>26</v>
      </c>
      <c r="B27" s="12" t="s">
        <v>15</v>
      </c>
      <c r="C27" s="12" t="s">
        <v>70</v>
      </c>
      <c r="D27" s="12" t="s">
        <v>4</v>
      </c>
      <c r="E27" s="13">
        <v>341.896312492216</v>
      </c>
      <c r="F27" s="13">
        <v>516.94272139641203</v>
      </c>
      <c r="G27" s="14" t="s">
        <v>55</v>
      </c>
      <c r="H27" s="12" t="s">
        <v>52</v>
      </c>
      <c r="I27" s="13">
        <v>288.2</v>
      </c>
      <c r="J27" s="13">
        <f t="shared" si="0"/>
        <v>1511.9868290716979</v>
      </c>
      <c r="K27" s="13">
        <f t="shared" si="1"/>
        <v>1511.9868290716979</v>
      </c>
      <c r="L27" s="13">
        <f t="shared" si="2"/>
        <v>341.896312492216</v>
      </c>
      <c r="M27" s="13">
        <f t="shared" si="3"/>
        <v>516.94272139641203</v>
      </c>
      <c r="N27" s="13">
        <f t="shared" si="5"/>
        <v>20551.795091303506</v>
      </c>
      <c r="O27" s="15">
        <f t="shared" si="6"/>
        <v>16108.506309758804</v>
      </c>
      <c r="P27" s="134"/>
      <c r="Q27" s="5" t="str">
        <f>VLOOKUP(B27,'Match_4th April'!$B$2:$P$49, 15, FALSE)</f>
        <v>JV</v>
      </c>
    </row>
    <row r="28" spans="1:17" x14ac:dyDescent="0.35">
      <c r="A28" s="11">
        <f t="shared" si="4"/>
        <v>27</v>
      </c>
      <c r="B28" s="12" t="s">
        <v>22</v>
      </c>
      <c r="C28" s="12" t="s">
        <v>72</v>
      </c>
      <c r="D28" s="12" t="s">
        <v>2</v>
      </c>
      <c r="E28" s="13">
        <v>330.31967665295508</v>
      </c>
      <c r="F28" s="13">
        <v>276.79303048939204</v>
      </c>
      <c r="G28" s="14" t="s">
        <v>55</v>
      </c>
      <c r="H28" s="12" t="s">
        <v>52</v>
      </c>
      <c r="I28" s="13">
        <v>272.7</v>
      </c>
      <c r="J28" s="13">
        <f t="shared" si="0"/>
        <v>837.95501767882899</v>
      </c>
      <c r="K28" s="13">
        <f t="shared" si="1"/>
        <v>837.95501767882899</v>
      </c>
      <c r="L28" s="13">
        <f t="shared" si="2"/>
        <v>330.31967665295508</v>
      </c>
      <c r="M28" s="13">
        <f t="shared" si="3"/>
        <v>276.79303048939204</v>
      </c>
      <c r="N28" s="13">
        <f t="shared" si="5"/>
        <v>20882.11476795646</v>
      </c>
      <c r="O28" s="15">
        <f t="shared" si="6"/>
        <v>16385.299340248195</v>
      </c>
      <c r="P28" s="134"/>
      <c r="Q28" s="5" t="str">
        <f>VLOOKUP(B28,'Match_4th April'!$B$2:$P$49, 15, FALSE)</f>
        <v>AF</v>
      </c>
    </row>
    <row r="29" spans="1:17" x14ac:dyDescent="0.35">
      <c r="A29" s="11">
        <f t="shared" si="4"/>
        <v>28</v>
      </c>
      <c r="B29" s="18" t="s">
        <v>11</v>
      </c>
      <c r="C29" s="18" t="s">
        <v>68</v>
      </c>
      <c r="D29" s="18" t="s">
        <v>4</v>
      </c>
      <c r="E29" s="19">
        <v>329.83181953956</v>
      </c>
      <c r="F29" s="19">
        <v>632.79336825713904</v>
      </c>
      <c r="G29" s="20" t="s">
        <v>51</v>
      </c>
      <c r="H29" s="18" t="s">
        <v>53</v>
      </c>
      <c r="I29" s="19">
        <v>360</v>
      </c>
      <c r="J29" s="19">
        <f t="shared" si="0"/>
        <v>1918.5334184570443</v>
      </c>
      <c r="K29" s="19">
        <f t="shared" si="1"/>
        <v>1918.5334184570443</v>
      </c>
      <c r="L29" s="19">
        <f t="shared" si="2"/>
        <v>329.83181953956</v>
      </c>
      <c r="M29" s="19">
        <f t="shared" si="3"/>
        <v>632.79336825713904</v>
      </c>
      <c r="N29" s="21">
        <f t="shared" si="5"/>
        <v>21211.946587496019</v>
      </c>
      <c r="O29" s="22">
        <f t="shared" si="6"/>
        <v>17018.092708505334</v>
      </c>
      <c r="P29" s="134" t="s">
        <v>127</v>
      </c>
      <c r="Q29" s="5" t="str">
        <f>VLOOKUP(B29,'Match_4th April'!$B$2:$P$49, 15, FALSE)</f>
        <v>JV</v>
      </c>
    </row>
    <row r="30" spans="1:17" x14ac:dyDescent="0.35">
      <c r="A30" s="11">
        <f t="shared" si="4"/>
        <v>29</v>
      </c>
      <c r="B30" s="12" t="s">
        <v>25</v>
      </c>
      <c r="C30" s="12" t="s">
        <v>71</v>
      </c>
      <c r="D30" s="12" t="s">
        <v>4</v>
      </c>
      <c r="E30" s="13">
        <v>322.70499101189102</v>
      </c>
      <c r="F30" s="13">
        <v>224.819690998205</v>
      </c>
      <c r="G30" s="14" t="s">
        <v>55</v>
      </c>
      <c r="H30" s="12" t="s">
        <v>52</v>
      </c>
      <c r="I30" s="13">
        <v>250.4</v>
      </c>
      <c r="J30" s="13">
        <f t="shared" si="0"/>
        <v>696.6724942593803</v>
      </c>
      <c r="K30" s="13">
        <f t="shared" si="1"/>
        <v>696.6724942593803</v>
      </c>
      <c r="L30" s="13">
        <f t="shared" si="2"/>
        <v>322.70499101189102</v>
      </c>
      <c r="M30" s="13">
        <f t="shared" si="3"/>
        <v>224.819690998205</v>
      </c>
      <c r="N30" s="13">
        <f t="shared" si="5"/>
        <v>21534.65157850791</v>
      </c>
      <c r="O30" s="15">
        <f t="shared" si="6"/>
        <v>17242.912399503537</v>
      </c>
      <c r="P30" s="134"/>
      <c r="Q30" s="5" t="str">
        <f>VLOOKUP(B30,'Match_4th April'!$B$2:$P$49, 15, FALSE)</f>
        <v>AF</v>
      </c>
    </row>
    <row r="31" spans="1:17" x14ac:dyDescent="0.35">
      <c r="A31" s="11">
        <f t="shared" si="4"/>
        <v>30</v>
      </c>
      <c r="B31" s="12" t="s">
        <v>27</v>
      </c>
      <c r="C31" s="12" t="s">
        <v>69</v>
      </c>
      <c r="D31" s="12" t="s">
        <v>4</v>
      </c>
      <c r="E31" s="13">
        <v>310.20953202237303</v>
      </c>
      <c r="F31" s="13">
        <v>556.76372668192403</v>
      </c>
      <c r="G31" s="14" t="s">
        <v>55</v>
      </c>
      <c r="H31" s="12" t="s">
        <v>52</v>
      </c>
      <c r="I31" s="13">
        <v>303.2</v>
      </c>
      <c r="J31" s="13">
        <f t="shared" si="0"/>
        <v>1794.7988994798811</v>
      </c>
      <c r="K31" s="13">
        <f t="shared" si="1"/>
        <v>1794.7988994798811</v>
      </c>
      <c r="L31" s="13">
        <f t="shared" si="2"/>
        <v>310.20953202237303</v>
      </c>
      <c r="M31" s="13">
        <f t="shared" si="3"/>
        <v>556.76372668192403</v>
      </c>
      <c r="N31" s="13">
        <f t="shared" si="5"/>
        <v>21844.861110530284</v>
      </c>
      <c r="O31" s="15">
        <f t="shared" si="6"/>
        <v>17799.676126185463</v>
      </c>
      <c r="P31" s="134"/>
      <c r="Q31" s="5" t="str">
        <f>VLOOKUP(B31,'Match_4th April'!$B$2:$P$49, 15, FALSE)</f>
        <v>AF</v>
      </c>
    </row>
    <row r="32" spans="1:17" x14ac:dyDescent="0.35">
      <c r="A32" s="11">
        <f t="shared" si="4"/>
        <v>31</v>
      </c>
      <c r="B32" s="12" t="s">
        <v>30</v>
      </c>
      <c r="C32" s="12" t="s">
        <v>70</v>
      </c>
      <c r="D32" s="12" t="s">
        <v>4</v>
      </c>
      <c r="E32" s="13">
        <v>306.37466157882301</v>
      </c>
      <c r="F32" s="13">
        <v>440.755420964525</v>
      </c>
      <c r="G32" s="14" t="s">
        <v>55</v>
      </c>
      <c r="H32" s="12" t="s">
        <v>52</v>
      </c>
      <c r="I32" s="13">
        <v>288.2</v>
      </c>
      <c r="J32" s="13">
        <f t="shared" si="0"/>
        <v>1438.6157742066703</v>
      </c>
      <c r="K32" s="13">
        <f t="shared" si="1"/>
        <v>1438.6157742066703</v>
      </c>
      <c r="L32" s="13">
        <f t="shared" si="2"/>
        <v>306.37466157882301</v>
      </c>
      <c r="M32" s="13">
        <f t="shared" si="3"/>
        <v>440.75542096452506</v>
      </c>
      <c r="N32" s="13">
        <f t="shared" si="5"/>
        <v>22151.235772109107</v>
      </c>
      <c r="O32" s="15">
        <f t="shared" si="6"/>
        <v>18240.431547149987</v>
      </c>
      <c r="P32" s="134"/>
      <c r="Q32" s="5" t="str">
        <f>VLOOKUP(B32,'Match_4th April'!$B$2:$P$49, 15, FALSE)</f>
        <v>JV</v>
      </c>
    </row>
    <row r="33" spans="1:17" x14ac:dyDescent="0.35">
      <c r="A33" s="74">
        <f t="shared" si="4"/>
        <v>32</v>
      </c>
      <c r="B33" s="92" t="s">
        <v>1</v>
      </c>
      <c r="C33" s="92" t="s">
        <v>63</v>
      </c>
      <c r="D33" s="92" t="s">
        <v>2</v>
      </c>
      <c r="E33" s="93">
        <v>300.46608878578598</v>
      </c>
      <c r="F33" s="93">
        <v>1208.80884273421</v>
      </c>
      <c r="G33" s="94" t="s">
        <v>60</v>
      </c>
      <c r="H33" s="92" t="s">
        <v>53</v>
      </c>
      <c r="I33" s="93">
        <v>1196.5</v>
      </c>
      <c r="J33" s="93">
        <f t="shared" si="0"/>
        <v>4023.1123838937347</v>
      </c>
      <c r="K33" s="93">
        <f t="shared" si="1"/>
        <v>4023.1123838937347</v>
      </c>
      <c r="L33" s="93">
        <f t="shared" si="2"/>
        <v>300.46608878578598</v>
      </c>
      <c r="M33" s="93">
        <f t="shared" si="3"/>
        <v>1208.80884273421</v>
      </c>
      <c r="N33" s="95">
        <f t="shared" si="5"/>
        <v>22451.701860894893</v>
      </c>
      <c r="O33" s="96">
        <f t="shared" si="6"/>
        <v>19449.240389884195</v>
      </c>
      <c r="P33" s="137" t="s">
        <v>127</v>
      </c>
      <c r="Q33" s="5" t="str">
        <f>VLOOKUP(B33,'Match_4th April'!$B$2:$P$49, 15, FALSE)</f>
        <v>JV</v>
      </c>
    </row>
    <row r="34" spans="1:17" s="78" customFormat="1" x14ac:dyDescent="0.35">
      <c r="A34" s="60">
        <f t="shared" si="4"/>
        <v>33</v>
      </c>
      <c r="B34" s="61" t="s">
        <v>33</v>
      </c>
      <c r="C34" s="61" t="s">
        <v>71</v>
      </c>
      <c r="D34" s="61" t="s">
        <v>2</v>
      </c>
      <c r="E34" s="62">
        <v>281.33026355442399</v>
      </c>
      <c r="F34" s="62">
        <v>100.690808251711</v>
      </c>
      <c r="G34" s="63" t="s">
        <v>55</v>
      </c>
      <c r="H34" s="61" t="s">
        <v>52</v>
      </c>
      <c r="I34" s="62">
        <v>250.4</v>
      </c>
      <c r="J34" s="62">
        <f t="shared" si="0"/>
        <v>357.90962187838755</v>
      </c>
      <c r="K34" s="62">
        <f t="shared" si="1"/>
        <v>357.90962187838755</v>
      </c>
      <c r="L34" s="62">
        <f t="shared" si="2"/>
        <v>281.33026355442399</v>
      </c>
      <c r="M34" s="62">
        <f t="shared" si="3"/>
        <v>100.690808251711</v>
      </c>
      <c r="N34" s="62">
        <f t="shared" ref="N34:N49" si="7">N33+E34</f>
        <v>22733.032124449317</v>
      </c>
      <c r="O34" s="86">
        <f t="shared" ref="O34:O49" si="8">O33+M34</f>
        <v>19549.931198135906</v>
      </c>
      <c r="P34" s="138"/>
      <c r="Q34" s="5" t="str">
        <f>VLOOKUP(B34,'Match_4th April'!$B$2:$P$49, 15, FALSE)</f>
        <v>AF</v>
      </c>
    </row>
    <row r="35" spans="1:17" s="78" customFormat="1" x14ac:dyDescent="0.35">
      <c r="A35" s="74">
        <f t="shared" si="4"/>
        <v>34</v>
      </c>
      <c r="B35" s="75" t="s">
        <v>10</v>
      </c>
      <c r="C35" s="75" t="s">
        <v>66</v>
      </c>
      <c r="D35" s="75" t="s">
        <v>4</v>
      </c>
      <c r="E35" s="76">
        <v>258.07877767187807</v>
      </c>
      <c r="F35" s="76">
        <v>500.66163856065305</v>
      </c>
      <c r="G35" s="77" t="s">
        <v>55</v>
      </c>
      <c r="H35" s="75" t="s">
        <v>52</v>
      </c>
      <c r="I35" s="76">
        <v>360</v>
      </c>
      <c r="J35" s="76">
        <f t="shared" si="0"/>
        <v>1939.9566406703746</v>
      </c>
      <c r="K35" s="76">
        <f t="shared" si="1"/>
        <v>1939.9566406703746</v>
      </c>
      <c r="L35" s="76">
        <f t="shared" si="2"/>
        <v>258.07877767187807</v>
      </c>
      <c r="M35" s="76">
        <f t="shared" si="3"/>
        <v>500.66163856065305</v>
      </c>
      <c r="N35" s="76">
        <f t="shared" si="7"/>
        <v>22991.110902121196</v>
      </c>
      <c r="O35" s="97">
        <f t="shared" si="8"/>
        <v>20050.59283669656</v>
      </c>
      <c r="P35" s="137"/>
      <c r="Q35" s="5" t="str">
        <f>VLOOKUP(B35,'Match_4th April'!$B$2:$P$49, 15, FALSE)</f>
        <v>JV</v>
      </c>
    </row>
    <row r="36" spans="1:17" x14ac:dyDescent="0.35">
      <c r="A36" s="87">
        <f t="shared" si="4"/>
        <v>35</v>
      </c>
      <c r="B36" s="88" t="s">
        <v>9</v>
      </c>
      <c r="C36" s="88" t="s">
        <v>68</v>
      </c>
      <c r="D36" s="88" t="s">
        <v>4</v>
      </c>
      <c r="E36" s="89">
        <v>226.791087144491</v>
      </c>
      <c r="F36" s="89">
        <v>89.406887246978997</v>
      </c>
      <c r="G36" s="90" t="s">
        <v>55</v>
      </c>
      <c r="H36" s="88" t="s">
        <v>52</v>
      </c>
      <c r="I36" s="89">
        <v>360</v>
      </c>
      <c r="J36" s="89">
        <f t="shared" si="0"/>
        <v>394.22575363385829</v>
      </c>
      <c r="K36" s="89">
        <f t="shared" si="1"/>
        <v>394.22575363385829</v>
      </c>
      <c r="L36" s="89">
        <f t="shared" si="2"/>
        <v>226.791087144491</v>
      </c>
      <c r="M36" s="89">
        <f t="shared" si="3"/>
        <v>89.406887246978997</v>
      </c>
      <c r="N36" s="89">
        <f t="shared" si="7"/>
        <v>23217.901989265687</v>
      </c>
      <c r="O36" s="91">
        <f t="shared" si="8"/>
        <v>20139.99972394354</v>
      </c>
      <c r="P36" s="139"/>
      <c r="Q36" s="5" t="str">
        <f>VLOOKUP(B36,'Match_4th April'!$B$2:$P$49, 15, FALSE)</f>
        <v>JV</v>
      </c>
    </row>
    <row r="37" spans="1:17" x14ac:dyDescent="0.35">
      <c r="A37" s="11">
        <f t="shared" si="4"/>
        <v>36</v>
      </c>
      <c r="B37" s="18" t="s">
        <v>36</v>
      </c>
      <c r="C37" s="18" t="s">
        <v>76</v>
      </c>
      <c r="D37" s="18" t="s">
        <v>2</v>
      </c>
      <c r="E37" s="19">
        <v>297</v>
      </c>
      <c r="F37" s="19">
        <v>3293</v>
      </c>
      <c r="G37" s="20" t="s">
        <v>57</v>
      </c>
      <c r="H37" s="18" t="s">
        <v>53</v>
      </c>
      <c r="I37" s="19">
        <v>527.1</v>
      </c>
      <c r="J37" s="19">
        <f t="shared" si="0"/>
        <v>11087.542087542088</v>
      </c>
      <c r="K37" s="19">
        <f t="shared" si="1"/>
        <v>11087.542087542088</v>
      </c>
      <c r="L37" s="19">
        <f t="shared" si="2"/>
        <v>297</v>
      </c>
      <c r="M37" s="19">
        <f t="shared" si="3"/>
        <v>3293</v>
      </c>
      <c r="N37" s="21">
        <f t="shared" si="7"/>
        <v>23514.901989265687</v>
      </c>
      <c r="O37" s="22">
        <f t="shared" si="8"/>
        <v>23432.99972394354</v>
      </c>
      <c r="P37" s="134" t="s">
        <v>127</v>
      </c>
      <c r="Q37" s="5" t="str">
        <f>VLOOKUP(B37,'Match_4th April'!$B$2:$P$49, 15, FALSE)</f>
        <v>JV</v>
      </c>
    </row>
    <row r="38" spans="1:17" x14ac:dyDescent="0.35">
      <c r="A38" s="11">
        <f t="shared" si="4"/>
        <v>37</v>
      </c>
      <c r="B38" s="12" t="s">
        <v>29</v>
      </c>
      <c r="C38" s="12" t="s">
        <v>71</v>
      </c>
      <c r="D38" s="12" t="s">
        <v>4</v>
      </c>
      <c r="E38" s="13">
        <v>247.38551906663702</v>
      </c>
      <c r="F38" s="13">
        <v>340.64532443072903</v>
      </c>
      <c r="G38" s="14" t="s">
        <v>55</v>
      </c>
      <c r="H38" s="12" t="s">
        <v>52</v>
      </c>
      <c r="I38" s="13">
        <v>250.4</v>
      </c>
      <c r="J38" s="13">
        <f t="shared" si="0"/>
        <v>1376.9816669785391</v>
      </c>
      <c r="K38" s="13">
        <f t="shared" si="1"/>
        <v>1376.9816669785391</v>
      </c>
      <c r="L38" s="13">
        <f t="shared" si="2"/>
        <v>247.38551906663702</v>
      </c>
      <c r="M38" s="13">
        <f t="shared" si="3"/>
        <v>340.64532443072903</v>
      </c>
      <c r="N38" s="13">
        <f t="shared" si="7"/>
        <v>23762.287508332323</v>
      </c>
      <c r="O38" s="15">
        <f t="shared" si="8"/>
        <v>23773.64504837427</v>
      </c>
      <c r="P38" s="134"/>
      <c r="Q38" s="5" t="str">
        <f>VLOOKUP(B38,'Match_4th April'!$B$2:$P$49, 15, FALSE)</f>
        <v>JV</v>
      </c>
    </row>
    <row r="39" spans="1:17" x14ac:dyDescent="0.35">
      <c r="A39" s="11">
        <f t="shared" si="4"/>
        <v>38</v>
      </c>
      <c r="B39" s="12" t="s">
        <v>6</v>
      </c>
      <c r="C39" s="12" t="s">
        <v>66</v>
      </c>
      <c r="D39" s="12" t="s">
        <v>4</v>
      </c>
      <c r="E39" s="13">
        <v>230.24022302024301</v>
      </c>
      <c r="F39" s="13">
        <v>312.65089186343801</v>
      </c>
      <c r="G39" s="14" t="s">
        <v>55</v>
      </c>
      <c r="H39" s="12" t="s">
        <v>52</v>
      </c>
      <c r="I39" s="13">
        <v>360</v>
      </c>
      <c r="J39" s="13">
        <f t="shared" si="0"/>
        <v>1357.9334130333489</v>
      </c>
      <c r="K39" s="13">
        <f t="shared" si="1"/>
        <v>1357.9334130333489</v>
      </c>
      <c r="L39" s="13">
        <f t="shared" si="2"/>
        <v>230.24022302024301</v>
      </c>
      <c r="M39" s="13">
        <f t="shared" si="3"/>
        <v>312.65089186343801</v>
      </c>
      <c r="N39" s="13">
        <f t="shared" si="7"/>
        <v>23992.527731352566</v>
      </c>
      <c r="O39" s="15">
        <f t="shared" si="8"/>
        <v>24086.295940237709</v>
      </c>
      <c r="P39" s="134"/>
      <c r="Q39" s="5" t="str">
        <f>VLOOKUP(B39,'Match_4th April'!$B$2:$P$49, 15, FALSE)</f>
        <v>JV</v>
      </c>
    </row>
    <row r="40" spans="1:17" x14ac:dyDescent="0.35">
      <c r="A40" s="11">
        <f t="shared" si="4"/>
        <v>39</v>
      </c>
      <c r="B40" s="12" t="s">
        <v>5</v>
      </c>
      <c r="C40" s="12" t="s">
        <v>65</v>
      </c>
      <c r="D40" s="12" t="s">
        <v>4</v>
      </c>
      <c r="E40" s="13">
        <v>211.90921137394798</v>
      </c>
      <c r="F40" s="13">
        <v>400.56459510613701</v>
      </c>
      <c r="G40" s="14" t="s">
        <v>55</v>
      </c>
      <c r="H40" s="12" t="s">
        <v>52</v>
      </c>
      <c r="I40" s="13">
        <v>456</v>
      </c>
      <c r="J40" s="13">
        <f t="shared" si="0"/>
        <v>1890.265140005057</v>
      </c>
      <c r="K40" s="13">
        <f t="shared" si="1"/>
        <v>1890.265140005057</v>
      </c>
      <c r="L40" s="13">
        <f t="shared" si="2"/>
        <v>211.90921137394798</v>
      </c>
      <c r="M40" s="13">
        <f t="shared" si="3"/>
        <v>400.56459510613701</v>
      </c>
      <c r="N40" s="13">
        <f t="shared" si="7"/>
        <v>24204.436942726512</v>
      </c>
      <c r="O40" s="15">
        <f t="shared" si="8"/>
        <v>24486.860535343847</v>
      </c>
      <c r="P40" s="134"/>
      <c r="Q40" s="5" t="str">
        <f>VLOOKUP(B40,'Match_4th April'!$B$2:$P$49, 15, FALSE)</f>
        <v>JV</v>
      </c>
    </row>
    <row r="41" spans="1:17" x14ac:dyDescent="0.35">
      <c r="A41" s="11">
        <f t="shared" si="4"/>
        <v>40</v>
      </c>
      <c r="B41" s="18" t="s">
        <v>43</v>
      </c>
      <c r="C41" s="18" t="s">
        <v>65</v>
      </c>
      <c r="D41" s="18" t="s">
        <v>4</v>
      </c>
      <c r="E41" s="19">
        <v>177.08941192122799</v>
      </c>
      <c r="F41" s="19">
        <v>324.51320233221401</v>
      </c>
      <c r="G41" s="20" t="s">
        <v>59</v>
      </c>
      <c r="H41" s="18" t="s">
        <v>53</v>
      </c>
      <c r="I41" s="19">
        <v>456</v>
      </c>
      <c r="J41" s="19">
        <f t="shared" si="0"/>
        <v>1832.4822405337384</v>
      </c>
      <c r="K41" s="19">
        <f t="shared" si="1"/>
        <v>1832.4822405337384</v>
      </c>
      <c r="L41" s="19">
        <f t="shared" si="2"/>
        <v>177.08941192122799</v>
      </c>
      <c r="M41" s="19">
        <f t="shared" si="3"/>
        <v>324.51320233221401</v>
      </c>
      <c r="N41" s="21">
        <f t="shared" si="7"/>
        <v>24381.52635464774</v>
      </c>
      <c r="O41" s="22">
        <f t="shared" si="8"/>
        <v>24811.373737676062</v>
      </c>
      <c r="P41" s="134" t="s">
        <v>129</v>
      </c>
      <c r="Q41" s="5" t="str">
        <f>VLOOKUP(B41,'Match_4th April'!$B$2:$P$49, 15, FALSE)</f>
        <v>JV</v>
      </c>
    </row>
    <row r="42" spans="1:17" x14ac:dyDescent="0.35">
      <c r="A42" s="11">
        <f t="shared" si="4"/>
        <v>41</v>
      </c>
      <c r="B42" s="18" t="s">
        <v>41</v>
      </c>
      <c r="C42" s="18" t="s">
        <v>72</v>
      </c>
      <c r="D42" s="18" t="s">
        <v>4</v>
      </c>
      <c r="E42" s="19">
        <v>156.35986186029001</v>
      </c>
      <c r="F42" s="19">
        <v>792.47236416567102</v>
      </c>
      <c r="G42" s="20" t="s">
        <v>56</v>
      </c>
      <c r="H42" s="18" t="s">
        <v>53</v>
      </c>
      <c r="I42" s="19">
        <v>272.7</v>
      </c>
      <c r="J42" s="19">
        <f t="shared" si="0"/>
        <v>5068.2595567509361</v>
      </c>
      <c r="K42" s="19">
        <f t="shared" si="1"/>
        <v>5068.2595567509361</v>
      </c>
      <c r="L42" s="19">
        <f t="shared" si="2"/>
        <v>156.35986186029001</v>
      </c>
      <c r="M42" s="19">
        <f t="shared" si="3"/>
        <v>792.47236416567102</v>
      </c>
      <c r="N42" s="21">
        <f t="shared" si="7"/>
        <v>24537.886216508028</v>
      </c>
      <c r="O42" s="22">
        <f t="shared" si="8"/>
        <v>25603.846101841733</v>
      </c>
      <c r="P42" s="134" t="s">
        <v>128</v>
      </c>
      <c r="Q42" s="5" t="str">
        <f>VLOOKUP(B42,'Match_4th April'!$B$2:$P$49, 15, FALSE)</f>
        <v>JV</v>
      </c>
    </row>
    <row r="43" spans="1:17" x14ac:dyDescent="0.35">
      <c r="A43" s="11">
        <f t="shared" si="4"/>
        <v>42</v>
      </c>
      <c r="B43" s="12" t="s">
        <v>46</v>
      </c>
      <c r="C43" s="12" t="s">
        <v>70</v>
      </c>
      <c r="D43" s="12" t="s">
        <v>4</v>
      </c>
      <c r="E43" s="13">
        <v>142.40343210019799</v>
      </c>
      <c r="F43" s="13">
        <v>712.34307433771914</v>
      </c>
      <c r="G43" s="14" t="s">
        <v>55</v>
      </c>
      <c r="H43" s="12" t="s">
        <v>52</v>
      </c>
      <c r="I43" s="13">
        <v>288.2</v>
      </c>
      <c r="J43" s="13">
        <f t="shared" si="0"/>
        <v>5002.2886656025248</v>
      </c>
      <c r="K43" s="13">
        <f t="shared" si="1"/>
        <v>5002.2886656025248</v>
      </c>
      <c r="L43" s="13">
        <f t="shared" si="2"/>
        <v>142.40343210019799</v>
      </c>
      <c r="M43" s="13">
        <f t="shared" si="3"/>
        <v>712.34307433771914</v>
      </c>
      <c r="N43" s="13">
        <f t="shared" si="7"/>
        <v>24680.289648608225</v>
      </c>
      <c r="O43" s="15">
        <f t="shared" si="8"/>
        <v>26316.18917617945</v>
      </c>
      <c r="P43" s="134"/>
      <c r="Q43" s="5" t="str">
        <f>VLOOKUP(B43,'Match_4th April'!$B$2:$P$49, 15, FALSE)</f>
        <v>JV</v>
      </c>
    </row>
    <row r="44" spans="1:17" x14ac:dyDescent="0.35">
      <c r="A44" s="11">
        <f t="shared" si="4"/>
        <v>43</v>
      </c>
      <c r="B44" s="18" t="s">
        <v>7</v>
      </c>
      <c r="C44" s="18" t="s">
        <v>67</v>
      </c>
      <c r="D44" s="18" t="s">
        <v>4</v>
      </c>
      <c r="E44" s="19">
        <v>140.081256057708</v>
      </c>
      <c r="F44" s="19">
        <v>784.39714843792501</v>
      </c>
      <c r="G44" s="20" t="s">
        <v>54</v>
      </c>
      <c r="H44" s="18" t="s">
        <v>53</v>
      </c>
      <c r="I44" s="19">
        <v>360</v>
      </c>
      <c r="J44" s="19">
        <f t="shared" si="0"/>
        <v>5599.5867720859387</v>
      </c>
      <c r="K44" s="19">
        <f t="shared" si="1"/>
        <v>5599.5867720859387</v>
      </c>
      <c r="L44" s="19">
        <f t="shared" si="2"/>
        <v>140.081256057708</v>
      </c>
      <c r="M44" s="19">
        <f t="shared" si="3"/>
        <v>784.39714843792501</v>
      </c>
      <c r="N44" s="21">
        <f t="shared" si="7"/>
        <v>24820.370904665931</v>
      </c>
      <c r="O44" s="22">
        <f t="shared" si="8"/>
        <v>27100.586324617376</v>
      </c>
      <c r="P44" s="134" t="s">
        <v>127</v>
      </c>
      <c r="Q44" s="5" t="str">
        <f>VLOOKUP(B44,'Match_4th April'!$B$2:$P$49, 15, FALSE)</f>
        <v>JV</v>
      </c>
    </row>
    <row r="45" spans="1:17" x14ac:dyDescent="0.35">
      <c r="A45" s="11">
        <f t="shared" si="4"/>
        <v>44</v>
      </c>
      <c r="B45" s="12" t="s">
        <v>21</v>
      </c>
      <c r="C45" s="12" t="s">
        <v>70</v>
      </c>
      <c r="D45" s="12" t="s">
        <v>4</v>
      </c>
      <c r="E45" s="13">
        <v>134.45535743921499</v>
      </c>
      <c r="F45" s="13">
        <v>276.31316386754401</v>
      </c>
      <c r="G45" s="14" t="s">
        <v>55</v>
      </c>
      <c r="H45" s="12" t="s">
        <v>52</v>
      </c>
      <c r="I45" s="13">
        <v>288.2</v>
      </c>
      <c r="J45" s="13">
        <f t="shared" si="0"/>
        <v>2055.0550690585951</v>
      </c>
      <c r="K45" s="13">
        <f t="shared" si="1"/>
        <v>2055.0550690585951</v>
      </c>
      <c r="L45" s="13">
        <f t="shared" si="2"/>
        <v>134.45535743921499</v>
      </c>
      <c r="M45" s="13">
        <f t="shared" si="3"/>
        <v>276.31316386754401</v>
      </c>
      <c r="N45" s="13">
        <f t="shared" si="7"/>
        <v>24954.826262105147</v>
      </c>
      <c r="O45" s="15">
        <f t="shared" si="8"/>
        <v>27376.89948848492</v>
      </c>
      <c r="P45" s="134"/>
      <c r="Q45" s="5" t="str">
        <f>VLOOKUP(B45,'Match_4th April'!$B$2:$P$49, 15, FALSE)</f>
        <v>JV</v>
      </c>
    </row>
    <row r="46" spans="1:17" x14ac:dyDescent="0.35">
      <c r="A46" s="11">
        <f t="shared" si="4"/>
        <v>45</v>
      </c>
      <c r="B46" s="12" t="s">
        <v>12</v>
      </c>
      <c r="C46" s="12" t="s">
        <v>68</v>
      </c>
      <c r="D46" s="12" t="s">
        <v>4</v>
      </c>
      <c r="E46" s="13">
        <v>131.094520489285</v>
      </c>
      <c r="F46" s="13">
        <v>840.305710607528</v>
      </c>
      <c r="G46" s="14" t="s">
        <v>55</v>
      </c>
      <c r="H46" s="12" t="s">
        <v>52</v>
      </c>
      <c r="I46" s="13">
        <v>360</v>
      </c>
      <c r="J46" s="13">
        <f t="shared" si="0"/>
        <v>6409.9224549679811</v>
      </c>
      <c r="K46" s="13">
        <f t="shared" si="1"/>
        <v>6409.9224549679811</v>
      </c>
      <c r="L46" s="13">
        <f t="shared" si="2"/>
        <v>131.094520489285</v>
      </c>
      <c r="M46" s="13">
        <f t="shared" si="3"/>
        <v>840.305710607528</v>
      </c>
      <c r="N46" s="13">
        <f t="shared" si="7"/>
        <v>25085.920782594432</v>
      </c>
      <c r="O46" s="15">
        <f t="shared" si="8"/>
        <v>28217.205199092448</v>
      </c>
      <c r="P46" s="134"/>
      <c r="Q46" s="5" t="str">
        <f>VLOOKUP(B46,'Match_4th April'!$B$2:$P$49, 15, FALSE)</f>
        <v>JV</v>
      </c>
    </row>
    <row r="47" spans="1:17" x14ac:dyDescent="0.35">
      <c r="A47" s="11">
        <f t="shared" si="4"/>
        <v>46</v>
      </c>
      <c r="B47" s="12" t="s">
        <v>39</v>
      </c>
      <c r="C47" s="12" t="s">
        <v>77</v>
      </c>
      <c r="D47" s="12" t="s">
        <v>4</v>
      </c>
      <c r="E47" s="13">
        <v>126.98768904609399</v>
      </c>
      <c r="F47" s="13">
        <v>836.32322525767904</v>
      </c>
      <c r="G47" s="14" t="s">
        <v>55</v>
      </c>
      <c r="H47" s="12" t="s">
        <v>52</v>
      </c>
      <c r="I47" s="13">
        <v>290.7</v>
      </c>
      <c r="J47" s="13">
        <f t="shared" si="0"/>
        <v>6585.8606573595525</v>
      </c>
      <c r="K47" s="13">
        <f t="shared" si="1"/>
        <v>6585.8606573595525</v>
      </c>
      <c r="L47" s="13">
        <f t="shared" si="2"/>
        <v>126.98768904609399</v>
      </c>
      <c r="M47" s="13">
        <f t="shared" si="3"/>
        <v>836.32322525767904</v>
      </c>
      <c r="N47" s="21">
        <f t="shared" si="7"/>
        <v>25212.908471640527</v>
      </c>
      <c r="O47" s="22">
        <f t="shared" si="8"/>
        <v>29053.528424350126</v>
      </c>
      <c r="P47" s="134"/>
      <c r="Q47" s="5" t="str">
        <f>VLOOKUP(B47,'Match_4th April'!$B$2:$P$49, 15, FALSE)</f>
        <v>AF</v>
      </c>
    </row>
    <row r="48" spans="1:17" x14ac:dyDescent="0.35">
      <c r="A48" s="11">
        <f t="shared" si="4"/>
        <v>47</v>
      </c>
      <c r="B48" s="18" t="s">
        <v>40</v>
      </c>
      <c r="C48" s="18" t="s">
        <v>64</v>
      </c>
      <c r="D48" s="18" t="s">
        <v>4</v>
      </c>
      <c r="E48" s="19">
        <v>126.95671149104</v>
      </c>
      <c r="F48" s="19">
        <v>572.34960965602795</v>
      </c>
      <c r="G48" s="20" t="s">
        <v>58</v>
      </c>
      <c r="H48" s="18" t="s">
        <v>53</v>
      </c>
      <c r="I48" s="19">
        <v>476</v>
      </c>
      <c r="J48" s="19">
        <f t="shared" si="0"/>
        <v>4508.2264886517769</v>
      </c>
      <c r="K48" s="19">
        <f t="shared" si="1"/>
        <v>4508.2264886517769</v>
      </c>
      <c r="L48" s="19">
        <f t="shared" si="2"/>
        <v>126.95671149104</v>
      </c>
      <c r="M48" s="19">
        <f t="shared" si="3"/>
        <v>572.34960965602795</v>
      </c>
      <c r="N48" s="21">
        <f t="shared" si="7"/>
        <v>25339.865183131566</v>
      </c>
      <c r="O48" s="22">
        <f t="shared" si="8"/>
        <v>29625.878034006153</v>
      </c>
      <c r="P48" s="134" t="s">
        <v>128</v>
      </c>
      <c r="Q48" s="5" t="str">
        <f>VLOOKUP(B48,'Match_4th April'!$B$2:$P$49, 15, FALSE)</f>
        <v>JV</v>
      </c>
    </row>
    <row r="49" spans="1:17" ht="15" thickBot="1" x14ac:dyDescent="0.4">
      <c r="A49" s="23">
        <f t="shared" si="4"/>
        <v>48</v>
      </c>
      <c r="B49" s="24" t="s">
        <v>28</v>
      </c>
      <c r="C49" s="24" t="s">
        <v>82</v>
      </c>
      <c r="D49" s="24" t="s">
        <v>4</v>
      </c>
      <c r="E49" s="25">
        <v>110.170692875922</v>
      </c>
      <c r="F49" s="25">
        <v>184.31081042376101</v>
      </c>
      <c r="G49" s="26" t="s">
        <v>56</v>
      </c>
      <c r="H49" s="24" t="s">
        <v>53</v>
      </c>
      <c r="I49" s="25">
        <v>262</v>
      </c>
      <c r="J49" s="25">
        <f t="shared" si="0"/>
        <v>1672.9568055938266</v>
      </c>
      <c r="K49" s="25">
        <f t="shared" si="1"/>
        <v>1672.9568055938266</v>
      </c>
      <c r="L49" s="25">
        <f t="shared" si="2"/>
        <v>110.170692875922</v>
      </c>
      <c r="M49" s="25">
        <f t="shared" si="3"/>
        <v>184.31081042376101</v>
      </c>
      <c r="N49" s="27">
        <f t="shared" si="7"/>
        <v>25450.035876007489</v>
      </c>
      <c r="O49" s="28">
        <f t="shared" si="8"/>
        <v>29810.188844429915</v>
      </c>
      <c r="P49" s="140" t="s">
        <v>127</v>
      </c>
      <c r="Q49" s="5" t="str">
        <f>VLOOKUP(B49,'Match_4th April'!$B$2:$P$49, 15, FALSE)</f>
        <v>JV</v>
      </c>
    </row>
    <row r="50" spans="1:17" ht="15" thickBot="1" x14ac:dyDescent="0.4">
      <c r="A50" s="29"/>
      <c r="B50" s="30"/>
      <c r="C50" s="30"/>
      <c r="D50" s="30"/>
      <c r="E50" s="30"/>
      <c r="F50" s="30"/>
      <c r="G50" s="31"/>
      <c r="H50" s="30"/>
      <c r="I50" s="32"/>
      <c r="J50" s="33"/>
      <c r="K50" s="33"/>
      <c r="L50" s="30"/>
      <c r="M50" s="32"/>
      <c r="N50" s="34"/>
      <c r="O50" s="35"/>
      <c r="P50" s="35"/>
    </row>
    <row r="51" spans="1:17" x14ac:dyDescent="0.35">
      <c r="C51" s="36"/>
      <c r="K51" s="37"/>
      <c r="L51" s="37"/>
      <c r="N51" s="38"/>
      <c r="O51" s="38"/>
      <c r="P51" s="38"/>
    </row>
    <row r="52" spans="1:17" x14ac:dyDescent="0.35">
      <c r="K52" s="37"/>
      <c r="N52" s="38"/>
      <c r="O52" s="38">
        <f>20200-O33</f>
        <v>750.75961011580512</v>
      </c>
      <c r="P52" s="38"/>
    </row>
    <row r="53" spans="1:17" x14ac:dyDescent="0.35">
      <c r="D53" s="42" t="s">
        <v>113</v>
      </c>
      <c r="E53" s="37"/>
      <c r="F53" s="44">
        <v>19986</v>
      </c>
      <c r="G53" s="37"/>
      <c r="H53" s="37"/>
      <c r="I53" s="37"/>
      <c r="J53" s="37"/>
      <c r="N53" s="38"/>
      <c r="O53" s="38"/>
      <c r="P53" s="38"/>
    </row>
    <row r="54" spans="1:17" x14ac:dyDescent="0.35">
      <c r="D54" s="42" t="s">
        <v>61</v>
      </c>
      <c r="F54" s="41">
        <v>1.0124497440961453</v>
      </c>
      <c r="H54" s="5" t="s">
        <v>95</v>
      </c>
      <c r="I54" s="43">
        <v>21941</v>
      </c>
      <c r="J54" s="45" t="s">
        <v>100</v>
      </c>
      <c r="N54" s="38"/>
      <c r="O54" s="38"/>
      <c r="P54" s="38"/>
    </row>
    <row r="55" spans="1:17" x14ac:dyDescent="0.35">
      <c r="D55" s="42" t="s">
        <v>85</v>
      </c>
      <c r="E55" s="37"/>
      <c r="F55" s="39">
        <v>20235</v>
      </c>
      <c r="G55" s="37"/>
      <c r="H55" s="5" t="s">
        <v>96</v>
      </c>
      <c r="I55" s="43">
        <f>N36</f>
        <v>23217.901989265687</v>
      </c>
      <c r="J55" s="45" t="s">
        <v>100</v>
      </c>
    </row>
    <row r="56" spans="1:17" x14ac:dyDescent="0.35">
      <c r="D56" s="81" t="s">
        <v>83</v>
      </c>
      <c r="E56" s="82"/>
      <c r="F56" s="83">
        <f>'Match_4th April'!F54</f>
        <v>20203.467521824834</v>
      </c>
      <c r="G56" s="82"/>
      <c r="H56" s="84" t="s">
        <v>97</v>
      </c>
      <c r="I56" s="85">
        <f>I55-I54</f>
        <v>1276.901989265687</v>
      </c>
      <c r="J56" s="80" t="s">
        <v>100</v>
      </c>
    </row>
    <row r="57" spans="1:17" x14ac:dyDescent="0.35">
      <c r="D57" s="42" t="s">
        <v>84</v>
      </c>
      <c r="E57" s="37"/>
      <c r="F57" s="40">
        <f>1 - (F56/F55)</f>
        <v>1.5583137225186894E-3</v>
      </c>
      <c r="G57" s="37"/>
      <c r="H57" s="5" t="s">
        <v>120</v>
      </c>
      <c r="I57" s="5" t="s">
        <v>119</v>
      </c>
    </row>
    <row r="58" spans="1:17" x14ac:dyDescent="0.35">
      <c r="E58" s="37"/>
      <c r="F58" s="37"/>
      <c r="G58" s="37"/>
      <c r="H58" s="5" t="s">
        <v>99</v>
      </c>
      <c r="I58" s="5" t="s">
        <v>121</v>
      </c>
    </row>
    <row r="59" spans="1:17" x14ac:dyDescent="0.35">
      <c r="E59" s="43" t="s">
        <v>110</v>
      </c>
      <c r="F59" s="39">
        <v>20856</v>
      </c>
      <c r="G59" s="37"/>
    </row>
    <row r="60" spans="1:17" x14ac:dyDescent="0.35">
      <c r="E60" s="43" t="s">
        <v>111</v>
      </c>
      <c r="F60" s="39">
        <v>21941</v>
      </c>
      <c r="G60" s="37"/>
    </row>
    <row r="61" spans="1:17" x14ac:dyDescent="0.35">
      <c r="E61" s="43" t="s">
        <v>112</v>
      </c>
      <c r="F61" s="40">
        <f>1 - (F60/F59)</f>
        <v>-5.2023398542385912E-2</v>
      </c>
      <c r="G61" s="37"/>
    </row>
    <row r="62" spans="1:17" x14ac:dyDescent="0.35">
      <c r="E62" s="37"/>
      <c r="F62" s="37"/>
      <c r="G62" s="37"/>
    </row>
  </sheetData>
  <autoFilter ref="A1:K51" xr:uid="{151D8CB8-CD08-42C3-B353-1429B4788CC6}"/>
  <sortState ref="A2:P50">
    <sortCondition descending="1" ref="L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CB600-2BD4-42E5-AD74-F14BB92CDB1B}">
  <dimension ref="A1:R63"/>
  <sheetViews>
    <sheetView topLeftCell="I1" zoomScale="85" zoomScaleNormal="85" workbookViewId="0">
      <pane ySplit="1" topLeftCell="A2" activePane="bottomLeft" state="frozen"/>
      <selection pane="bottomLeft" activeCell="AG40" sqref="AG40"/>
    </sheetView>
  </sheetViews>
  <sheetFormatPr defaultColWidth="9.1796875" defaultRowHeight="14.5" x14ac:dyDescent="0.35"/>
  <cols>
    <col min="1" max="1" width="3.81640625" style="5" bestFit="1" customWidth="1"/>
    <col min="2" max="2" width="17.81640625" style="5" bestFit="1" customWidth="1"/>
    <col min="3" max="3" width="17.81640625" style="5" customWidth="1"/>
    <col min="4" max="4" width="27.54296875" style="5" customWidth="1"/>
    <col min="5" max="5" width="20.453125" style="5" customWidth="1"/>
    <col min="6" max="6" width="17.81640625" style="5" bestFit="1" customWidth="1"/>
    <col min="7" max="7" width="28.54296875" style="5" bestFit="1" customWidth="1"/>
    <col min="8" max="8" width="29.453125" style="5" bestFit="1" customWidth="1"/>
    <col min="9" max="9" width="10.26953125" style="5" bestFit="1" customWidth="1"/>
    <col min="10" max="10" width="15.453125" style="5" bestFit="1" customWidth="1"/>
    <col min="11" max="12" width="14.453125" style="5" bestFit="1" customWidth="1"/>
    <col min="13" max="13" width="10" style="5" bestFit="1" customWidth="1"/>
    <col min="14" max="14" width="10.7265625" style="5" bestFit="1" customWidth="1"/>
    <col min="15" max="15" width="18.453125" style="5" bestFit="1" customWidth="1"/>
    <col min="16" max="16" width="42.26953125" style="5" customWidth="1"/>
    <col min="17" max="16384" width="9.1796875" style="5"/>
  </cols>
  <sheetData>
    <row r="1" spans="1:17" ht="44" thickBot="1" x14ac:dyDescent="0.4">
      <c r="A1" s="1"/>
      <c r="B1" s="2" t="s">
        <v>115</v>
      </c>
      <c r="C1" s="2" t="s">
        <v>62</v>
      </c>
      <c r="D1" s="2" t="s">
        <v>0</v>
      </c>
      <c r="E1" s="2" t="s">
        <v>86</v>
      </c>
      <c r="F1" s="2" t="s">
        <v>87</v>
      </c>
      <c r="G1" s="2" t="s">
        <v>88</v>
      </c>
      <c r="H1" s="2" t="s">
        <v>89</v>
      </c>
      <c r="I1" s="3" t="s">
        <v>114</v>
      </c>
      <c r="J1" s="3" t="s">
        <v>90</v>
      </c>
      <c r="K1" s="3" t="s">
        <v>91</v>
      </c>
      <c r="L1" s="2" t="s">
        <v>86</v>
      </c>
      <c r="M1" s="3" t="s">
        <v>92</v>
      </c>
      <c r="N1" s="3" t="s">
        <v>94</v>
      </c>
      <c r="O1" s="4" t="s">
        <v>101</v>
      </c>
      <c r="P1" s="141" t="s">
        <v>122</v>
      </c>
    </row>
    <row r="2" spans="1:17" x14ac:dyDescent="0.35">
      <c r="A2" s="6">
        <v>1</v>
      </c>
      <c r="B2" s="7" t="s">
        <v>38</v>
      </c>
      <c r="C2" s="7" t="s">
        <v>66</v>
      </c>
      <c r="D2" s="7" t="s">
        <v>4</v>
      </c>
      <c r="E2" s="8">
        <v>2008.1251295096101</v>
      </c>
      <c r="F2" s="8">
        <v>1129.7373124979099</v>
      </c>
      <c r="G2" s="9" t="s">
        <v>55</v>
      </c>
      <c r="H2" s="7" t="s">
        <v>52</v>
      </c>
      <c r="I2" s="8">
        <v>360</v>
      </c>
      <c r="J2" s="8">
        <f t="shared" ref="J2:J40" si="0">F2*1000/E2</f>
        <v>562.58312587014677</v>
      </c>
      <c r="K2" s="8">
        <f t="shared" ref="K2:K40" si="1">IF(J2&lt;I2,I2,J2)</f>
        <v>562.58312587014677</v>
      </c>
      <c r="L2" s="8">
        <f t="shared" ref="L2:L40" si="2">E2</f>
        <v>2008.1251295096101</v>
      </c>
      <c r="M2" s="8">
        <f t="shared" ref="M2:M40" si="3">K2*E2/1000</f>
        <v>1129.7373124979099</v>
      </c>
      <c r="N2" s="8">
        <f>E2</f>
        <v>2008.1251295096101</v>
      </c>
      <c r="O2" s="10">
        <f>M2</f>
        <v>1129.7373124979099</v>
      </c>
      <c r="P2" s="134"/>
      <c r="Q2" s="5" t="str">
        <f>VLOOKUP(B2,'Match_4th April'!$B$2:$P$49, 15, FALSE)</f>
        <v>JV</v>
      </c>
    </row>
    <row r="3" spans="1:17" x14ac:dyDescent="0.35">
      <c r="A3" s="11">
        <f>A2+1</f>
        <v>2</v>
      </c>
      <c r="B3" s="12" t="s">
        <v>34</v>
      </c>
      <c r="C3" s="12" t="s">
        <v>70</v>
      </c>
      <c r="D3" s="12" t="s">
        <v>2</v>
      </c>
      <c r="E3" s="13">
        <v>1474.96711369222</v>
      </c>
      <c r="F3" s="13">
        <v>723.74741862637416</v>
      </c>
      <c r="G3" s="14" t="s">
        <v>55</v>
      </c>
      <c r="H3" s="12" t="s">
        <v>52</v>
      </c>
      <c r="I3" s="13">
        <v>288.2</v>
      </c>
      <c r="J3" s="13">
        <f t="shared" si="0"/>
        <v>490.6871562815046</v>
      </c>
      <c r="K3" s="13">
        <f t="shared" si="1"/>
        <v>490.6871562815046</v>
      </c>
      <c r="L3" s="13">
        <f t="shared" si="2"/>
        <v>1474.96711369222</v>
      </c>
      <c r="M3" s="13">
        <f t="shared" si="3"/>
        <v>723.74741862637416</v>
      </c>
      <c r="N3" s="13">
        <f t="shared" ref="N3:N24" si="4">N2+E3</f>
        <v>3483.0922432018301</v>
      </c>
      <c r="O3" s="15">
        <f t="shared" ref="O3:O24" si="5">O2+M3</f>
        <v>1853.4847311242841</v>
      </c>
      <c r="P3" s="134"/>
      <c r="Q3" s="5" t="str">
        <f>VLOOKUP(B3,'Match_4th April'!$B$2:$P$49, 15, FALSE)</f>
        <v>AF</v>
      </c>
    </row>
    <row r="4" spans="1:17" x14ac:dyDescent="0.35">
      <c r="A4" s="54">
        <f t="shared" ref="A4:A43" si="6">A3+1</f>
        <v>3</v>
      </c>
      <c r="B4" s="55" t="s">
        <v>47</v>
      </c>
      <c r="C4" s="55" t="s">
        <v>66</v>
      </c>
      <c r="D4" s="55" t="s">
        <v>2</v>
      </c>
      <c r="E4" s="56">
        <v>1156.4247777554101</v>
      </c>
      <c r="F4" s="56">
        <v>358.82674361729704</v>
      </c>
      <c r="G4" s="57" t="s">
        <v>55</v>
      </c>
      <c r="H4" s="55" t="s">
        <v>52</v>
      </c>
      <c r="I4" s="56">
        <v>360</v>
      </c>
      <c r="J4" s="56">
        <f t="shared" si="0"/>
        <v>310.28973999828179</v>
      </c>
      <c r="K4" s="56">
        <f t="shared" si="1"/>
        <v>360</v>
      </c>
      <c r="L4" s="56">
        <f t="shared" si="2"/>
        <v>1156.4247777554101</v>
      </c>
      <c r="M4" s="56">
        <f t="shared" si="3"/>
        <v>416.31291999194764</v>
      </c>
      <c r="N4" s="56">
        <f t="shared" si="4"/>
        <v>4639.5170209572407</v>
      </c>
      <c r="O4" s="58">
        <f t="shared" si="5"/>
        <v>2269.7976511162315</v>
      </c>
      <c r="P4" s="134"/>
      <c r="Q4" s="5" t="str">
        <f>VLOOKUP(B4,'Match_4th April'!$B$2:$P$49, 15, FALSE)</f>
        <v>JV</v>
      </c>
    </row>
    <row r="5" spans="1:17" x14ac:dyDescent="0.35">
      <c r="A5" s="11">
        <f t="shared" si="6"/>
        <v>4</v>
      </c>
      <c r="B5" s="12" t="s">
        <v>19</v>
      </c>
      <c r="C5" s="12" t="s">
        <v>68</v>
      </c>
      <c r="D5" s="12" t="s">
        <v>4</v>
      </c>
      <c r="E5" s="13">
        <v>1043.72911260101</v>
      </c>
      <c r="F5" s="13">
        <v>821.87023782662311</v>
      </c>
      <c r="G5" s="14" t="s">
        <v>55</v>
      </c>
      <c r="H5" s="12" t="s">
        <v>52</v>
      </c>
      <c r="I5" s="13">
        <v>360</v>
      </c>
      <c r="J5" s="13">
        <f t="shared" si="0"/>
        <v>787.4363452203545</v>
      </c>
      <c r="K5" s="13">
        <f t="shared" si="1"/>
        <v>787.4363452203545</v>
      </c>
      <c r="L5" s="13">
        <f t="shared" si="2"/>
        <v>1043.72911260101</v>
      </c>
      <c r="M5" s="13">
        <f t="shared" si="3"/>
        <v>821.87023782662311</v>
      </c>
      <c r="N5" s="13">
        <f t="shared" si="4"/>
        <v>5683.2461335582502</v>
      </c>
      <c r="O5" s="15">
        <f t="shared" si="5"/>
        <v>3091.6678889428545</v>
      </c>
      <c r="P5" s="134"/>
      <c r="Q5" s="5" t="str">
        <f>VLOOKUP(B5,'Match_4th April'!$B$2:$P$49, 15, FALSE)</f>
        <v>AF</v>
      </c>
    </row>
    <row r="6" spans="1:17" x14ac:dyDescent="0.35">
      <c r="A6" s="54">
        <f t="shared" si="6"/>
        <v>5</v>
      </c>
      <c r="B6" s="55" t="s">
        <v>31</v>
      </c>
      <c r="C6" s="55" t="s">
        <v>68</v>
      </c>
      <c r="D6" s="55" t="s">
        <v>2</v>
      </c>
      <c r="E6" s="56">
        <v>1009.37387013358</v>
      </c>
      <c r="F6" s="56">
        <v>314.34633325968406</v>
      </c>
      <c r="G6" s="57" t="s">
        <v>55</v>
      </c>
      <c r="H6" s="55" t="s">
        <v>52</v>
      </c>
      <c r="I6" s="56">
        <v>360</v>
      </c>
      <c r="J6" s="56">
        <f t="shared" si="0"/>
        <v>311.42705647619312</v>
      </c>
      <c r="K6" s="56">
        <f t="shared" si="1"/>
        <v>360</v>
      </c>
      <c r="L6" s="56">
        <f t="shared" si="2"/>
        <v>1009.37387013358</v>
      </c>
      <c r="M6" s="56">
        <f t="shared" si="3"/>
        <v>363.37459324808879</v>
      </c>
      <c r="N6" s="56">
        <f t="shared" si="4"/>
        <v>6692.6200036918299</v>
      </c>
      <c r="O6" s="58">
        <f t="shared" si="5"/>
        <v>3455.0424821909432</v>
      </c>
      <c r="P6" s="134"/>
      <c r="Q6" s="5" t="str">
        <f>VLOOKUP(B6,'Match_4th April'!$B$2:$P$49, 15, FALSE)</f>
        <v>JV</v>
      </c>
    </row>
    <row r="7" spans="1:17" x14ac:dyDescent="0.35">
      <c r="A7" s="11">
        <f t="shared" si="6"/>
        <v>6</v>
      </c>
      <c r="B7" s="12" t="s">
        <v>49</v>
      </c>
      <c r="C7" s="12" t="s">
        <v>68</v>
      </c>
      <c r="D7" s="12" t="s">
        <v>4</v>
      </c>
      <c r="E7" s="13">
        <v>971.20390711676009</v>
      </c>
      <c r="F7" s="13">
        <v>790.80368995654112</v>
      </c>
      <c r="G7" s="14" t="s">
        <v>55</v>
      </c>
      <c r="H7" s="12" t="s">
        <v>52</v>
      </c>
      <c r="I7" s="13">
        <v>360</v>
      </c>
      <c r="J7" s="13">
        <f t="shared" si="0"/>
        <v>814.25093552621922</v>
      </c>
      <c r="K7" s="13">
        <f t="shared" si="1"/>
        <v>814.25093552621922</v>
      </c>
      <c r="L7" s="13">
        <f t="shared" si="2"/>
        <v>971.20390711676009</v>
      </c>
      <c r="M7" s="13">
        <f t="shared" si="3"/>
        <v>790.80368995654112</v>
      </c>
      <c r="N7" s="13">
        <f t="shared" si="4"/>
        <v>7663.82391080859</v>
      </c>
      <c r="O7" s="15">
        <f t="shared" si="5"/>
        <v>4245.8461721474841</v>
      </c>
      <c r="P7" s="134"/>
      <c r="Q7" s="5" t="str">
        <f>VLOOKUP(B7,'Match_4th April'!$B$2:$P$49, 15, FALSE)</f>
        <v>AF</v>
      </c>
    </row>
    <row r="8" spans="1:17" x14ac:dyDescent="0.35">
      <c r="A8" s="11">
        <f t="shared" si="6"/>
        <v>7</v>
      </c>
      <c r="B8" s="12" t="s">
        <v>35</v>
      </c>
      <c r="C8" s="12" t="s">
        <v>75</v>
      </c>
      <c r="D8" s="12" t="s">
        <v>2</v>
      </c>
      <c r="E8" s="13">
        <v>951.24477105274616</v>
      </c>
      <c r="F8" s="13">
        <v>1458.74826880521</v>
      </c>
      <c r="G8" s="14" t="s">
        <v>55</v>
      </c>
      <c r="H8" s="12" t="s">
        <v>52</v>
      </c>
      <c r="I8" s="13">
        <v>756.4</v>
      </c>
      <c r="J8" s="13">
        <f t="shared" si="0"/>
        <v>1533.5151510907206</v>
      </c>
      <c r="K8" s="13">
        <f t="shared" si="1"/>
        <v>1533.5151510907206</v>
      </c>
      <c r="L8" s="13">
        <f t="shared" si="2"/>
        <v>951.24477105274616</v>
      </c>
      <c r="M8" s="13">
        <f t="shared" si="3"/>
        <v>1458.74826880521</v>
      </c>
      <c r="N8" s="13">
        <f t="shared" si="4"/>
        <v>8615.0686818613358</v>
      </c>
      <c r="O8" s="15">
        <f t="shared" si="5"/>
        <v>5704.5944409526946</v>
      </c>
      <c r="P8" s="134"/>
      <c r="Q8" s="5" t="str">
        <f>VLOOKUP(B8,'Match_4th April'!$B$2:$P$49, 15, FALSE)</f>
        <v>JV</v>
      </c>
    </row>
    <row r="9" spans="1:17" x14ac:dyDescent="0.35">
      <c r="A9" s="54">
        <f t="shared" si="6"/>
        <v>8</v>
      </c>
      <c r="B9" s="55" t="s">
        <v>13</v>
      </c>
      <c r="C9" s="55" t="s">
        <v>66</v>
      </c>
      <c r="D9" s="55" t="s">
        <v>2</v>
      </c>
      <c r="E9" s="56">
        <v>861.64503646828712</v>
      </c>
      <c r="F9" s="56">
        <v>234.14166812610901</v>
      </c>
      <c r="G9" s="57" t="s">
        <v>55</v>
      </c>
      <c r="H9" s="55" t="s">
        <v>52</v>
      </c>
      <c r="I9" s="56">
        <v>360</v>
      </c>
      <c r="J9" s="56">
        <f t="shared" si="0"/>
        <v>271.73796426172134</v>
      </c>
      <c r="K9" s="56">
        <f t="shared" si="1"/>
        <v>360</v>
      </c>
      <c r="L9" s="56">
        <f t="shared" si="2"/>
        <v>861.64503646828712</v>
      </c>
      <c r="M9" s="56">
        <f t="shared" si="3"/>
        <v>310.19221312858338</v>
      </c>
      <c r="N9" s="56">
        <f t="shared" si="4"/>
        <v>9476.7137183296236</v>
      </c>
      <c r="O9" s="58">
        <f t="shared" si="5"/>
        <v>6014.7866540812784</v>
      </c>
      <c r="P9" s="134"/>
      <c r="Q9" s="5" t="str">
        <f>VLOOKUP(B9,'Match_4th April'!$B$2:$P$49, 15, FALSE)</f>
        <v>JV</v>
      </c>
    </row>
    <row r="10" spans="1:17" x14ac:dyDescent="0.35">
      <c r="A10" s="11">
        <f t="shared" si="6"/>
        <v>9</v>
      </c>
      <c r="B10" s="12" t="s">
        <v>23</v>
      </c>
      <c r="C10" s="12" t="s">
        <v>66</v>
      </c>
      <c r="D10" s="12" t="s">
        <v>4</v>
      </c>
      <c r="E10" s="13">
        <v>834.1067240132021</v>
      </c>
      <c r="F10" s="13">
        <v>794.4563269652981</v>
      </c>
      <c r="G10" s="14" t="s">
        <v>55</v>
      </c>
      <c r="H10" s="12" t="s">
        <v>52</v>
      </c>
      <c r="I10" s="13">
        <v>360</v>
      </c>
      <c r="J10" s="13">
        <f t="shared" si="0"/>
        <v>952.46364055533456</v>
      </c>
      <c r="K10" s="13">
        <f t="shared" si="1"/>
        <v>952.46364055533456</v>
      </c>
      <c r="L10" s="13">
        <f t="shared" si="2"/>
        <v>834.1067240132021</v>
      </c>
      <c r="M10" s="13">
        <f t="shared" si="3"/>
        <v>794.4563269652981</v>
      </c>
      <c r="N10" s="13">
        <f t="shared" si="4"/>
        <v>10310.820442342825</v>
      </c>
      <c r="O10" s="15">
        <f t="shared" si="5"/>
        <v>6809.2429810465765</v>
      </c>
      <c r="P10" s="134"/>
      <c r="Q10" s="5" t="str">
        <f>VLOOKUP(B10,'Match_4th April'!$B$2:$P$49, 15, FALSE)</f>
        <v>AF</v>
      </c>
    </row>
    <row r="11" spans="1:17" x14ac:dyDescent="0.35">
      <c r="A11" s="11">
        <f t="shared" si="6"/>
        <v>10</v>
      </c>
      <c r="B11" s="12" t="s">
        <v>8</v>
      </c>
      <c r="C11" s="12" t="s">
        <v>66</v>
      </c>
      <c r="D11" s="12" t="s">
        <v>4</v>
      </c>
      <c r="E11" s="13">
        <v>817.53265945364797</v>
      </c>
      <c r="F11" s="13">
        <v>766.36228019116311</v>
      </c>
      <c r="G11" s="14" t="s">
        <v>55</v>
      </c>
      <c r="H11" s="12" t="s">
        <v>52</v>
      </c>
      <c r="I11" s="13">
        <v>360</v>
      </c>
      <c r="J11" s="13">
        <f t="shared" si="0"/>
        <v>937.40876444412413</v>
      </c>
      <c r="K11" s="13">
        <f t="shared" si="1"/>
        <v>937.40876444412413</v>
      </c>
      <c r="L11" s="13">
        <f t="shared" si="2"/>
        <v>817.53265945364797</v>
      </c>
      <c r="M11" s="13">
        <f t="shared" si="3"/>
        <v>766.36228019116311</v>
      </c>
      <c r="N11" s="13">
        <f t="shared" si="4"/>
        <v>11128.353101796472</v>
      </c>
      <c r="O11" s="15">
        <f t="shared" si="5"/>
        <v>7575.6052612377398</v>
      </c>
      <c r="P11" s="134"/>
      <c r="Q11" s="5" t="str">
        <f>VLOOKUP(B11,'Match_4th April'!$B$2:$P$49, 15, FALSE)</f>
        <v>AF</v>
      </c>
    </row>
    <row r="12" spans="1:17" x14ac:dyDescent="0.35">
      <c r="A12" s="11">
        <f t="shared" si="6"/>
        <v>11</v>
      </c>
      <c r="B12" s="12" t="s">
        <v>16</v>
      </c>
      <c r="C12" s="12" t="s">
        <v>70</v>
      </c>
      <c r="D12" s="12" t="s">
        <v>4</v>
      </c>
      <c r="E12" s="13">
        <v>742.99953815451704</v>
      </c>
      <c r="F12" s="13">
        <v>789.95488972058013</v>
      </c>
      <c r="G12" s="14" t="s">
        <v>55</v>
      </c>
      <c r="H12" s="12" t="s">
        <v>52</v>
      </c>
      <c r="I12" s="13">
        <v>288.2</v>
      </c>
      <c r="J12" s="13">
        <f t="shared" si="0"/>
        <v>1063.1970131269422</v>
      </c>
      <c r="K12" s="13">
        <f t="shared" si="1"/>
        <v>1063.1970131269422</v>
      </c>
      <c r="L12" s="13">
        <f t="shared" si="2"/>
        <v>742.99953815451704</v>
      </c>
      <c r="M12" s="13">
        <f t="shared" si="3"/>
        <v>789.95488972058013</v>
      </c>
      <c r="N12" s="13">
        <f t="shared" si="4"/>
        <v>11871.35263995099</v>
      </c>
      <c r="O12" s="15">
        <f t="shared" si="5"/>
        <v>8365.5601509583194</v>
      </c>
      <c r="P12" s="134"/>
      <c r="Q12" s="5" t="str">
        <f>VLOOKUP(B12,'Match_4th April'!$B$2:$P$49, 15, FALSE)</f>
        <v>JV</v>
      </c>
    </row>
    <row r="13" spans="1:17" x14ac:dyDescent="0.35">
      <c r="A13" s="11">
        <f t="shared" si="6"/>
        <v>12</v>
      </c>
      <c r="B13" s="12" t="s">
        <v>17</v>
      </c>
      <c r="C13" s="12" t="s">
        <v>71</v>
      </c>
      <c r="D13" s="12" t="s">
        <v>2</v>
      </c>
      <c r="E13" s="13">
        <v>709.56487091383599</v>
      </c>
      <c r="F13" s="13">
        <v>181.74099158301601</v>
      </c>
      <c r="G13" s="14" t="s">
        <v>55</v>
      </c>
      <c r="H13" s="12" t="s">
        <v>52</v>
      </c>
      <c r="I13" s="13">
        <v>250.4</v>
      </c>
      <c r="J13" s="13">
        <f t="shared" si="0"/>
        <v>256.13019898935386</v>
      </c>
      <c r="K13" s="13">
        <f t="shared" si="1"/>
        <v>256.13019898935386</v>
      </c>
      <c r="L13" s="13">
        <f t="shared" si="2"/>
        <v>709.56487091383599</v>
      </c>
      <c r="M13" s="13">
        <f t="shared" si="3"/>
        <v>181.74099158301601</v>
      </c>
      <c r="N13" s="13">
        <f t="shared" si="4"/>
        <v>12580.917510864827</v>
      </c>
      <c r="O13" s="15">
        <f t="shared" si="5"/>
        <v>8547.3011425413351</v>
      </c>
      <c r="P13" s="134"/>
      <c r="Q13" s="5" t="str">
        <f>VLOOKUP(B13,'Match_4th April'!$B$2:$P$49, 15, FALSE)</f>
        <v>JV</v>
      </c>
    </row>
    <row r="14" spans="1:17" x14ac:dyDescent="0.35">
      <c r="A14" s="11">
        <f t="shared" si="6"/>
        <v>13</v>
      </c>
      <c r="B14" s="12" t="s">
        <v>32</v>
      </c>
      <c r="C14" s="12" t="s">
        <v>69</v>
      </c>
      <c r="D14" s="12" t="s">
        <v>4</v>
      </c>
      <c r="E14" s="13">
        <v>693.01381492999406</v>
      </c>
      <c r="F14" s="13">
        <v>1029.9209685569301</v>
      </c>
      <c r="G14" s="14" t="s">
        <v>55</v>
      </c>
      <c r="H14" s="12" t="s">
        <v>52</v>
      </c>
      <c r="I14" s="13">
        <v>303.2</v>
      </c>
      <c r="J14" s="13">
        <f t="shared" si="0"/>
        <v>1486.1478175019777</v>
      </c>
      <c r="K14" s="13">
        <f t="shared" si="1"/>
        <v>1486.1478175019777</v>
      </c>
      <c r="L14" s="13">
        <f t="shared" si="2"/>
        <v>693.01381492999406</v>
      </c>
      <c r="M14" s="13">
        <f t="shared" si="3"/>
        <v>1029.9209685569301</v>
      </c>
      <c r="N14" s="13">
        <f t="shared" si="4"/>
        <v>13273.931325794822</v>
      </c>
      <c r="O14" s="15">
        <f t="shared" si="5"/>
        <v>9577.2221110982646</v>
      </c>
      <c r="P14" s="134"/>
      <c r="Q14" s="5" t="str">
        <f>VLOOKUP(B14,'Match_4th April'!$B$2:$P$49, 15, FALSE)</f>
        <v>JV</v>
      </c>
    </row>
    <row r="15" spans="1:17" x14ac:dyDescent="0.35">
      <c r="A15" s="11">
        <f t="shared" si="6"/>
        <v>14</v>
      </c>
      <c r="B15" s="12" t="s">
        <v>14</v>
      </c>
      <c r="C15" s="12" t="s">
        <v>69</v>
      </c>
      <c r="D15" s="12" t="s">
        <v>4</v>
      </c>
      <c r="E15" s="13">
        <v>609.82389372550006</v>
      </c>
      <c r="F15" s="13">
        <v>429.95652556305299</v>
      </c>
      <c r="G15" s="14" t="s">
        <v>55</v>
      </c>
      <c r="H15" s="12" t="s">
        <v>52</v>
      </c>
      <c r="I15" s="13">
        <v>303.2</v>
      </c>
      <c r="J15" s="13">
        <f t="shared" si="0"/>
        <v>705.05031040418567</v>
      </c>
      <c r="K15" s="13">
        <f t="shared" si="1"/>
        <v>705.05031040418567</v>
      </c>
      <c r="L15" s="13">
        <f t="shared" si="2"/>
        <v>609.82389372550006</v>
      </c>
      <c r="M15" s="13">
        <f t="shared" si="3"/>
        <v>429.95652556305299</v>
      </c>
      <c r="N15" s="13">
        <f t="shared" si="4"/>
        <v>13883.755219520321</v>
      </c>
      <c r="O15" s="15">
        <f t="shared" si="5"/>
        <v>10007.178636661318</v>
      </c>
      <c r="P15" s="134"/>
      <c r="Q15" s="5" t="str">
        <f>VLOOKUP(B15,'Match_4th April'!$B$2:$P$49, 15, FALSE)</f>
        <v>JV</v>
      </c>
    </row>
    <row r="16" spans="1:17" x14ac:dyDescent="0.35">
      <c r="A16" s="11">
        <f t="shared" si="6"/>
        <v>15</v>
      </c>
      <c r="B16" s="12" t="s">
        <v>24</v>
      </c>
      <c r="C16" s="12" t="s">
        <v>68</v>
      </c>
      <c r="D16" s="12" t="s">
        <v>4</v>
      </c>
      <c r="E16" s="13">
        <v>574.65494485857801</v>
      </c>
      <c r="F16" s="13">
        <v>797.65633923130702</v>
      </c>
      <c r="G16" s="14" t="s">
        <v>55</v>
      </c>
      <c r="H16" s="12" t="s">
        <v>52</v>
      </c>
      <c r="I16" s="13">
        <v>360</v>
      </c>
      <c r="J16" s="13">
        <f t="shared" si="0"/>
        <v>1388.0613859985308</v>
      </c>
      <c r="K16" s="13">
        <f t="shared" si="1"/>
        <v>1388.0613859985308</v>
      </c>
      <c r="L16" s="13">
        <f t="shared" si="2"/>
        <v>574.65494485857801</v>
      </c>
      <c r="M16" s="13">
        <f t="shared" si="3"/>
        <v>797.65633923130702</v>
      </c>
      <c r="N16" s="13">
        <f t="shared" si="4"/>
        <v>14458.410164378898</v>
      </c>
      <c r="O16" s="15">
        <f t="shared" si="5"/>
        <v>10804.834975892625</v>
      </c>
      <c r="P16" s="134"/>
      <c r="Q16" s="5" t="str">
        <f>VLOOKUP(B16,'Match_4th April'!$B$2:$P$49, 15, FALSE)</f>
        <v>AF</v>
      </c>
    </row>
    <row r="17" spans="1:17" x14ac:dyDescent="0.35">
      <c r="A17" s="54">
        <f t="shared" si="6"/>
        <v>16</v>
      </c>
      <c r="B17" s="55" t="s">
        <v>37</v>
      </c>
      <c r="C17" s="55" t="s">
        <v>66</v>
      </c>
      <c r="D17" s="55" t="s">
        <v>2</v>
      </c>
      <c r="E17" s="56">
        <v>538.62667376822208</v>
      </c>
      <c r="F17" s="56">
        <v>169.38730110718501</v>
      </c>
      <c r="G17" s="57" t="s">
        <v>55</v>
      </c>
      <c r="H17" s="55" t="s">
        <v>52</v>
      </c>
      <c r="I17" s="56">
        <v>360</v>
      </c>
      <c r="J17" s="56">
        <f t="shared" si="0"/>
        <v>314.47997166971817</v>
      </c>
      <c r="K17" s="56">
        <f t="shared" si="1"/>
        <v>360</v>
      </c>
      <c r="L17" s="56">
        <f t="shared" si="2"/>
        <v>538.62667376822208</v>
      </c>
      <c r="M17" s="56">
        <f t="shared" si="3"/>
        <v>193.90560255655996</v>
      </c>
      <c r="N17" s="56">
        <f t="shared" si="4"/>
        <v>14997.03683814712</v>
      </c>
      <c r="O17" s="58">
        <f t="shared" si="5"/>
        <v>10998.740578449186</v>
      </c>
      <c r="P17" s="134"/>
      <c r="Q17" s="5" t="str">
        <f>VLOOKUP(B17,'Match_4th April'!$B$2:$P$49, 15, FALSE)</f>
        <v>AF</v>
      </c>
    </row>
    <row r="18" spans="1:17" x14ac:dyDescent="0.35">
      <c r="A18" s="11">
        <f t="shared" si="6"/>
        <v>17</v>
      </c>
      <c r="B18" s="12" t="s">
        <v>18</v>
      </c>
      <c r="C18" s="12" t="s">
        <v>70</v>
      </c>
      <c r="D18" s="12" t="s">
        <v>4</v>
      </c>
      <c r="E18" s="13">
        <v>536.17659418009805</v>
      </c>
      <c r="F18" s="13">
        <v>725.39264849327799</v>
      </c>
      <c r="G18" s="14" t="s">
        <v>55</v>
      </c>
      <c r="H18" s="12" t="s">
        <v>52</v>
      </c>
      <c r="I18" s="13">
        <v>288.2</v>
      </c>
      <c r="J18" s="13">
        <f t="shared" si="0"/>
        <v>1352.898758295338</v>
      </c>
      <c r="K18" s="13">
        <f t="shared" si="1"/>
        <v>1352.898758295338</v>
      </c>
      <c r="L18" s="13">
        <f t="shared" si="2"/>
        <v>536.17659418009805</v>
      </c>
      <c r="M18" s="13">
        <f t="shared" si="3"/>
        <v>725.39264849327799</v>
      </c>
      <c r="N18" s="13">
        <f t="shared" si="4"/>
        <v>15533.213432327218</v>
      </c>
      <c r="O18" s="15">
        <f t="shared" si="5"/>
        <v>11724.133226942464</v>
      </c>
      <c r="P18" s="134"/>
      <c r="Q18" s="5" t="str">
        <f>VLOOKUP(B18,'Match_4th April'!$B$2:$P$49, 15, FALSE)</f>
        <v>JV</v>
      </c>
    </row>
    <row r="19" spans="1:17" x14ac:dyDescent="0.35">
      <c r="A19" s="11">
        <f t="shared" si="6"/>
        <v>18</v>
      </c>
      <c r="B19" s="12" t="s">
        <v>48</v>
      </c>
      <c r="C19" s="12" t="s">
        <v>67</v>
      </c>
      <c r="D19" s="12" t="s">
        <v>2</v>
      </c>
      <c r="E19" s="13">
        <v>531.87653027488409</v>
      </c>
      <c r="F19" s="13">
        <v>181.26852018553103</v>
      </c>
      <c r="G19" s="14" t="s">
        <v>55</v>
      </c>
      <c r="H19" s="12" t="s">
        <v>52</v>
      </c>
      <c r="I19" s="13">
        <v>360</v>
      </c>
      <c r="J19" s="13">
        <f t="shared" si="0"/>
        <v>340.80939817338424</v>
      </c>
      <c r="K19" s="13">
        <f t="shared" si="1"/>
        <v>360</v>
      </c>
      <c r="L19" s="13">
        <f t="shared" si="2"/>
        <v>531.87653027488409</v>
      </c>
      <c r="M19" s="13">
        <f t="shared" si="3"/>
        <v>191.47555089895826</v>
      </c>
      <c r="N19" s="13">
        <f t="shared" si="4"/>
        <v>16065.089962602102</v>
      </c>
      <c r="O19" s="15">
        <f t="shared" si="5"/>
        <v>11915.608777841422</v>
      </c>
      <c r="P19" s="134"/>
      <c r="Q19" s="5" t="str">
        <f>VLOOKUP(B19,'Match_4th April'!$B$2:$P$49, 15, FALSE)</f>
        <v>JV</v>
      </c>
    </row>
    <row r="20" spans="1:17" x14ac:dyDescent="0.35">
      <c r="A20" s="11">
        <f t="shared" si="6"/>
        <v>19</v>
      </c>
      <c r="B20" s="12" t="s">
        <v>45</v>
      </c>
      <c r="C20" s="12" t="s">
        <v>79</v>
      </c>
      <c r="D20" s="12" t="s">
        <v>4</v>
      </c>
      <c r="E20" s="13">
        <v>531.668898796804</v>
      </c>
      <c r="F20" s="13">
        <v>349.33455620525501</v>
      </c>
      <c r="G20" s="14" t="s">
        <v>55</v>
      </c>
      <c r="H20" s="12" t="s">
        <v>52</v>
      </c>
      <c r="I20" s="13">
        <v>475.2</v>
      </c>
      <c r="J20" s="13">
        <f t="shared" si="0"/>
        <v>657.05283306173897</v>
      </c>
      <c r="K20" s="13">
        <f t="shared" si="1"/>
        <v>657.05283306173897</v>
      </c>
      <c r="L20" s="13">
        <f t="shared" si="2"/>
        <v>531.668898796804</v>
      </c>
      <c r="M20" s="13">
        <f t="shared" si="3"/>
        <v>349.33455620525501</v>
      </c>
      <c r="N20" s="13">
        <f t="shared" si="4"/>
        <v>16596.758861398906</v>
      </c>
      <c r="O20" s="15">
        <f t="shared" si="5"/>
        <v>12264.943334046677</v>
      </c>
      <c r="P20" s="134"/>
      <c r="Q20" s="5" t="str">
        <f>VLOOKUP(B20,'Match_4th April'!$B$2:$P$49, 15, FALSE)</f>
        <v>AF</v>
      </c>
    </row>
    <row r="21" spans="1:17" x14ac:dyDescent="0.35">
      <c r="A21" s="11">
        <f t="shared" si="6"/>
        <v>20</v>
      </c>
      <c r="B21" s="12" t="s">
        <v>3</v>
      </c>
      <c r="C21" s="12" t="s">
        <v>64</v>
      </c>
      <c r="D21" s="12" t="s">
        <v>4</v>
      </c>
      <c r="E21" s="13">
        <v>512.5015572055421</v>
      </c>
      <c r="F21" s="13">
        <v>345.30096224152203</v>
      </c>
      <c r="G21" s="14" t="s">
        <v>55</v>
      </c>
      <c r="H21" s="12" t="s">
        <v>52</v>
      </c>
      <c r="I21" s="13">
        <v>476.3</v>
      </c>
      <c r="J21" s="13">
        <f t="shared" si="0"/>
        <v>673.75592793181863</v>
      </c>
      <c r="K21" s="13">
        <f t="shared" si="1"/>
        <v>673.75592793181863</v>
      </c>
      <c r="L21" s="13">
        <f t="shared" si="2"/>
        <v>512.5015572055421</v>
      </c>
      <c r="M21" s="13">
        <f t="shared" si="3"/>
        <v>345.30096224152203</v>
      </c>
      <c r="N21" s="13">
        <f t="shared" si="4"/>
        <v>17109.260418604448</v>
      </c>
      <c r="O21" s="15">
        <f t="shared" si="5"/>
        <v>12610.244296288198</v>
      </c>
      <c r="P21" s="134"/>
      <c r="Q21" s="5" t="str">
        <f>VLOOKUP(B21,'Match_4th April'!$B$2:$P$49, 15, FALSE)</f>
        <v>AF</v>
      </c>
    </row>
    <row r="22" spans="1:17" x14ac:dyDescent="0.35">
      <c r="A22" s="11">
        <f t="shared" si="6"/>
        <v>21</v>
      </c>
      <c r="B22" s="12" t="s">
        <v>20</v>
      </c>
      <c r="C22" s="12" t="s">
        <v>67</v>
      </c>
      <c r="D22" s="12" t="s">
        <v>4</v>
      </c>
      <c r="E22" s="13">
        <v>482.65171580484599</v>
      </c>
      <c r="F22" s="13">
        <v>449.33924524223204</v>
      </c>
      <c r="G22" s="14" t="s">
        <v>55</v>
      </c>
      <c r="H22" s="12" t="s">
        <v>52</v>
      </c>
      <c r="I22" s="13">
        <v>360</v>
      </c>
      <c r="J22" s="13">
        <f t="shared" si="0"/>
        <v>930.98031256956438</v>
      </c>
      <c r="K22" s="13">
        <f t="shared" si="1"/>
        <v>930.98031256956438</v>
      </c>
      <c r="L22" s="13">
        <f t="shared" si="2"/>
        <v>482.65171580484599</v>
      </c>
      <c r="M22" s="13">
        <f t="shared" si="3"/>
        <v>449.33924524223204</v>
      </c>
      <c r="N22" s="13">
        <f t="shared" si="4"/>
        <v>17591.912134409293</v>
      </c>
      <c r="O22" s="15">
        <f t="shared" si="5"/>
        <v>13059.58354153043</v>
      </c>
      <c r="P22" s="134"/>
      <c r="Q22" s="5" t="str">
        <f>VLOOKUP(B22,'Match_4th April'!$B$2:$P$49, 15, FALSE)</f>
        <v>JV</v>
      </c>
    </row>
    <row r="23" spans="1:17" x14ac:dyDescent="0.35">
      <c r="A23" s="11">
        <f t="shared" si="6"/>
        <v>22</v>
      </c>
      <c r="B23" s="12" t="s">
        <v>42</v>
      </c>
      <c r="C23" s="12" t="s">
        <v>71</v>
      </c>
      <c r="D23" s="12" t="s">
        <v>4</v>
      </c>
      <c r="E23" s="13">
        <v>396.11719497262402</v>
      </c>
      <c r="F23" s="13">
        <v>140.88535951129501</v>
      </c>
      <c r="G23" s="14" t="s">
        <v>55</v>
      </c>
      <c r="H23" s="12" t="s">
        <v>52</v>
      </c>
      <c r="I23" s="13">
        <v>250.4</v>
      </c>
      <c r="J23" s="13">
        <f t="shared" si="0"/>
        <v>355.66585167056866</v>
      </c>
      <c r="K23" s="13">
        <f t="shared" si="1"/>
        <v>355.66585167056866</v>
      </c>
      <c r="L23" s="13">
        <f t="shared" si="2"/>
        <v>396.11719497262402</v>
      </c>
      <c r="M23" s="13">
        <f t="shared" si="3"/>
        <v>140.88535951129501</v>
      </c>
      <c r="N23" s="13">
        <f t="shared" si="4"/>
        <v>17988.029329381916</v>
      </c>
      <c r="O23" s="15">
        <f t="shared" si="5"/>
        <v>13200.468901041724</v>
      </c>
      <c r="P23" s="134"/>
      <c r="Q23" s="5" t="str">
        <f>VLOOKUP(B23,'Match_4th April'!$B$2:$P$49, 15, FALSE)</f>
        <v>JV</v>
      </c>
    </row>
    <row r="24" spans="1:17" x14ac:dyDescent="0.35">
      <c r="A24" s="11">
        <f t="shared" si="6"/>
        <v>23</v>
      </c>
      <c r="B24" s="12" t="s">
        <v>26</v>
      </c>
      <c r="C24" s="12" t="s">
        <v>70</v>
      </c>
      <c r="D24" s="12" t="s">
        <v>4</v>
      </c>
      <c r="E24" s="13">
        <v>350.70657263338802</v>
      </c>
      <c r="F24" s="13">
        <v>577.01871072253016</v>
      </c>
      <c r="G24" s="14" t="s">
        <v>55</v>
      </c>
      <c r="H24" s="12" t="s">
        <v>52</v>
      </c>
      <c r="I24" s="13">
        <v>288.2</v>
      </c>
      <c r="J24" s="13">
        <f t="shared" si="0"/>
        <v>1645.3033839366281</v>
      </c>
      <c r="K24" s="13">
        <f t="shared" si="1"/>
        <v>1645.3033839366281</v>
      </c>
      <c r="L24" s="13">
        <f t="shared" si="2"/>
        <v>350.70657263338802</v>
      </c>
      <c r="M24" s="13">
        <f t="shared" si="3"/>
        <v>577.01871072253016</v>
      </c>
      <c r="N24" s="13">
        <f t="shared" si="4"/>
        <v>18338.735902015305</v>
      </c>
      <c r="O24" s="15">
        <f t="shared" si="5"/>
        <v>13777.487611764254</v>
      </c>
      <c r="P24" s="134"/>
      <c r="Q24" s="5" t="str">
        <f>VLOOKUP(B24,'Match_4th April'!$B$2:$P$49, 15, FALSE)</f>
        <v>JV</v>
      </c>
    </row>
    <row r="25" spans="1:17" x14ac:dyDescent="0.35">
      <c r="A25" s="11">
        <f t="shared" si="6"/>
        <v>24</v>
      </c>
      <c r="B25" s="12" t="s">
        <v>15</v>
      </c>
      <c r="C25" s="12" t="s">
        <v>70</v>
      </c>
      <c r="D25" s="12" t="s">
        <v>4</v>
      </c>
      <c r="E25" s="13">
        <v>341.896312492216</v>
      </c>
      <c r="F25" s="13">
        <v>516.94272139641203</v>
      </c>
      <c r="G25" s="14" t="s">
        <v>55</v>
      </c>
      <c r="H25" s="12" t="s">
        <v>52</v>
      </c>
      <c r="I25" s="13">
        <v>288.2</v>
      </c>
      <c r="J25" s="13">
        <f t="shared" si="0"/>
        <v>1511.9868290716979</v>
      </c>
      <c r="K25" s="13">
        <f t="shared" si="1"/>
        <v>1511.9868290716979</v>
      </c>
      <c r="L25" s="13">
        <f t="shared" si="2"/>
        <v>341.896312492216</v>
      </c>
      <c r="M25" s="13">
        <f t="shared" si="3"/>
        <v>516.94272139641203</v>
      </c>
      <c r="N25" s="13">
        <f t="shared" ref="N25:N38" si="7">N24+E25</f>
        <v>18680.632214507521</v>
      </c>
      <c r="O25" s="15">
        <f t="shared" ref="O25:O38" si="8">O24+M25</f>
        <v>14294.430333160666</v>
      </c>
      <c r="P25" s="134"/>
      <c r="Q25" s="5" t="str">
        <f>VLOOKUP(B25,'Match_4th April'!$B$2:$P$49, 15, FALSE)</f>
        <v>JV</v>
      </c>
    </row>
    <row r="26" spans="1:17" x14ac:dyDescent="0.35">
      <c r="A26" s="11">
        <f t="shared" si="6"/>
        <v>25</v>
      </c>
      <c r="B26" s="12" t="s">
        <v>22</v>
      </c>
      <c r="C26" s="12" t="s">
        <v>72</v>
      </c>
      <c r="D26" s="12" t="s">
        <v>2</v>
      </c>
      <c r="E26" s="13">
        <v>330.31967665295508</v>
      </c>
      <c r="F26" s="13">
        <v>276.79303048939204</v>
      </c>
      <c r="G26" s="14" t="s">
        <v>55</v>
      </c>
      <c r="H26" s="12" t="s">
        <v>52</v>
      </c>
      <c r="I26" s="13">
        <v>272.7</v>
      </c>
      <c r="J26" s="13">
        <f t="shared" si="0"/>
        <v>837.95501767882899</v>
      </c>
      <c r="K26" s="13">
        <f t="shared" si="1"/>
        <v>837.95501767882899</v>
      </c>
      <c r="L26" s="13">
        <f t="shared" si="2"/>
        <v>330.31967665295508</v>
      </c>
      <c r="M26" s="13">
        <f t="shared" si="3"/>
        <v>276.79303048939204</v>
      </c>
      <c r="N26" s="13">
        <f t="shared" si="7"/>
        <v>19010.951891160475</v>
      </c>
      <c r="O26" s="15">
        <f t="shared" si="8"/>
        <v>14571.223363650059</v>
      </c>
      <c r="P26" s="134"/>
      <c r="Q26" s="5" t="str">
        <f>VLOOKUP(B26,'Match_4th April'!$B$2:$P$49, 15, FALSE)</f>
        <v>AF</v>
      </c>
    </row>
    <row r="27" spans="1:17" x14ac:dyDescent="0.35">
      <c r="A27" s="11">
        <f t="shared" si="6"/>
        <v>26</v>
      </c>
      <c r="B27" s="18" t="s">
        <v>11</v>
      </c>
      <c r="C27" s="18" t="s">
        <v>68</v>
      </c>
      <c r="D27" s="18" t="s">
        <v>4</v>
      </c>
      <c r="E27" s="19">
        <v>329.83181953956</v>
      </c>
      <c r="F27" s="19">
        <v>632.79336825713904</v>
      </c>
      <c r="G27" s="20" t="s">
        <v>51</v>
      </c>
      <c r="H27" s="18" t="s">
        <v>53</v>
      </c>
      <c r="I27" s="19">
        <v>360</v>
      </c>
      <c r="J27" s="19">
        <f t="shared" si="0"/>
        <v>1918.5334184570443</v>
      </c>
      <c r="K27" s="19">
        <f t="shared" si="1"/>
        <v>1918.5334184570443</v>
      </c>
      <c r="L27" s="19">
        <f t="shared" si="2"/>
        <v>329.83181953956</v>
      </c>
      <c r="M27" s="19">
        <f t="shared" si="3"/>
        <v>632.79336825713904</v>
      </c>
      <c r="N27" s="21">
        <f t="shared" si="7"/>
        <v>19340.783710700034</v>
      </c>
      <c r="O27" s="22">
        <f t="shared" si="8"/>
        <v>15204.016731907197</v>
      </c>
      <c r="P27" s="134" t="s">
        <v>127</v>
      </c>
      <c r="Q27" s="5" t="str">
        <f>VLOOKUP(B27,'Match_4th April'!$B$2:$P$49, 15, FALSE)</f>
        <v>JV</v>
      </c>
    </row>
    <row r="28" spans="1:17" x14ac:dyDescent="0.35">
      <c r="A28" s="11">
        <f t="shared" si="6"/>
        <v>27</v>
      </c>
      <c r="B28" s="12" t="s">
        <v>25</v>
      </c>
      <c r="C28" s="12" t="s">
        <v>71</v>
      </c>
      <c r="D28" s="12" t="s">
        <v>4</v>
      </c>
      <c r="E28" s="13">
        <v>322.70499101189102</v>
      </c>
      <c r="F28" s="13">
        <v>224.819690998205</v>
      </c>
      <c r="G28" s="14" t="s">
        <v>55</v>
      </c>
      <c r="H28" s="12" t="s">
        <v>52</v>
      </c>
      <c r="I28" s="13">
        <v>250.4</v>
      </c>
      <c r="J28" s="13">
        <f t="shared" si="0"/>
        <v>696.6724942593803</v>
      </c>
      <c r="K28" s="13">
        <f t="shared" si="1"/>
        <v>696.6724942593803</v>
      </c>
      <c r="L28" s="13">
        <f t="shared" si="2"/>
        <v>322.70499101189102</v>
      </c>
      <c r="M28" s="13">
        <f t="shared" si="3"/>
        <v>224.819690998205</v>
      </c>
      <c r="N28" s="13">
        <f t="shared" si="7"/>
        <v>19663.488701711925</v>
      </c>
      <c r="O28" s="15">
        <f t="shared" si="8"/>
        <v>15428.836422905402</v>
      </c>
      <c r="P28" s="134"/>
      <c r="Q28" s="5" t="str">
        <f>VLOOKUP(B28,'Match_4th April'!$B$2:$P$49, 15, FALSE)</f>
        <v>AF</v>
      </c>
    </row>
    <row r="29" spans="1:17" x14ac:dyDescent="0.35">
      <c r="A29" s="11">
        <f t="shared" si="6"/>
        <v>28</v>
      </c>
      <c r="B29" s="12" t="s">
        <v>27</v>
      </c>
      <c r="C29" s="12" t="s">
        <v>69</v>
      </c>
      <c r="D29" s="12" t="s">
        <v>4</v>
      </c>
      <c r="E29" s="13">
        <v>310.20953202237303</v>
      </c>
      <c r="F29" s="13">
        <v>556.76372668192403</v>
      </c>
      <c r="G29" s="14" t="s">
        <v>55</v>
      </c>
      <c r="H29" s="12" t="s">
        <v>52</v>
      </c>
      <c r="I29" s="13">
        <v>303.2</v>
      </c>
      <c r="J29" s="13">
        <f t="shared" si="0"/>
        <v>1794.7988994798811</v>
      </c>
      <c r="K29" s="13">
        <f t="shared" si="1"/>
        <v>1794.7988994798811</v>
      </c>
      <c r="L29" s="13">
        <f t="shared" si="2"/>
        <v>310.20953202237303</v>
      </c>
      <c r="M29" s="13">
        <f t="shared" si="3"/>
        <v>556.76372668192403</v>
      </c>
      <c r="N29" s="13">
        <f t="shared" si="7"/>
        <v>19973.6982337343</v>
      </c>
      <c r="O29" s="15">
        <f t="shared" si="8"/>
        <v>15985.600149587326</v>
      </c>
      <c r="P29" s="134"/>
      <c r="Q29" s="5" t="str">
        <f>VLOOKUP(B29,'Match_4th April'!$B$2:$P$49, 15, FALSE)</f>
        <v>AF</v>
      </c>
    </row>
    <row r="30" spans="1:17" x14ac:dyDescent="0.35">
      <c r="A30" s="11">
        <f t="shared" si="6"/>
        <v>29</v>
      </c>
      <c r="B30" s="12" t="s">
        <v>30</v>
      </c>
      <c r="C30" s="12" t="s">
        <v>70</v>
      </c>
      <c r="D30" s="12" t="s">
        <v>4</v>
      </c>
      <c r="E30" s="13">
        <v>306.37466157882301</v>
      </c>
      <c r="F30" s="13">
        <v>440.755420964525</v>
      </c>
      <c r="G30" s="14" t="s">
        <v>55</v>
      </c>
      <c r="H30" s="12" t="s">
        <v>52</v>
      </c>
      <c r="I30" s="13">
        <v>288.2</v>
      </c>
      <c r="J30" s="13">
        <f t="shared" si="0"/>
        <v>1438.6157742066703</v>
      </c>
      <c r="K30" s="13">
        <f t="shared" si="1"/>
        <v>1438.6157742066703</v>
      </c>
      <c r="L30" s="13">
        <f t="shared" si="2"/>
        <v>306.37466157882301</v>
      </c>
      <c r="M30" s="13">
        <f t="shared" si="3"/>
        <v>440.75542096452506</v>
      </c>
      <c r="N30" s="13">
        <f t="shared" si="7"/>
        <v>20280.072895313122</v>
      </c>
      <c r="O30" s="15">
        <f t="shared" si="8"/>
        <v>16426.355570551852</v>
      </c>
      <c r="P30" s="134"/>
      <c r="Q30" s="5" t="str">
        <f>VLOOKUP(B30,'Match_4th April'!$B$2:$P$49, 15, FALSE)</f>
        <v>JV</v>
      </c>
    </row>
    <row r="31" spans="1:17" x14ac:dyDescent="0.35">
      <c r="A31" s="74">
        <f t="shared" si="6"/>
        <v>30</v>
      </c>
      <c r="B31" s="12" t="s">
        <v>39</v>
      </c>
      <c r="C31" s="12" t="s">
        <v>77</v>
      </c>
      <c r="D31" s="12" t="s">
        <v>4</v>
      </c>
      <c r="E31" s="13">
        <v>126.98768904609399</v>
      </c>
      <c r="F31" s="13">
        <v>836.32322525767904</v>
      </c>
      <c r="G31" s="14" t="s">
        <v>55</v>
      </c>
      <c r="H31" s="12" t="s">
        <v>52</v>
      </c>
      <c r="I31" s="13">
        <v>290.7</v>
      </c>
      <c r="J31" s="13">
        <f t="shared" ref="J31:J39" si="9">F31*1000/E31</f>
        <v>6585.8606573595525</v>
      </c>
      <c r="K31" s="13">
        <f t="shared" ref="K31:K39" si="10">IF(J31&lt;I31,I31,J31)</f>
        <v>6585.8606573595525</v>
      </c>
      <c r="L31" s="13">
        <f t="shared" ref="L31:L39" si="11">E31</f>
        <v>126.98768904609399</v>
      </c>
      <c r="M31" s="13">
        <f t="shared" ref="M31:M39" si="12">K31*E31/1000</f>
        <v>836.32322525767904</v>
      </c>
      <c r="N31" s="21">
        <f t="shared" si="7"/>
        <v>20407.060584359217</v>
      </c>
      <c r="O31" s="22">
        <f t="shared" si="8"/>
        <v>17262.67879580953</v>
      </c>
      <c r="P31" s="134"/>
      <c r="Q31" s="5" t="str">
        <f>VLOOKUP(B31,'Match_4th April'!$B$2:$P$49, 15, FALSE)</f>
        <v>AF</v>
      </c>
    </row>
    <row r="32" spans="1:17" x14ac:dyDescent="0.35">
      <c r="A32" s="74">
        <f t="shared" si="6"/>
        <v>31</v>
      </c>
      <c r="B32" s="75" t="s">
        <v>33</v>
      </c>
      <c r="C32" s="75" t="s">
        <v>71</v>
      </c>
      <c r="D32" s="75" t="s">
        <v>2</v>
      </c>
      <c r="E32" s="76">
        <v>281.33026355442399</v>
      </c>
      <c r="F32" s="76">
        <v>100.690808251711</v>
      </c>
      <c r="G32" s="77" t="s">
        <v>55</v>
      </c>
      <c r="H32" s="75" t="s">
        <v>52</v>
      </c>
      <c r="I32" s="76">
        <v>250.4</v>
      </c>
      <c r="J32" s="76">
        <f t="shared" si="9"/>
        <v>357.90962187838755</v>
      </c>
      <c r="K32" s="76">
        <f t="shared" si="10"/>
        <v>357.90962187838755</v>
      </c>
      <c r="L32" s="76">
        <f t="shared" si="11"/>
        <v>281.33026355442399</v>
      </c>
      <c r="M32" s="76">
        <f t="shared" si="12"/>
        <v>100.690808251711</v>
      </c>
      <c r="N32" s="76">
        <f t="shared" si="7"/>
        <v>20688.390847913641</v>
      </c>
      <c r="O32" s="97">
        <f t="shared" si="8"/>
        <v>17363.369604061241</v>
      </c>
      <c r="P32" s="134"/>
      <c r="Q32" s="5" t="str">
        <f>VLOOKUP(B32,'Match_4th April'!$B$2:$P$49, 15, FALSE)</f>
        <v>AF</v>
      </c>
    </row>
    <row r="33" spans="1:18" x14ac:dyDescent="0.35">
      <c r="A33" s="74">
        <f t="shared" si="6"/>
        <v>32</v>
      </c>
      <c r="B33" s="75" t="s">
        <v>10</v>
      </c>
      <c r="C33" s="75" t="s">
        <v>66</v>
      </c>
      <c r="D33" s="75" t="s">
        <v>4</v>
      </c>
      <c r="E33" s="76">
        <v>258.07877767187807</v>
      </c>
      <c r="F33" s="76">
        <v>500.66163856065305</v>
      </c>
      <c r="G33" s="77" t="s">
        <v>55</v>
      </c>
      <c r="H33" s="75" t="s">
        <v>52</v>
      </c>
      <c r="I33" s="76">
        <v>360</v>
      </c>
      <c r="J33" s="76">
        <f t="shared" si="9"/>
        <v>1939.9566406703746</v>
      </c>
      <c r="K33" s="76">
        <f t="shared" si="10"/>
        <v>1939.9566406703746</v>
      </c>
      <c r="L33" s="76">
        <f t="shared" si="11"/>
        <v>258.07877767187807</v>
      </c>
      <c r="M33" s="76">
        <f t="shared" si="12"/>
        <v>500.66163856065305</v>
      </c>
      <c r="N33" s="76">
        <f t="shared" si="7"/>
        <v>20946.46962558552</v>
      </c>
      <c r="O33" s="97">
        <f t="shared" si="8"/>
        <v>17864.031242621895</v>
      </c>
      <c r="P33" s="134"/>
      <c r="Q33" s="5" t="str">
        <f>VLOOKUP(B33,'Match_4th April'!$B$2:$P$49, 15, FALSE)</f>
        <v>JV</v>
      </c>
    </row>
    <row r="34" spans="1:18" x14ac:dyDescent="0.35">
      <c r="A34" s="74">
        <f t="shared" si="6"/>
        <v>33</v>
      </c>
      <c r="B34" s="12" t="s">
        <v>29</v>
      </c>
      <c r="C34" s="12" t="s">
        <v>71</v>
      </c>
      <c r="D34" s="12" t="s">
        <v>4</v>
      </c>
      <c r="E34" s="13">
        <v>247.38551906663702</v>
      </c>
      <c r="F34" s="13">
        <v>340.64532443072903</v>
      </c>
      <c r="G34" s="14" t="s">
        <v>55</v>
      </c>
      <c r="H34" s="12" t="s">
        <v>52</v>
      </c>
      <c r="I34" s="13">
        <v>250.4</v>
      </c>
      <c r="J34" s="13">
        <f t="shared" si="9"/>
        <v>1376.9816669785391</v>
      </c>
      <c r="K34" s="13">
        <f t="shared" si="10"/>
        <v>1376.9816669785391</v>
      </c>
      <c r="L34" s="13">
        <f t="shared" si="11"/>
        <v>247.38551906663702</v>
      </c>
      <c r="M34" s="13">
        <f t="shared" si="12"/>
        <v>340.64532443072903</v>
      </c>
      <c r="N34" s="13">
        <f t="shared" si="7"/>
        <v>21193.855144652156</v>
      </c>
      <c r="O34" s="15">
        <f t="shared" si="8"/>
        <v>18204.676567052626</v>
      </c>
      <c r="P34" s="134"/>
      <c r="Q34" s="5" t="str">
        <f>VLOOKUP(B34,'Match_4th April'!$B$2:$P$49, 15, FALSE)</f>
        <v>JV</v>
      </c>
      <c r="R34" s="78"/>
    </row>
    <row r="35" spans="1:18" x14ac:dyDescent="0.35">
      <c r="A35" s="74">
        <f t="shared" si="6"/>
        <v>34</v>
      </c>
      <c r="B35" s="12" t="s">
        <v>6</v>
      </c>
      <c r="C35" s="12" t="s">
        <v>66</v>
      </c>
      <c r="D35" s="12" t="s">
        <v>4</v>
      </c>
      <c r="E35" s="13">
        <v>230.24022302024301</v>
      </c>
      <c r="F35" s="13">
        <v>312.65089186343801</v>
      </c>
      <c r="G35" s="14" t="s">
        <v>55</v>
      </c>
      <c r="H35" s="12" t="s">
        <v>52</v>
      </c>
      <c r="I35" s="13">
        <v>360</v>
      </c>
      <c r="J35" s="13">
        <f t="shared" si="9"/>
        <v>1357.9334130333489</v>
      </c>
      <c r="K35" s="13">
        <f t="shared" si="10"/>
        <v>1357.9334130333489</v>
      </c>
      <c r="L35" s="13">
        <f t="shared" si="11"/>
        <v>230.24022302024301</v>
      </c>
      <c r="M35" s="13">
        <f t="shared" si="12"/>
        <v>312.65089186343801</v>
      </c>
      <c r="N35" s="13">
        <f t="shared" si="7"/>
        <v>21424.095367672398</v>
      </c>
      <c r="O35" s="15">
        <f t="shared" si="8"/>
        <v>18517.327458916065</v>
      </c>
      <c r="P35" s="134"/>
      <c r="Q35" s="5" t="str">
        <f>VLOOKUP(B35,'Match_4th April'!$B$2:$P$49, 15, FALSE)</f>
        <v>JV</v>
      </c>
      <c r="R35" s="78"/>
    </row>
    <row r="36" spans="1:18" x14ac:dyDescent="0.35">
      <c r="A36" s="74">
        <f t="shared" si="6"/>
        <v>35</v>
      </c>
      <c r="B36" s="12" t="s">
        <v>9</v>
      </c>
      <c r="C36" s="12" t="s">
        <v>68</v>
      </c>
      <c r="D36" s="12" t="s">
        <v>4</v>
      </c>
      <c r="E36" s="13">
        <v>226.791087144491</v>
      </c>
      <c r="F36" s="13">
        <v>89.406887246978997</v>
      </c>
      <c r="G36" s="14" t="s">
        <v>55</v>
      </c>
      <c r="H36" s="12" t="s">
        <v>52</v>
      </c>
      <c r="I36" s="13">
        <v>360</v>
      </c>
      <c r="J36" s="13">
        <f t="shared" si="9"/>
        <v>394.22575363385829</v>
      </c>
      <c r="K36" s="13">
        <f t="shared" si="10"/>
        <v>394.22575363385829</v>
      </c>
      <c r="L36" s="13">
        <f t="shared" si="11"/>
        <v>226.791087144491</v>
      </c>
      <c r="M36" s="13">
        <f t="shared" si="12"/>
        <v>89.406887246978997</v>
      </c>
      <c r="N36" s="13">
        <f t="shared" si="7"/>
        <v>21650.886454816889</v>
      </c>
      <c r="O36" s="15">
        <f t="shared" si="8"/>
        <v>18606.734346163044</v>
      </c>
      <c r="P36" s="134"/>
      <c r="Q36" s="5" t="str">
        <f>VLOOKUP(B36,'Match_4th April'!$B$2:$P$49, 15, FALSE)</f>
        <v>JV</v>
      </c>
    </row>
    <row r="37" spans="1:18" x14ac:dyDescent="0.35">
      <c r="A37" s="74">
        <f t="shared" si="6"/>
        <v>36</v>
      </c>
      <c r="B37" s="75" t="s">
        <v>5</v>
      </c>
      <c r="C37" s="75" t="s">
        <v>65</v>
      </c>
      <c r="D37" s="75" t="s">
        <v>4</v>
      </c>
      <c r="E37" s="76">
        <v>211.90921137394798</v>
      </c>
      <c r="F37" s="76">
        <v>400.56459510613701</v>
      </c>
      <c r="G37" s="77" t="s">
        <v>55</v>
      </c>
      <c r="H37" s="75" t="s">
        <v>52</v>
      </c>
      <c r="I37" s="76">
        <v>456</v>
      </c>
      <c r="J37" s="76">
        <f t="shared" si="9"/>
        <v>1890.265140005057</v>
      </c>
      <c r="K37" s="76">
        <f t="shared" si="10"/>
        <v>1890.265140005057</v>
      </c>
      <c r="L37" s="76">
        <f t="shared" si="11"/>
        <v>211.90921137394798</v>
      </c>
      <c r="M37" s="76">
        <f t="shared" si="12"/>
        <v>400.56459510613701</v>
      </c>
      <c r="N37" s="76">
        <f t="shared" si="7"/>
        <v>21862.795666190839</v>
      </c>
      <c r="O37" s="97">
        <f t="shared" si="8"/>
        <v>19007.298941269182</v>
      </c>
      <c r="P37" s="137"/>
      <c r="Q37" s="78" t="str">
        <f>VLOOKUP(B37,'Match_4th April'!$B$2:$P$49, 15, FALSE)</f>
        <v>JV</v>
      </c>
    </row>
    <row r="38" spans="1:18" x14ac:dyDescent="0.35">
      <c r="A38" s="74">
        <f t="shared" si="6"/>
        <v>37</v>
      </c>
      <c r="B38" s="75" t="s">
        <v>46</v>
      </c>
      <c r="C38" s="75" t="s">
        <v>70</v>
      </c>
      <c r="D38" s="75" t="s">
        <v>4</v>
      </c>
      <c r="E38" s="76">
        <v>142.40343210019799</v>
      </c>
      <c r="F38" s="76">
        <v>712.34307433771914</v>
      </c>
      <c r="G38" s="77" t="s">
        <v>55</v>
      </c>
      <c r="H38" s="75" t="s">
        <v>52</v>
      </c>
      <c r="I38" s="76">
        <v>288.2</v>
      </c>
      <c r="J38" s="76">
        <f t="shared" si="9"/>
        <v>5002.2886656025248</v>
      </c>
      <c r="K38" s="76">
        <f t="shared" si="10"/>
        <v>5002.2886656025248</v>
      </c>
      <c r="L38" s="76">
        <f t="shared" si="11"/>
        <v>142.40343210019799</v>
      </c>
      <c r="M38" s="76">
        <f t="shared" si="12"/>
        <v>712.34307433771914</v>
      </c>
      <c r="N38" s="76">
        <f t="shared" si="7"/>
        <v>22005.199098291036</v>
      </c>
      <c r="O38" s="97">
        <f t="shared" si="8"/>
        <v>19719.6420156069</v>
      </c>
      <c r="P38" s="137"/>
      <c r="Q38" s="78" t="str">
        <f>VLOOKUP(B38,'Match_4th April'!$B$2:$P$49, 15, FALSE)</f>
        <v>JV</v>
      </c>
      <c r="R38" s="143">
        <f>20200-O38</f>
        <v>480.3579843931002</v>
      </c>
    </row>
    <row r="39" spans="1:18" x14ac:dyDescent="0.35">
      <c r="A39" s="87">
        <f t="shared" si="6"/>
        <v>38</v>
      </c>
      <c r="B39" s="88" t="s">
        <v>21</v>
      </c>
      <c r="C39" s="88" t="s">
        <v>70</v>
      </c>
      <c r="D39" s="88" t="s">
        <v>4</v>
      </c>
      <c r="E39" s="89">
        <v>134.45535743921499</v>
      </c>
      <c r="F39" s="89">
        <v>276.31316386754401</v>
      </c>
      <c r="G39" s="90" t="s">
        <v>55</v>
      </c>
      <c r="H39" s="88" t="s">
        <v>52</v>
      </c>
      <c r="I39" s="89">
        <v>288.2</v>
      </c>
      <c r="J39" s="89">
        <f t="shared" si="9"/>
        <v>2055.0550690585951</v>
      </c>
      <c r="K39" s="89">
        <f t="shared" si="10"/>
        <v>2055.0550690585951</v>
      </c>
      <c r="L39" s="89">
        <f t="shared" si="11"/>
        <v>134.45535743921499</v>
      </c>
      <c r="M39" s="89">
        <f t="shared" si="12"/>
        <v>276.31316386754401</v>
      </c>
      <c r="N39" s="89">
        <f t="shared" ref="N39:N40" si="13">N38+E39</f>
        <v>22139.654455730251</v>
      </c>
      <c r="O39" s="91">
        <f t="shared" ref="O39:O40" si="14">O38+M39</f>
        <v>19995.955179474444</v>
      </c>
      <c r="P39" s="139"/>
      <c r="Q39" s="5" t="str">
        <f>VLOOKUP(B39,'Match_4th April'!$B$2:$P$49, 15, FALSE)</f>
        <v>JV</v>
      </c>
      <c r="R39" s="143"/>
    </row>
    <row r="40" spans="1:18" x14ac:dyDescent="0.35">
      <c r="A40" s="74">
        <f t="shared" si="6"/>
        <v>39</v>
      </c>
      <c r="B40" s="18" t="s">
        <v>7</v>
      </c>
      <c r="C40" s="18" t="s">
        <v>67</v>
      </c>
      <c r="D40" s="18" t="s">
        <v>4</v>
      </c>
      <c r="E40" s="19">
        <v>140.081256057708</v>
      </c>
      <c r="F40" s="19">
        <v>784.39714843792501</v>
      </c>
      <c r="G40" s="20" t="s">
        <v>54</v>
      </c>
      <c r="H40" s="18" t="s">
        <v>53</v>
      </c>
      <c r="I40" s="19">
        <v>360</v>
      </c>
      <c r="J40" s="19">
        <f t="shared" si="0"/>
        <v>5599.5867720859387</v>
      </c>
      <c r="K40" s="19">
        <f t="shared" si="1"/>
        <v>5599.5867720859387</v>
      </c>
      <c r="L40" s="19">
        <f t="shared" si="2"/>
        <v>140.081256057708</v>
      </c>
      <c r="M40" s="19">
        <f t="shared" si="3"/>
        <v>784.39714843792501</v>
      </c>
      <c r="N40" s="21">
        <f t="shared" si="13"/>
        <v>22279.735711787958</v>
      </c>
      <c r="O40" s="22">
        <f t="shared" si="14"/>
        <v>20780.352327912369</v>
      </c>
      <c r="P40" s="134" t="s">
        <v>127</v>
      </c>
      <c r="Q40" s="5" t="str">
        <f>VLOOKUP(B40,'Match_4th April'!$B$2:$P$49, 15, FALSE)</f>
        <v>JV</v>
      </c>
    </row>
    <row r="41" spans="1:18" x14ac:dyDescent="0.35">
      <c r="A41" s="74">
        <f t="shared" si="6"/>
        <v>40</v>
      </c>
      <c r="B41" s="12" t="s">
        <v>12</v>
      </c>
      <c r="C41" s="12" t="s">
        <v>68</v>
      </c>
      <c r="D41" s="12" t="s">
        <v>4</v>
      </c>
      <c r="E41" s="13">
        <v>131.094520489285</v>
      </c>
      <c r="F41" s="13">
        <v>840.305710607528</v>
      </c>
      <c r="G41" s="14" t="s">
        <v>55</v>
      </c>
      <c r="H41" s="12" t="s">
        <v>52</v>
      </c>
      <c r="I41" s="13">
        <v>360</v>
      </c>
      <c r="J41" s="13">
        <f>F41*1000/E41</f>
        <v>6409.9224549679811</v>
      </c>
      <c r="K41" s="13">
        <f>IF(J41&lt;I41,I41,J41)</f>
        <v>6409.9224549679811</v>
      </c>
      <c r="L41" s="13">
        <f>E41</f>
        <v>131.094520489285</v>
      </c>
      <c r="M41" s="13">
        <f>K41*E41/1000</f>
        <v>840.305710607528</v>
      </c>
      <c r="N41" s="13">
        <f t="shared" ref="N41:N43" si="15">N40+E41</f>
        <v>22410.830232277243</v>
      </c>
      <c r="O41" s="15">
        <f t="shared" ref="O41:O43" si="16">O40+M41</f>
        <v>21620.658038519898</v>
      </c>
      <c r="P41" s="134"/>
      <c r="Q41" s="5" t="str">
        <f>VLOOKUP(B41,'Match_4th April'!$B$2:$P$49, 15, FALSE)</f>
        <v>JV</v>
      </c>
    </row>
    <row r="42" spans="1:18" x14ac:dyDescent="0.35">
      <c r="A42" s="74">
        <f t="shared" si="6"/>
        <v>41</v>
      </c>
      <c r="B42" s="92" t="s">
        <v>1</v>
      </c>
      <c r="C42" s="92" t="s">
        <v>63</v>
      </c>
      <c r="D42" s="92" t="s">
        <v>2</v>
      </c>
      <c r="E42" s="93">
        <v>300.46608878578598</v>
      </c>
      <c r="F42" s="93">
        <v>1208.80884273421</v>
      </c>
      <c r="G42" s="94" t="s">
        <v>60</v>
      </c>
      <c r="H42" s="92" t="s">
        <v>53</v>
      </c>
      <c r="I42" s="93">
        <v>1196.5</v>
      </c>
      <c r="J42" s="93">
        <f>F42*1000/E42</f>
        <v>4023.1123838937347</v>
      </c>
      <c r="K42" s="93">
        <f>IF(J42&lt;I42,I42,J42)</f>
        <v>4023.1123838937347</v>
      </c>
      <c r="L42" s="93">
        <f>E42</f>
        <v>300.46608878578598</v>
      </c>
      <c r="M42" s="93">
        <f>K42*E42/1000</f>
        <v>1208.80884273421</v>
      </c>
      <c r="N42" s="95">
        <f t="shared" si="15"/>
        <v>22711.29632106303</v>
      </c>
      <c r="O42" s="96">
        <f t="shared" si="16"/>
        <v>22829.466881254106</v>
      </c>
      <c r="P42" s="134" t="s">
        <v>127</v>
      </c>
      <c r="Q42" s="5" t="str">
        <f>VLOOKUP(B42,'Match_4th April'!$B$2:$P$49, 15, FALSE)</f>
        <v>JV</v>
      </c>
    </row>
    <row r="43" spans="1:18" ht="15" thickBot="1" x14ac:dyDescent="0.4">
      <c r="A43" s="103">
        <f t="shared" si="6"/>
        <v>42</v>
      </c>
      <c r="B43" s="64" t="s">
        <v>28</v>
      </c>
      <c r="C43" s="64" t="s">
        <v>82</v>
      </c>
      <c r="D43" s="64" t="s">
        <v>4</v>
      </c>
      <c r="E43" s="65">
        <v>110.170692875922</v>
      </c>
      <c r="F43" s="65">
        <v>184.31081042376101</v>
      </c>
      <c r="G43" s="66" t="s">
        <v>56</v>
      </c>
      <c r="H43" s="64" t="s">
        <v>53</v>
      </c>
      <c r="I43" s="65">
        <v>262</v>
      </c>
      <c r="J43" s="65">
        <f>F43*1000/E43</f>
        <v>1672.9568055938266</v>
      </c>
      <c r="K43" s="65">
        <f>IF(J43&lt;I43,I43,J43)</f>
        <v>1672.9568055938266</v>
      </c>
      <c r="L43" s="65">
        <f>E43</f>
        <v>110.170692875922</v>
      </c>
      <c r="M43" s="65">
        <f>K43*E43/1000</f>
        <v>184.31081042376101</v>
      </c>
      <c r="N43" s="67">
        <f t="shared" si="15"/>
        <v>22821.467013938953</v>
      </c>
      <c r="O43" s="68">
        <f t="shared" si="16"/>
        <v>23013.777691677868</v>
      </c>
      <c r="P43" s="142" t="s">
        <v>127</v>
      </c>
      <c r="Q43" s="5" t="str">
        <f>VLOOKUP(B43,'Match_4th April'!$B$2:$P$49, 15, FALSE)</f>
        <v>JV</v>
      </c>
    </row>
    <row r="49" spans="1:17" x14ac:dyDescent="0.35">
      <c r="A49" s="145" t="s">
        <v>125</v>
      </c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79"/>
    </row>
    <row r="50" spans="1:17" x14ac:dyDescent="0.35">
      <c r="A50" s="79">
        <v>1</v>
      </c>
      <c r="B50" s="18" t="s">
        <v>50</v>
      </c>
      <c r="C50" s="18" t="s">
        <v>80</v>
      </c>
      <c r="D50" s="18" t="s">
        <v>4</v>
      </c>
      <c r="E50" s="19">
        <v>1008.63</v>
      </c>
      <c r="F50" s="19">
        <v>551.82354999999995</v>
      </c>
      <c r="G50" s="20" t="s">
        <v>118</v>
      </c>
      <c r="H50" s="18" t="s">
        <v>53</v>
      </c>
      <c r="I50" s="19">
        <v>709.1</v>
      </c>
      <c r="J50" s="19">
        <f t="shared" ref="J50:J55" si="17">F50*1000/E50</f>
        <v>547.10205922885496</v>
      </c>
      <c r="K50" s="48">
        <f t="shared" ref="K50:K55" si="18">IF(J50&lt;I50,I50,J50)</f>
        <v>709.1</v>
      </c>
      <c r="L50" s="19">
        <f t="shared" ref="L50:L55" si="19">E50</f>
        <v>1008.63</v>
      </c>
      <c r="M50" s="19">
        <f t="shared" ref="M50:M55" si="20">K50*E50/1000</f>
        <v>715.21953300000007</v>
      </c>
      <c r="N50" s="21">
        <f>L50</f>
        <v>1008.63</v>
      </c>
      <c r="O50" s="21">
        <f>M50</f>
        <v>715.21953300000007</v>
      </c>
      <c r="P50" s="19" t="s">
        <v>126</v>
      </c>
      <c r="Q50" s="5" t="str">
        <f>VLOOKUP(B50,'Match_4th April'!$B$2:$P$49, 15, FALSE)</f>
        <v>JV</v>
      </c>
    </row>
    <row r="51" spans="1:17" x14ac:dyDescent="0.35">
      <c r="A51" s="79">
        <v>2</v>
      </c>
      <c r="B51" s="18" t="s">
        <v>44</v>
      </c>
      <c r="C51" s="18" t="s">
        <v>76</v>
      </c>
      <c r="D51" s="18" t="s">
        <v>2</v>
      </c>
      <c r="E51" s="19">
        <v>862.53287679598202</v>
      </c>
      <c r="F51" s="19">
        <v>1098.85644359814</v>
      </c>
      <c r="G51" s="20" t="s">
        <v>51</v>
      </c>
      <c r="H51" s="18" t="s">
        <v>53</v>
      </c>
      <c r="I51" s="19">
        <v>527.1</v>
      </c>
      <c r="J51" s="19">
        <f t="shared" si="17"/>
        <v>1273.9878944441168</v>
      </c>
      <c r="K51" s="19">
        <f t="shared" si="18"/>
        <v>1273.9878944441168</v>
      </c>
      <c r="L51" s="19">
        <f t="shared" si="19"/>
        <v>862.53287679598202</v>
      </c>
      <c r="M51" s="19">
        <f t="shared" si="20"/>
        <v>1098.85644359814</v>
      </c>
      <c r="N51" s="21">
        <f>N50+L51</f>
        <v>1871.1628767959819</v>
      </c>
      <c r="O51" s="21">
        <f>O50+M51</f>
        <v>1814.0759765981402</v>
      </c>
      <c r="P51" s="19" t="s">
        <v>130</v>
      </c>
      <c r="Q51" s="5" t="str">
        <f>VLOOKUP(B51,'Match_4th April'!$B$2:$P$49, 15, FALSE)</f>
        <v>JV</v>
      </c>
    </row>
    <row r="52" spans="1:17" x14ac:dyDescent="0.35">
      <c r="A52" s="79">
        <v>3</v>
      </c>
      <c r="B52" s="18" t="s">
        <v>43</v>
      </c>
      <c r="C52" s="18" t="s">
        <v>65</v>
      </c>
      <c r="D52" s="18" t="s">
        <v>4</v>
      </c>
      <c r="E52" s="19">
        <v>177.08941192122799</v>
      </c>
      <c r="F52" s="19">
        <v>324.51320233221401</v>
      </c>
      <c r="G52" s="20" t="s">
        <v>59</v>
      </c>
      <c r="H52" s="18" t="s">
        <v>53</v>
      </c>
      <c r="I52" s="19">
        <v>456</v>
      </c>
      <c r="J52" s="19">
        <f t="shared" si="17"/>
        <v>1832.4822405337384</v>
      </c>
      <c r="K52" s="19">
        <f t="shared" si="18"/>
        <v>1832.4822405337384</v>
      </c>
      <c r="L52" s="19">
        <f t="shared" si="19"/>
        <v>177.08941192122799</v>
      </c>
      <c r="M52" s="19">
        <f t="shared" si="20"/>
        <v>324.51320233221401</v>
      </c>
      <c r="N52" s="21">
        <f t="shared" ref="N52:N55" si="21">N51+L52</f>
        <v>2048.2522887172099</v>
      </c>
      <c r="O52" s="21">
        <f t="shared" ref="O52:O55" si="22">O51+M52</f>
        <v>2138.5891789303541</v>
      </c>
      <c r="P52" s="19" t="s">
        <v>129</v>
      </c>
      <c r="Q52" s="5" t="str">
        <f>VLOOKUP(B52,'Match_4th April'!$B$2:$P$49, 15, FALSE)</f>
        <v>JV</v>
      </c>
    </row>
    <row r="53" spans="1:17" x14ac:dyDescent="0.35">
      <c r="A53" s="79">
        <v>4</v>
      </c>
      <c r="B53" s="92" t="s">
        <v>36</v>
      </c>
      <c r="C53" s="92" t="s">
        <v>76</v>
      </c>
      <c r="D53" s="92" t="s">
        <v>2</v>
      </c>
      <c r="E53" s="93">
        <v>297</v>
      </c>
      <c r="F53" s="93">
        <v>3293</v>
      </c>
      <c r="G53" s="94" t="s">
        <v>57</v>
      </c>
      <c r="H53" s="92" t="s">
        <v>53</v>
      </c>
      <c r="I53" s="93">
        <v>527.1</v>
      </c>
      <c r="J53" s="93">
        <f t="shared" si="17"/>
        <v>11087.542087542088</v>
      </c>
      <c r="K53" s="93">
        <f t="shared" si="18"/>
        <v>11087.542087542088</v>
      </c>
      <c r="L53" s="93">
        <f t="shared" si="19"/>
        <v>297</v>
      </c>
      <c r="M53" s="93">
        <f t="shared" si="20"/>
        <v>3293</v>
      </c>
      <c r="N53" s="21">
        <f t="shared" si="21"/>
        <v>2345.2522887172099</v>
      </c>
      <c r="O53" s="21">
        <f t="shared" si="22"/>
        <v>5431.5891789303541</v>
      </c>
      <c r="P53" s="19" t="s">
        <v>131</v>
      </c>
      <c r="Q53" s="5" t="str">
        <f>VLOOKUP(B53,'Match_4th April'!$B$2:$P$49, 15, FALSE)</f>
        <v>JV</v>
      </c>
    </row>
    <row r="54" spans="1:17" x14ac:dyDescent="0.35">
      <c r="A54" s="79">
        <v>5</v>
      </c>
      <c r="B54" s="92" t="s">
        <v>41</v>
      </c>
      <c r="C54" s="92" t="s">
        <v>72</v>
      </c>
      <c r="D54" s="92" t="s">
        <v>4</v>
      </c>
      <c r="E54" s="93">
        <v>156.35986186029001</v>
      </c>
      <c r="F54" s="93">
        <v>792.47236416567102</v>
      </c>
      <c r="G54" s="94" t="s">
        <v>56</v>
      </c>
      <c r="H54" s="92" t="s">
        <v>53</v>
      </c>
      <c r="I54" s="93">
        <v>272.7</v>
      </c>
      <c r="J54" s="93">
        <f t="shared" si="17"/>
        <v>5068.2595567509361</v>
      </c>
      <c r="K54" s="93">
        <f t="shared" si="18"/>
        <v>5068.2595567509361</v>
      </c>
      <c r="L54" s="93">
        <f t="shared" si="19"/>
        <v>156.35986186029001</v>
      </c>
      <c r="M54" s="93">
        <f t="shared" si="20"/>
        <v>792.47236416567102</v>
      </c>
      <c r="N54" s="21">
        <f t="shared" si="21"/>
        <v>2501.6121505775</v>
      </c>
      <c r="O54" s="21">
        <f t="shared" si="22"/>
        <v>6224.0615430960252</v>
      </c>
      <c r="P54" s="19" t="s">
        <v>128</v>
      </c>
      <c r="Q54" s="5" t="str">
        <f>VLOOKUP(B54,'Match_4th April'!$B$2:$P$49, 15, FALSE)</f>
        <v>JV</v>
      </c>
    </row>
    <row r="55" spans="1:17" x14ac:dyDescent="0.35">
      <c r="A55" s="79">
        <v>6</v>
      </c>
      <c r="B55" s="18" t="s">
        <v>40</v>
      </c>
      <c r="C55" s="18" t="s">
        <v>64</v>
      </c>
      <c r="D55" s="18" t="s">
        <v>4</v>
      </c>
      <c r="E55" s="19">
        <v>126.95671149104</v>
      </c>
      <c r="F55" s="19">
        <v>572.34960965602795</v>
      </c>
      <c r="G55" s="20" t="s">
        <v>58</v>
      </c>
      <c r="H55" s="18" t="s">
        <v>53</v>
      </c>
      <c r="I55" s="19">
        <v>476</v>
      </c>
      <c r="J55" s="19">
        <f t="shared" si="17"/>
        <v>4508.2264886517769</v>
      </c>
      <c r="K55" s="19">
        <f t="shared" si="18"/>
        <v>4508.2264886517769</v>
      </c>
      <c r="L55" s="19">
        <f t="shared" si="19"/>
        <v>126.95671149104</v>
      </c>
      <c r="M55" s="19">
        <f t="shared" si="20"/>
        <v>572.34960965602795</v>
      </c>
      <c r="N55" s="21">
        <f t="shared" si="21"/>
        <v>2628.5688620685401</v>
      </c>
      <c r="O55" s="21">
        <f t="shared" si="22"/>
        <v>6796.4111527520527</v>
      </c>
      <c r="P55" s="19" t="s">
        <v>128</v>
      </c>
      <c r="Q55" s="5" t="str">
        <f>VLOOKUP(B55,'Match_4th April'!$B$2:$P$49, 15, FALSE)</f>
        <v>JV</v>
      </c>
    </row>
    <row r="59" spans="1:17" x14ac:dyDescent="0.35">
      <c r="H59" s="5" t="s">
        <v>95</v>
      </c>
      <c r="I59" s="43">
        <v>21941</v>
      </c>
      <c r="J59" s="45" t="s">
        <v>100</v>
      </c>
    </row>
    <row r="60" spans="1:17" x14ac:dyDescent="0.35">
      <c r="H60" s="5" t="s">
        <v>96</v>
      </c>
      <c r="I60" s="43">
        <f>N39</f>
        <v>22139.654455730251</v>
      </c>
      <c r="J60" s="45" t="s">
        <v>100</v>
      </c>
    </row>
    <row r="61" spans="1:17" x14ac:dyDescent="0.35">
      <c r="H61" s="84" t="s">
        <v>97</v>
      </c>
      <c r="I61" s="85">
        <f>I60-I59</f>
        <v>198.65445573025136</v>
      </c>
      <c r="J61" s="80" t="s">
        <v>100</v>
      </c>
    </row>
    <row r="62" spans="1:17" x14ac:dyDescent="0.35">
      <c r="H62" s="5" t="s">
        <v>98</v>
      </c>
      <c r="I62" s="5" t="s">
        <v>132</v>
      </c>
    </row>
    <row r="63" spans="1:17" x14ac:dyDescent="0.35">
      <c r="H63" s="5" t="s">
        <v>123</v>
      </c>
      <c r="I63" s="5" t="s">
        <v>124</v>
      </c>
    </row>
  </sheetData>
  <autoFilter ref="A1:P44" xr:uid="{F39EE690-075D-4BE9-9C5B-96176C84CBEB}">
    <sortState ref="A2:P44">
      <sortCondition descending="1" ref="L2"/>
    </sortState>
  </autoFilter>
  <sortState ref="A2:P45">
    <sortCondition descending="1" ref="L2"/>
  </sortState>
  <mergeCells count="1">
    <mergeCell ref="A49:O49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3ED0D-C6F4-4786-9F7C-C5AC4B213BFD}">
  <dimension ref="A1:Q76"/>
  <sheetViews>
    <sheetView zoomScale="85" zoomScaleNormal="85" workbookViewId="0">
      <pane ySplit="2" topLeftCell="A3" activePane="bottomLeft" state="frozen"/>
      <selection pane="bottomLeft" activeCell="O66" sqref="O66:O67"/>
    </sheetView>
  </sheetViews>
  <sheetFormatPr defaultColWidth="9.1796875" defaultRowHeight="14.5" x14ac:dyDescent="0.35"/>
  <cols>
    <col min="1" max="1" width="3.81640625" style="5" bestFit="1" customWidth="1"/>
    <col min="2" max="2" width="17.81640625" style="5" bestFit="1" customWidth="1"/>
    <col min="3" max="3" width="17.81640625" style="5" customWidth="1"/>
    <col min="4" max="4" width="27.54296875" style="5" customWidth="1"/>
    <col min="5" max="5" width="23" style="5" bestFit="1" customWidth="1"/>
    <col min="6" max="6" width="17.81640625" style="5" bestFit="1" customWidth="1"/>
    <col min="7" max="7" width="28.54296875" style="5" bestFit="1" customWidth="1"/>
    <col min="8" max="8" width="29.453125" style="5" bestFit="1" customWidth="1"/>
    <col min="9" max="9" width="10.26953125" style="5" bestFit="1" customWidth="1"/>
    <col min="10" max="10" width="15.453125" style="5" bestFit="1" customWidth="1"/>
    <col min="11" max="12" width="14.453125" style="5" bestFit="1" customWidth="1"/>
    <col min="13" max="13" width="10" style="5" bestFit="1" customWidth="1"/>
    <col min="14" max="14" width="10.7265625" style="5" bestFit="1" customWidth="1"/>
    <col min="15" max="15" width="18.453125" style="5" bestFit="1" customWidth="1"/>
    <col min="16" max="16" width="64.453125" style="5" bestFit="1" customWidth="1"/>
    <col min="17" max="16384" width="9.1796875" style="5"/>
  </cols>
  <sheetData>
    <row r="1" spans="1:17" ht="33.5" x14ac:dyDescent="0.75">
      <c r="A1" s="112"/>
      <c r="B1" s="146" t="s">
        <v>116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7"/>
    </row>
    <row r="2" spans="1:17" ht="44" thickBot="1" x14ac:dyDescent="0.4">
      <c r="A2" s="113"/>
      <c r="B2" s="114" t="s">
        <v>115</v>
      </c>
      <c r="C2" s="114" t="s">
        <v>62</v>
      </c>
      <c r="D2" s="114" t="s">
        <v>0</v>
      </c>
      <c r="E2" s="114" t="s">
        <v>86</v>
      </c>
      <c r="F2" s="114" t="s">
        <v>87</v>
      </c>
      <c r="G2" s="114" t="s">
        <v>88</v>
      </c>
      <c r="H2" s="114" t="s">
        <v>89</v>
      </c>
      <c r="I2" s="115" t="s">
        <v>114</v>
      </c>
      <c r="J2" s="115" t="s">
        <v>90</v>
      </c>
      <c r="K2" s="115" t="s">
        <v>91</v>
      </c>
      <c r="L2" s="114" t="s">
        <v>86</v>
      </c>
      <c r="M2" s="115" t="s">
        <v>92</v>
      </c>
      <c r="N2" s="115" t="s">
        <v>94</v>
      </c>
      <c r="O2" s="116" t="s">
        <v>101</v>
      </c>
    </row>
    <row r="3" spans="1:17" x14ac:dyDescent="0.35">
      <c r="A3" s="6">
        <v>1</v>
      </c>
      <c r="B3" s="7" t="s">
        <v>38</v>
      </c>
      <c r="C3" s="7" t="s">
        <v>66</v>
      </c>
      <c r="D3" s="7" t="s">
        <v>4</v>
      </c>
      <c r="E3" s="8">
        <v>2008.1251295096101</v>
      </c>
      <c r="F3" s="8">
        <v>1129.7373124979099</v>
      </c>
      <c r="G3" s="9" t="s">
        <v>55</v>
      </c>
      <c r="H3" s="7" t="s">
        <v>52</v>
      </c>
      <c r="I3" s="8">
        <v>360</v>
      </c>
      <c r="J3" s="8">
        <f t="shared" ref="J3:J24" si="0">F3*1000/E3</f>
        <v>562.58312587014677</v>
      </c>
      <c r="K3" s="8">
        <f t="shared" ref="K3:K34" si="1">IF(J3&lt;I3,I3,J3)</f>
        <v>562.58312587014677</v>
      </c>
      <c r="L3" s="8">
        <f t="shared" ref="L3:L34" si="2">E3</f>
        <v>2008.1251295096101</v>
      </c>
      <c r="M3" s="8">
        <f t="shared" ref="M3:M34" si="3">K3*E3/1000</f>
        <v>1129.7373124979099</v>
      </c>
      <c r="N3" s="8">
        <f>E3</f>
        <v>2008.1251295096101</v>
      </c>
      <c r="O3" s="10">
        <f>M3</f>
        <v>1129.7373124979099</v>
      </c>
      <c r="P3" s="134"/>
      <c r="Q3" s="5" t="str">
        <f>VLOOKUP(B3,'Match_4th April'!$B$2:$P$49, 15, FALSE)</f>
        <v>JV</v>
      </c>
    </row>
    <row r="4" spans="1:17" x14ac:dyDescent="0.35">
      <c r="A4" s="11">
        <f t="shared" ref="A4:A35" si="4">A3+1</f>
        <v>2</v>
      </c>
      <c r="B4" s="12" t="s">
        <v>34</v>
      </c>
      <c r="C4" s="12" t="s">
        <v>70</v>
      </c>
      <c r="D4" s="12" t="s">
        <v>2</v>
      </c>
      <c r="E4" s="13">
        <v>1474.96711369222</v>
      </c>
      <c r="F4" s="13">
        <v>723.74741862637416</v>
      </c>
      <c r="G4" s="14" t="s">
        <v>55</v>
      </c>
      <c r="H4" s="12" t="s">
        <v>52</v>
      </c>
      <c r="I4" s="13">
        <v>288.2</v>
      </c>
      <c r="J4" s="13">
        <f t="shared" si="0"/>
        <v>490.6871562815046</v>
      </c>
      <c r="K4" s="13">
        <f t="shared" si="1"/>
        <v>490.6871562815046</v>
      </c>
      <c r="L4" s="13">
        <f t="shared" si="2"/>
        <v>1474.96711369222</v>
      </c>
      <c r="M4" s="13">
        <f t="shared" si="3"/>
        <v>723.74741862637416</v>
      </c>
      <c r="N4" s="13">
        <f>N3+E4</f>
        <v>3483.0922432018301</v>
      </c>
      <c r="O4" s="15">
        <f>O3+M4</f>
        <v>1853.4847311242841</v>
      </c>
      <c r="P4" s="134"/>
      <c r="Q4" s="5" t="str">
        <f>VLOOKUP(B4,'Match_4th April'!$B$2:$P$49, 15, FALSE)</f>
        <v>AF</v>
      </c>
    </row>
    <row r="5" spans="1:17" x14ac:dyDescent="0.35">
      <c r="A5" s="54">
        <f t="shared" si="4"/>
        <v>3</v>
      </c>
      <c r="B5" s="55" t="s">
        <v>47</v>
      </c>
      <c r="C5" s="55" t="s">
        <v>66</v>
      </c>
      <c r="D5" s="55" t="s">
        <v>2</v>
      </c>
      <c r="E5" s="56">
        <v>1156.4247777554101</v>
      </c>
      <c r="F5" s="56">
        <v>358.82674361729704</v>
      </c>
      <c r="G5" s="57" t="s">
        <v>55</v>
      </c>
      <c r="H5" s="55" t="s">
        <v>52</v>
      </c>
      <c r="I5" s="56">
        <v>360</v>
      </c>
      <c r="J5" s="56">
        <f t="shared" si="0"/>
        <v>310.28973999828179</v>
      </c>
      <c r="K5" s="56">
        <f t="shared" si="1"/>
        <v>360</v>
      </c>
      <c r="L5" s="56">
        <f t="shared" si="2"/>
        <v>1156.4247777554101</v>
      </c>
      <c r="M5" s="56">
        <f t="shared" si="3"/>
        <v>416.31291999194764</v>
      </c>
      <c r="N5" s="56">
        <f t="shared" ref="N5:N55" si="5">N4+E5</f>
        <v>4639.5170209572407</v>
      </c>
      <c r="O5" s="58">
        <f t="shared" ref="O5:O55" si="6">O4+M5</f>
        <v>2269.7976511162315</v>
      </c>
      <c r="P5" s="134"/>
      <c r="Q5" s="5" t="str">
        <f>VLOOKUP(B5,'Match_4th April'!$B$2:$P$49, 15, FALSE)</f>
        <v>JV</v>
      </c>
    </row>
    <row r="6" spans="1:17" x14ac:dyDescent="0.35">
      <c r="A6" s="11">
        <f t="shared" si="4"/>
        <v>4</v>
      </c>
      <c r="B6" s="12" t="s">
        <v>19</v>
      </c>
      <c r="C6" s="12" t="s">
        <v>68</v>
      </c>
      <c r="D6" s="12" t="s">
        <v>4</v>
      </c>
      <c r="E6" s="13">
        <v>1043.72911260101</v>
      </c>
      <c r="F6" s="13">
        <v>821.87023782662311</v>
      </c>
      <c r="G6" s="14" t="s">
        <v>55</v>
      </c>
      <c r="H6" s="12" t="s">
        <v>52</v>
      </c>
      <c r="I6" s="13">
        <v>360</v>
      </c>
      <c r="J6" s="13">
        <f t="shared" si="0"/>
        <v>787.4363452203545</v>
      </c>
      <c r="K6" s="13">
        <f t="shared" si="1"/>
        <v>787.4363452203545</v>
      </c>
      <c r="L6" s="13">
        <f t="shared" si="2"/>
        <v>1043.72911260101</v>
      </c>
      <c r="M6" s="13">
        <f t="shared" si="3"/>
        <v>821.87023782662311</v>
      </c>
      <c r="N6" s="13">
        <f t="shared" si="5"/>
        <v>5683.2461335582502</v>
      </c>
      <c r="O6" s="15">
        <f t="shared" si="6"/>
        <v>3091.6678889428545</v>
      </c>
      <c r="P6" s="134"/>
      <c r="Q6" s="5" t="str">
        <f>VLOOKUP(B6,'Match_4th April'!$B$2:$P$49, 15, FALSE)</f>
        <v>AF</v>
      </c>
    </row>
    <row r="7" spans="1:17" x14ac:dyDescent="0.35">
      <c r="A7" s="54">
        <f t="shared" si="4"/>
        <v>5</v>
      </c>
      <c r="B7" s="55" t="s">
        <v>31</v>
      </c>
      <c r="C7" s="55" t="s">
        <v>68</v>
      </c>
      <c r="D7" s="55" t="s">
        <v>2</v>
      </c>
      <c r="E7" s="56">
        <v>1009.37387013358</v>
      </c>
      <c r="F7" s="56">
        <v>314.34633325968406</v>
      </c>
      <c r="G7" s="57" t="s">
        <v>55</v>
      </c>
      <c r="H7" s="55" t="s">
        <v>52</v>
      </c>
      <c r="I7" s="56">
        <v>360</v>
      </c>
      <c r="J7" s="56">
        <f t="shared" si="0"/>
        <v>311.42705647619312</v>
      </c>
      <c r="K7" s="56">
        <f t="shared" si="1"/>
        <v>360</v>
      </c>
      <c r="L7" s="56">
        <f t="shared" si="2"/>
        <v>1009.37387013358</v>
      </c>
      <c r="M7" s="56">
        <f t="shared" si="3"/>
        <v>363.37459324808879</v>
      </c>
      <c r="N7" s="56">
        <f t="shared" si="5"/>
        <v>6692.6200036918299</v>
      </c>
      <c r="O7" s="58">
        <f t="shared" si="6"/>
        <v>3455.0424821909432</v>
      </c>
      <c r="P7" s="134"/>
      <c r="Q7" s="5" t="str">
        <f>VLOOKUP(B7,'Match_4th April'!$B$2:$P$49, 15, FALSE)</f>
        <v>JV</v>
      </c>
    </row>
    <row r="8" spans="1:17" x14ac:dyDescent="0.35">
      <c r="A8" s="11">
        <f t="shared" si="4"/>
        <v>6</v>
      </c>
      <c r="B8" s="18" t="s">
        <v>50</v>
      </c>
      <c r="C8" s="18" t="s">
        <v>80</v>
      </c>
      <c r="D8" s="18" t="s">
        <v>4</v>
      </c>
      <c r="E8" s="19">
        <v>1008.63</v>
      </c>
      <c r="F8" s="19">
        <v>551.82354999999995</v>
      </c>
      <c r="G8" s="20" t="s">
        <v>118</v>
      </c>
      <c r="H8" s="18" t="s">
        <v>53</v>
      </c>
      <c r="I8" s="19">
        <v>709.1</v>
      </c>
      <c r="J8" s="19">
        <f t="shared" si="0"/>
        <v>547.10205922885496</v>
      </c>
      <c r="K8" s="48">
        <f t="shared" si="1"/>
        <v>709.1</v>
      </c>
      <c r="L8" s="19">
        <f t="shared" si="2"/>
        <v>1008.63</v>
      </c>
      <c r="M8" s="19">
        <f t="shared" si="3"/>
        <v>715.21953300000007</v>
      </c>
      <c r="N8" s="21">
        <f t="shared" si="5"/>
        <v>7701.25000369183</v>
      </c>
      <c r="O8" s="22">
        <f t="shared" si="6"/>
        <v>4170.2620151909432</v>
      </c>
      <c r="P8" s="134" t="s">
        <v>126</v>
      </c>
      <c r="Q8" s="5" t="str">
        <f>VLOOKUP(B8,'Match_4th April'!$B$2:$P$49, 15, FALSE)</f>
        <v>JV</v>
      </c>
    </row>
    <row r="9" spans="1:17" x14ac:dyDescent="0.35">
      <c r="A9" s="11">
        <f t="shared" si="4"/>
        <v>7</v>
      </c>
      <c r="B9" s="12" t="s">
        <v>49</v>
      </c>
      <c r="C9" s="12" t="s">
        <v>68</v>
      </c>
      <c r="D9" s="12" t="s">
        <v>4</v>
      </c>
      <c r="E9" s="13">
        <v>971.20390711676009</v>
      </c>
      <c r="F9" s="13">
        <v>790.80368995654112</v>
      </c>
      <c r="G9" s="14" t="s">
        <v>55</v>
      </c>
      <c r="H9" s="12" t="s">
        <v>52</v>
      </c>
      <c r="I9" s="13">
        <v>360</v>
      </c>
      <c r="J9" s="13">
        <f t="shared" si="0"/>
        <v>814.25093552621922</v>
      </c>
      <c r="K9" s="13">
        <f t="shared" si="1"/>
        <v>814.25093552621922</v>
      </c>
      <c r="L9" s="13">
        <f t="shared" si="2"/>
        <v>971.20390711676009</v>
      </c>
      <c r="M9" s="13">
        <f t="shared" si="3"/>
        <v>790.80368995654112</v>
      </c>
      <c r="N9" s="13">
        <f t="shared" si="5"/>
        <v>8672.4539108085901</v>
      </c>
      <c r="O9" s="15">
        <f t="shared" si="6"/>
        <v>4961.0657051474846</v>
      </c>
      <c r="P9" s="134"/>
      <c r="Q9" s="5" t="str">
        <f>VLOOKUP(B9,'Match_4th April'!$B$2:$P$49, 15, FALSE)</f>
        <v>AF</v>
      </c>
    </row>
    <row r="10" spans="1:17" x14ac:dyDescent="0.35">
      <c r="A10" s="11">
        <f t="shared" si="4"/>
        <v>8</v>
      </c>
      <c r="B10" s="12" t="s">
        <v>35</v>
      </c>
      <c r="C10" s="12" t="s">
        <v>75</v>
      </c>
      <c r="D10" s="12" t="s">
        <v>2</v>
      </c>
      <c r="E10" s="13">
        <v>951.24477105274616</v>
      </c>
      <c r="F10" s="13">
        <v>1458.74826880521</v>
      </c>
      <c r="G10" s="14" t="s">
        <v>55</v>
      </c>
      <c r="H10" s="12" t="s">
        <v>52</v>
      </c>
      <c r="I10" s="13">
        <v>756.4</v>
      </c>
      <c r="J10" s="13">
        <f t="shared" si="0"/>
        <v>1533.5151510907206</v>
      </c>
      <c r="K10" s="13">
        <f t="shared" si="1"/>
        <v>1533.5151510907206</v>
      </c>
      <c r="L10" s="13">
        <f t="shared" si="2"/>
        <v>951.24477105274616</v>
      </c>
      <c r="M10" s="13">
        <f t="shared" si="3"/>
        <v>1458.74826880521</v>
      </c>
      <c r="N10" s="13">
        <f t="shared" si="5"/>
        <v>9623.6986818613368</v>
      </c>
      <c r="O10" s="15">
        <f t="shared" si="6"/>
        <v>6419.8139739526941</v>
      </c>
      <c r="P10" s="134"/>
      <c r="Q10" s="5" t="str">
        <f>VLOOKUP(B10,'Match_4th April'!$B$2:$P$49, 15, FALSE)</f>
        <v>JV</v>
      </c>
    </row>
    <row r="11" spans="1:17" x14ac:dyDescent="0.35">
      <c r="A11" s="11">
        <f t="shared" si="4"/>
        <v>9</v>
      </c>
      <c r="B11" s="18" t="s">
        <v>44</v>
      </c>
      <c r="C11" s="18" t="s">
        <v>76</v>
      </c>
      <c r="D11" s="18" t="s">
        <v>2</v>
      </c>
      <c r="E11" s="19">
        <v>862.53287679598202</v>
      </c>
      <c r="F11" s="19">
        <v>1098.85644359814</v>
      </c>
      <c r="G11" s="20" t="s">
        <v>51</v>
      </c>
      <c r="H11" s="18" t="s">
        <v>53</v>
      </c>
      <c r="I11" s="19">
        <v>527.1</v>
      </c>
      <c r="J11" s="19">
        <f t="shared" si="0"/>
        <v>1273.9878944441168</v>
      </c>
      <c r="K11" s="19">
        <f t="shared" si="1"/>
        <v>1273.9878944441168</v>
      </c>
      <c r="L11" s="19">
        <f t="shared" si="2"/>
        <v>862.53287679598202</v>
      </c>
      <c r="M11" s="19">
        <f t="shared" si="3"/>
        <v>1098.85644359814</v>
      </c>
      <c r="N11" s="21">
        <f t="shared" si="5"/>
        <v>10486.231558657319</v>
      </c>
      <c r="O11" s="22">
        <f t="shared" si="6"/>
        <v>7518.6704175508339</v>
      </c>
      <c r="P11" s="134" t="s">
        <v>130</v>
      </c>
      <c r="Q11" s="5" t="str">
        <f>VLOOKUP(B11,'Match_4th April'!$B$2:$P$49, 15, FALSE)</f>
        <v>JV</v>
      </c>
    </row>
    <row r="12" spans="1:17" x14ac:dyDescent="0.35">
      <c r="A12" s="54">
        <f t="shared" si="4"/>
        <v>10</v>
      </c>
      <c r="B12" s="55" t="s">
        <v>13</v>
      </c>
      <c r="C12" s="55" t="s">
        <v>66</v>
      </c>
      <c r="D12" s="55" t="s">
        <v>2</v>
      </c>
      <c r="E12" s="56">
        <v>861.64503646828712</v>
      </c>
      <c r="F12" s="56">
        <v>234.14166812610901</v>
      </c>
      <c r="G12" s="57" t="s">
        <v>55</v>
      </c>
      <c r="H12" s="55" t="s">
        <v>52</v>
      </c>
      <c r="I12" s="56">
        <v>360</v>
      </c>
      <c r="J12" s="56">
        <f t="shared" si="0"/>
        <v>271.73796426172134</v>
      </c>
      <c r="K12" s="56">
        <f t="shared" si="1"/>
        <v>360</v>
      </c>
      <c r="L12" s="56">
        <f t="shared" si="2"/>
        <v>861.64503646828712</v>
      </c>
      <c r="M12" s="56">
        <f t="shared" si="3"/>
        <v>310.19221312858338</v>
      </c>
      <c r="N12" s="56">
        <f t="shared" si="5"/>
        <v>11347.876595125606</v>
      </c>
      <c r="O12" s="58">
        <f t="shared" si="6"/>
        <v>7828.8626306794176</v>
      </c>
      <c r="P12" s="134"/>
      <c r="Q12" s="5" t="str">
        <f>VLOOKUP(B12,'Match_4th April'!$B$2:$P$49, 15, FALSE)</f>
        <v>JV</v>
      </c>
    </row>
    <row r="13" spans="1:17" x14ac:dyDescent="0.35">
      <c r="A13" s="11">
        <f t="shared" si="4"/>
        <v>11</v>
      </c>
      <c r="B13" s="12" t="s">
        <v>23</v>
      </c>
      <c r="C13" s="12" t="s">
        <v>66</v>
      </c>
      <c r="D13" s="12" t="s">
        <v>4</v>
      </c>
      <c r="E13" s="13">
        <v>834.1067240132021</v>
      </c>
      <c r="F13" s="13">
        <v>794.4563269652981</v>
      </c>
      <c r="G13" s="14" t="s">
        <v>55</v>
      </c>
      <c r="H13" s="12" t="s">
        <v>52</v>
      </c>
      <c r="I13" s="13">
        <v>360</v>
      </c>
      <c r="J13" s="13">
        <f t="shared" si="0"/>
        <v>952.46364055533456</v>
      </c>
      <c r="K13" s="13">
        <f t="shared" si="1"/>
        <v>952.46364055533456</v>
      </c>
      <c r="L13" s="13">
        <f t="shared" si="2"/>
        <v>834.1067240132021</v>
      </c>
      <c r="M13" s="13">
        <f t="shared" si="3"/>
        <v>794.4563269652981</v>
      </c>
      <c r="N13" s="13">
        <f t="shared" si="5"/>
        <v>12181.983319138808</v>
      </c>
      <c r="O13" s="15">
        <f t="shared" si="6"/>
        <v>8623.3189576447148</v>
      </c>
      <c r="P13" s="134"/>
      <c r="Q13" s="5" t="str">
        <f>VLOOKUP(B13,'Match_4th April'!$B$2:$P$49, 15, FALSE)</f>
        <v>AF</v>
      </c>
    </row>
    <row r="14" spans="1:17" x14ac:dyDescent="0.35">
      <c r="A14" s="11">
        <f t="shared" si="4"/>
        <v>12</v>
      </c>
      <c r="B14" s="12" t="s">
        <v>8</v>
      </c>
      <c r="C14" s="12" t="s">
        <v>66</v>
      </c>
      <c r="D14" s="12" t="s">
        <v>4</v>
      </c>
      <c r="E14" s="13">
        <v>817.53265945364797</v>
      </c>
      <c r="F14" s="13">
        <v>766.36228019116311</v>
      </c>
      <c r="G14" s="14" t="s">
        <v>55</v>
      </c>
      <c r="H14" s="12" t="s">
        <v>52</v>
      </c>
      <c r="I14" s="13">
        <v>360</v>
      </c>
      <c r="J14" s="13">
        <f t="shared" si="0"/>
        <v>937.40876444412413</v>
      </c>
      <c r="K14" s="13">
        <f t="shared" si="1"/>
        <v>937.40876444412413</v>
      </c>
      <c r="L14" s="13">
        <f t="shared" si="2"/>
        <v>817.53265945364797</v>
      </c>
      <c r="M14" s="13">
        <f t="shared" si="3"/>
        <v>766.36228019116311</v>
      </c>
      <c r="N14" s="13">
        <f t="shared" si="5"/>
        <v>12999.515978592455</v>
      </c>
      <c r="O14" s="15">
        <f t="shared" si="6"/>
        <v>9389.6812378358773</v>
      </c>
      <c r="P14" s="134"/>
      <c r="Q14" s="5" t="str">
        <f>VLOOKUP(B14,'Match_4th April'!$B$2:$P$49, 15, FALSE)</f>
        <v>AF</v>
      </c>
    </row>
    <row r="15" spans="1:17" x14ac:dyDescent="0.35">
      <c r="A15" s="11">
        <f t="shared" si="4"/>
        <v>13</v>
      </c>
      <c r="B15" s="12" t="s">
        <v>16</v>
      </c>
      <c r="C15" s="12" t="s">
        <v>70</v>
      </c>
      <c r="D15" s="12" t="s">
        <v>4</v>
      </c>
      <c r="E15" s="13">
        <v>742.99953815451704</v>
      </c>
      <c r="F15" s="13">
        <v>789.95488972058013</v>
      </c>
      <c r="G15" s="14" t="s">
        <v>55</v>
      </c>
      <c r="H15" s="12" t="s">
        <v>52</v>
      </c>
      <c r="I15" s="13">
        <v>288.2</v>
      </c>
      <c r="J15" s="13">
        <f t="shared" si="0"/>
        <v>1063.1970131269422</v>
      </c>
      <c r="K15" s="13">
        <f t="shared" si="1"/>
        <v>1063.1970131269422</v>
      </c>
      <c r="L15" s="13">
        <f t="shared" si="2"/>
        <v>742.99953815451704</v>
      </c>
      <c r="M15" s="13">
        <f t="shared" si="3"/>
        <v>789.95488972058013</v>
      </c>
      <c r="N15" s="13">
        <f t="shared" si="5"/>
        <v>13742.515516746973</v>
      </c>
      <c r="O15" s="15">
        <f t="shared" si="6"/>
        <v>10179.636127556458</v>
      </c>
      <c r="P15" s="134"/>
      <c r="Q15" s="5" t="str">
        <f>VLOOKUP(B15,'Match_4th April'!$B$2:$P$49, 15, FALSE)</f>
        <v>JV</v>
      </c>
    </row>
    <row r="16" spans="1:17" x14ac:dyDescent="0.35">
      <c r="A16" s="11">
        <f t="shared" si="4"/>
        <v>14</v>
      </c>
      <c r="B16" s="12" t="s">
        <v>17</v>
      </c>
      <c r="C16" s="12" t="s">
        <v>71</v>
      </c>
      <c r="D16" s="12" t="s">
        <v>2</v>
      </c>
      <c r="E16" s="13">
        <v>709.56487091383599</v>
      </c>
      <c r="F16" s="13">
        <v>181.74099158301601</v>
      </c>
      <c r="G16" s="14" t="s">
        <v>55</v>
      </c>
      <c r="H16" s="12" t="s">
        <v>52</v>
      </c>
      <c r="I16" s="13">
        <v>250.4</v>
      </c>
      <c r="J16" s="13">
        <f t="shared" si="0"/>
        <v>256.13019898935386</v>
      </c>
      <c r="K16" s="13">
        <f t="shared" si="1"/>
        <v>256.13019898935386</v>
      </c>
      <c r="L16" s="13">
        <f t="shared" si="2"/>
        <v>709.56487091383599</v>
      </c>
      <c r="M16" s="13">
        <f t="shared" si="3"/>
        <v>181.74099158301601</v>
      </c>
      <c r="N16" s="13">
        <f t="shared" si="5"/>
        <v>14452.08038766081</v>
      </c>
      <c r="O16" s="15">
        <f t="shared" si="6"/>
        <v>10361.377119139474</v>
      </c>
      <c r="P16" s="134"/>
      <c r="Q16" s="5" t="str">
        <f>VLOOKUP(B16,'Match_4th April'!$B$2:$P$49, 15, FALSE)</f>
        <v>JV</v>
      </c>
    </row>
    <row r="17" spans="1:17" x14ac:dyDescent="0.35">
      <c r="A17" s="11">
        <f t="shared" si="4"/>
        <v>15</v>
      </c>
      <c r="B17" s="12" t="s">
        <v>32</v>
      </c>
      <c r="C17" s="12" t="s">
        <v>69</v>
      </c>
      <c r="D17" s="12" t="s">
        <v>4</v>
      </c>
      <c r="E17" s="13">
        <v>693.01381492999406</v>
      </c>
      <c r="F17" s="13">
        <v>1029.9209685569301</v>
      </c>
      <c r="G17" s="14" t="s">
        <v>55</v>
      </c>
      <c r="H17" s="12" t="s">
        <v>52</v>
      </c>
      <c r="I17" s="13">
        <v>303.2</v>
      </c>
      <c r="J17" s="13">
        <f t="shared" si="0"/>
        <v>1486.1478175019777</v>
      </c>
      <c r="K17" s="13">
        <f t="shared" si="1"/>
        <v>1486.1478175019777</v>
      </c>
      <c r="L17" s="13">
        <f t="shared" si="2"/>
        <v>693.01381492999406</v>
      </c>
      <c r="M17" s="13">
        <f t="shared" si="3"/>
        <v>1029.9209685569301</v>
      </c>
      <c r="N17" s="13">
        <f t="shared" si="5"/>
        <v>15145.094202590804</v>
      </c>
      <c r="O17" s="15">
        <f t="shared" si="6"/>
        <v>11391.298087696403</v>
      </c>
      <c r="P17" s="134"/>
      <c r="Q17" s="5" t="str">
        <f>VLOOKUP(B17,'Match_4th April'!$B$2:$P$49, 15, FALSE)</f>
        <v>JV</v>
      </c>
    </row>
    <row r="18" spans="1:17" x14ac:dyDescent="0.35">
      <c r="A18" s="11">
        <f t="shared" si="4"/>
        <v>16</v>
      </c>
      <c r="B18" s="12" t="s">
        <v>14</v>
      </c>
      <c r="C18" s="12" t="s">
        <v>69</v>
      </c>
      <c r="D18" s="12" t="s">
        <v>4</v>
      </c>
      <c r="E18" s="13">
        <v>609.82389372550006</v>
      </c>
      <c r="F18" s="13">
        <v>429.95652556305299</v>
      </c>
      <c r="G18" s="14" t="s">
        <v>55</v>
      </c>
      <c r="H18" s="12" t="s">
        <v>52</v>
      </c>
      <c r="I18" s="13">
        <v>303.2</v>
      </c>
      <c r="J18" s="13">
        <f t="shared" si="0"/>
        <v>705.05031040418567</v>
      </c>
      <c r="K18" s="13">
        <f t="shared" si="1"/>
        <v>705.05031040418567</v>
      </c>
      <c r="L18" s="13">
        <f t="shared" si="2"/>
        <v>609.82389372550006</v>
      </c>
      <c r="M18" s="13">
        <f t="shared" si="3"/>
        <v>429.95652556305299</v>
      </c>
      <c r="N18" s="13">
        <f t="shared" si="5"/>
        <v>15754.918096316305</v>
      </c>
      <c r="O18" s="15">
        <f t="shared" si="6"/>
        <v>11821.254613259456</v>
      </c>
      <c r="P18" s="134"/>
      <c r="Q18" s="5" t="str">
        <f>VLOOKUP(B18,'Match_4th April'!$B$2:$P$49, 15, FALSE)</f>
        <v>JV</v>
      </c>
    </row>
    <row r="19" spans="1:17" x14ac:dyDescent="0.35">
      <c r="A19" s="11">
        <f t="shared" si="4"/>
        <v>17</v>
      </c>
      <c r="B19" s="12" t="s">
        <v>24</v>
      </c>
      <c r="C19" s="12" t="s">
        <v>68</v>
      </c>
      <c r="D19" s="12" t="s">
        <v>4</v>
      </c>
      <c r="E19" s="13">
        <v>574.65494485857801</v>
      </c>
      <c r="F19" s="13">
        <v>797.65633923130702</v>
      </c>
      <c r="G19" s="14" t="s">
        <v>55</v>
      </c>
      <c r="H19" s="12" t="s">
        <v>52</v>
      </c>
      <c r="I19" s="13">
        <v>360</v>
      </c>
      <c r="J19" s="13">
        <f t="shared" si="0"/>
        <v>1388.0613859985308</v>
      </c>
      <c r="K19" s="13">
        <f t="shared" si="1"/>
        <v>1388.0613859985308</v>
      </c>
      <c r="L19" s="13">
        <f t="shared" si="2"/>
        <v>574.65494485857801</v>
      </c>
      <c r="M19" s="13">
        <f t="shared" si="3"/>
        <v>797.65633923130702</v>
      </c>
      <c r="N19" s="13">
        <f t="shared" si="5"/>
        <v>16329.573041174883</v>
      </c>
      <c r="O19" s="15">
        <f t="shared" si="6"/>
        <v>12618.910952490764</v>
      </c>
      <c r="P19" s="134"/>
      <c r="Q19" s="5" t="str">
        <f>VLOOKUP(B19,'Match_4th April'!$B$2:$P$49, 15, FALSE)</f>
        <v>AF</v>
      </c>
    </row>
    <row r="20" spans="1:17" x14ac:dyDescent="0.35">
      <c r="A20" s="54">
        <f t="shared" si="4"/>
        <v>18</v>
      </c>
      <c r="B20" s="55" t="s">
        <v>37</v>
      </c>
      <c r="C20" s="55" t="s">
        <v>66</v>
      </c>
      <c r="D20" s="55" t="s">
        <v>2</v>
      </c>
      <c r="E20" s="56">
        <v>538.62667376822208</v>
      </c>
      <c r="F20" s="56">
        <v>169.38730110718501</v>
      </c>
      <c r="G20" s="57" t="s">
        <v>55</v>
      </c>
      <c r="H20" s="55" t="s">
        <v>52</v>
      </c>
      <c r="I20" s="56">
        <v>360</v>
      </c>
      <c r="J20" s="56">
        <f t="shared" si="0"/>
        <v>314.47997166971817</v>
      </c>
      <c r="K20" s="56">
        <f t="shared" si="1"/>
        <v>360</v>
      </c>
      <c r="L20" s="56">
        <f t="shared" si="2"/>
        <v>538.62667376822208</v>
      </c>
      <c r="M20" s="56">
        <f t="shared" si="3"/>
        <v>193.90560255655996</v>
      </c>
      <c r="N20" s="56">
        <f t="shared" si="5"/>
        <v>16868.199714943104</v>
      </c>
      <c r="O20" s="58">
        <f t="shared" si="6"/>
        <v>12812.816555047324</v>
      </c>
      <c r="P20" s="134"/>
      <c r="Q20" s="5" t="str">
        <f>VLOOKUP(B20,'Match_4th April'!$B$2:$P$49, 15, FALSE)</f>
        <v>AF</v>
      </c>
    </row>
    <row r="21" spans="1:17" x14ac:dyDescent="0.35">
      <c r="A21" s="11">
        <f t="shared" si="4"/>
        <v>19</v>
      </c>
      <c r="B21" s="12" t="s">
        <v>18</v>
      </c>
      <c r="C21" s="12" t="s">
        <v>70</v>
      </c>
      <c r="D21" s="12" t="s">
        <v>4</v>
      </c>
      <c r="E21" s="13">
        <v>536.17659418009805</v>
      </c>
      <c r="F21" s="13">
        <v>725.39264849327799</v>
      </c>
      <c r="G21" s="14" t="s">
        <v>55</v>
      </c>
      <c r="H21" s="12" t="s">
        <v>52</v>
      </c>
      <c r="I21" s="13">
        <v>288.2</v>
      </c>
      <c r="J21" s="13">
        <f t="shared" si="0"/>
        <v>1352.898758295338</v>
      </c>
      <c r="K21" s="13">
        <f t="shared" si="1"/>
        <v>1352.898758295338</v>
      </c>
      <c r="L21" s="13">
        <f t="shared" si="2"/>
        <v>536.17659418009805</v>
      </c>
      <c r="M21" s="13">
        <f t="shared" si="3"/>
        <v>725.39264849327799</v>
      </c>
      <c r="N21" s="13">
        <f t="shared" si="5"/>
        <v>17404.376309123203</v>
      </c>
      <c r="O21" s="15">
        <f t="shared" si="6"/>
        <v>13538.209203540602</v>
      </c>
      <c r="P21" s="134"/>
      <c r="Q21" s="5" t="str">
        <f>VLOOKUP(B21,'Match_4th April'!$B$2:$P$49, 15, FALSE)</f>
        <v>JV</v>
      </c>
    </row>
    <row r="22" spans="1:17" x14ac:dyDescent="0.35">
      <c r="A22" s="11">
        <f t="shared" si="4"/>
        <v>20</v>
      </c>
      <c r="B22" s="12" t="s">
        <v>48</v>
      </c>
      <c r="C22" s="12" t="s">
        <v>67</v>
      </c>
      <c r="D22" s="12" t="s">
        <v>2</v>
      </c>
      <c r="E22" s="13">
        <v>531.87653027488409</v>
      </c>
      <c r="F22" s="13">
        <v>181.26852018553103</v>
      </c>
      <c r="G22" s="14" t="s">
        <v>55</v>
      </c>
      <c r="H22" s="12" t="s">
        <v>52</v>
      </c>
      <c r="I22" s="13">
        <v>360</v>
      </c>
      <c r="J22" s="13">
        <f t="shared" si="0"/>
        <v>340.80939817338424</v>
      </c>
      <c r="K22" s="13">
        <f t="shared" si="1"/>
        <v>360</v>
      </c>
      <c r="L22" s="13">
        <f t="shared" si="2"/>
        <v>531.87653027488409</v>
      </c>
      <c r="M22" s="13">
        <f t="shared" si="3"/>
        <v>191.47555089895826</v>
      </c>
      <c r="N22" s="13">
        <f t="shared" si="5"/>
        <v>17936.252839398087</v>
      </c>
      <c r="O22" s="15">
        <f t="shared" si="6"/>
        <v>13729.68475443956</v>
      </c>
      <c r="P22" s="134"/>
      <c r="Q22" s="5" t="str">
        <f>VLOOKUP(B22,'Match_4th April'!$B$2:$P$49, 15, FALSE)</f>
        <v>JV</v>
      </c>
    </row>
    <row r="23" spans="1:17" x14ac:dyDescent="0.35">
      <c r="A23" s="11">
        <f t="shared" si="4"/>
        <v>21</v>
      </c>
      <c r="B23" s="12" t="s">
        <v>45</v>
      </c>
      <c r="C23" s="12" t="s">
        <v>79</v>
      </c>
      <c r="D23" s="12" t="s">
        <v>4</v>
      </c>
      <c r="E23" s="13">
        <v>531.668898796804</v>
      </c>
      <c r="F23" s="13">
        <v>349.33455620525501</v>
      </c>
      <c r="G23" s="14" t="s">
        <v>55</v>
      </c>
      <c r="H23" s="12" t="s">
        <v>52</v>
      </c>
      <c r="I23" s="13">
        <v>475.2</v>
      </c>
      <c r="J23" s="13">
        <f t="shared" si="0"/>
        <v>657.05283306173897</v>
      </c>
      <c r="K23" s="13">
        <f t="shared" si="1"/>
        <v>657.05283306173897</v>
      </c>
      <c r="L23" s="13">
        <f t="shared" si="2"/>
        <v>531.668898796804</v>
      </c>
      <c r="M23" s="13">
        <f t="shared" si="3"/>
        <v>349.33455620525501</v>
      </c>
      <c r="N23" s="13">
        <f t="shared" si="5"/>
        <v>18467.921738194891</v>
      </c>
      <c r="O23" s="15">
        <f t="shared" si="6"/>
        <v>14079.019310644815</v>
      </c>
      <c r="P23" s="134"/>
      <c r="Q23" s="5" t="str">
        <f>VLOOKUP(B23,'Match_4th April'!$B$2:$P$49, 15, FALSE)</f>
        <v>AF</v>
      </c>
    </row>
    <row r="24" spans="1:17" x14ac:dyDescent="0.35">
      <c r="A24" s="11">
        <f t="shared" si="4"/>
        <v>22</v>
      </c>
      <c r="B24" s="12" t="s">
        <v>3</v>
      </c>
      <c r="C24" s="12" t="s">
        <v>64</v>
      </c>
      <c r="D24" s="12" t="s">
        <v>4</v>
      </c>
      <c r="E24" s="13">
        <v>512.5015572055421</v>
      </c>
      <c r="F24" s="13">
        <v>345.30096224152203</v>
      </c>
      <c r="G24" s="14" t="s">
        <v>55</v>
      </c>
      <c r="H24" s="12" t="s">
        <v>52</v>
      </c>
      <c r="I24" s="13">
        <v>476.3</v>
      </c>
      <c r="J24" s="13">
        <f t="shared" si="0"/>
        <v>673.75592793181863</v>
      </c>
      <c r="K24" s="13">
        <f t="shared" si="1"/>
        <v>673.75592793181863</v>
      </c>
      <c r="L24" s="13">
        <f t="shared" si="2"/>
        <v>512.5015572055421</v>
      </c>
      <c r="M24" s="13">
        <f t="shared" si="3"/>
        <v>345.30096224152203</v>
      </c>
      <c r="N24" s="13">
        <f t="shared" si="5"/>
        <v>18980.423295400433</v>
      </c>
      <c r="O24" s="15">
        <f t="shared" si="6"/>
        <v>14424.320272886336</v>
      </c>
      <c r="P24" s="134"/>
      <c r="Q24" s="5" t="str">
        <f>VLOOKUP(B24,'Match_4th April'!$B$2:$P$49, 15, FALSE)</f>
        <v>AF</v>
      </c>
    </row>
    <row r="25" spans="1:17" x14ac:dyDescent="0.35">
      <c r="A25" s="69">
        <f t="shared" si="4"/>
        <v>23</v>
      </c>
      <c r="B25" s="70" t="s">
        <v>103</v>
      </c>
      <c r="C25" s="70" t="s">
        <v>66</v>
      </c>
      <c r="D25" s="70"/>
      <c r="E25" s="71">
        <v>500</v>
      </c>
      <c r="F25" s="71">
        <v>250</v>
      </c>
      <c r="G25" s="72"/>
      <c r="H25" s="70" t="s">
        <v>108</v>
      </c>
      <c r="I25" s="71">
        <v>360</v>
      </c>
      <c r="J25" s="71">
        <v>500</v>
      </c>
      <c r="K25" s="71">
        <f t="shared" si="1"/>
        <v>500</v>
      </c>
      <c r="L25" s="71">
        <f t="shared" si="2"/>
        <v>500</v>
      </c>
      <c r="M25" s="71">
        <f t="shared" si="3"/>
        <v>250</v>
      </c>
      <c r="N25" s="71">
        <f t="shared" si="5"/>
        <v>19480.423295400433</v>
      </c>
      <c r="O25" s="73">
        <f t="shared" si="6"/>
        <v>14674.320272886336</v>
      </c>
      <c r="P25" s="134"/>
      <c r="Q25" s="5" t="e">
        <f>VLOOKUP(B25,'Match_4th April'!$B$2:$P$49, 15, FALSE)</f>
        <v>#N/A</v>
      </c>
    </row>
    <row r="26" spans="1:17" x14ac:dyDescent="0.35">
      <c r="A26" s="69">
        <f t="shared" si="4"/>
        <v>24</v>
      </c>
      <c r="B26" s="70" t="s">
        <v>107</v>
      </c>
      <c r="C26" s="70" t="s">
        <v>67</v>
      </c>
      <c r="D26" s="70"/>
      <c r="E26" s="71">
        <v>500</v>
      </c>
      <c r="F26" s="71">
        <v>120</v>
      </c>
      <c r="G26" s="72"/>
      <c r="H26" s="70" t="s">
        <v>109</v>
      </c>
      <c r="I26" s="71">
        <v>360</v>
      </c>
      <c r="J26" s="71">
        <v>240</v>
      </c>
      <c r="K26" s="71">
        <f t="shared" si="1"/>
        <v>360</v>
      </c>
      <c r="L26" s="71">
        <f t="shared" si="2"/>
        <v>500</v>
      </c>
      <c r="M26" s="71">
        <f t="shared" si="3"/>
        <v>180</v>
      </c>
      <c r="N26" s="71">
        <f t="shared" si="5"/>
        <v>19980.423295400433</v>
      </c>
      <c r="O26" s="73">
        <f t="shared" si="6"/>
        <v>14854.320272886336</v>
      </c>
      <c r="P26" s="134"/>
      <c r="Q26" s="5" t="e">
        <f>VLOOKUP(B26,'Match_4th April'!$B$2:$P$49, 15, FALSE)</f>
        <v>#N/A</v>
      </c>
    </row>
    <row r="27" spans="1:17" x14ac:dyDescent="0.35">
      <c r="A27" s="11">
        <f t="shared" si="4"/>
        <v>25</v>
      </c>
      <c r="B27" s="12" t="s">
        <v>20</v>
      </c>
      <c r="C27" s="12" t="s">
        <v>67</v>
      </c>
      <c r="D27" s="12" t="s">
        <v>4</v>
      </c>
      <c r="E27" s="13">
        <v>482.65171580484599</v>
      </c>
      <c r="F27" s="13">
        <v>449.33924524223204</v>
      </c>
      <c r="G27" s="14" t="s">
        <v>55</v>
      </c>
      <c r="H27" s="12" t="s">
        <v>52</v>
      </c>
      <c r="I27" s="13">
        <v>360</v>
      </c>
      <c r="J27" s="13">
        <f>F27*1000/E27</f>
        <v>930.98031256956438</v>
      </c>
      <c r="K27" s="13">
        <f t="shared" si="1"/>
        <v>930.98031256956438</v>
      </c>
      <c r="L27" s="13">
        <f t="shared" si="2"/>
        <v>482.65171580484599</v>
      </c>
      <c r="M27" s="13">
        <f t="shared" si="3"/>
        <v>449.33924524223204</v>
      </c>
      <c r="N27" s="13">
        <f t="shared" si="5"/>
        <v>20463.075011205277</v>
      </c>
      <c r="O27" s="15">
        <f t="shared" si="6"/>
        <v>15303.659518128568</v>
      </c>
      <c r="P27" s="134"/>
      <c r="Q27" s="5" t="str">
        <f>VLOOKUP(B27,'Match_4th April'!$B$2:$P$49, 15, FALSE)</f>
        <v>JV</v>
      </c>
    </row>
    <row r="28" spans="1:17" x14ac:dyDescent="0.35">
      <c r="A28" s="11">
        <f t="shared" si="4"/>
        <v>26</v>
      </c>
      <c r="B28" s="12" t="s">
        <v>42</v>
      </c>
      <c r="C28" s="12" t="s">
        <v>71</v>
      </c>
      <c r="D28" s="12" t="s">
        <v>4</v>
      </c>
      <c r="E28" s="13">
        <v>396.11719497262402</v>
      </c>
      <c r="F28" s="13">
        <v>140.88535951129501</v>
      </c>
      <c r="G28" s="14" t="s">
        <v>55</v>
      </c>
      <c r="H28" s="12" t="s">
        <v>52</v>
      </c>
      <c r="I28" s="13">
        <v>250.4</v>
      </c>
      <c r="J28" s="13">
        <f>F28*1000/E28</f>
        <v>355.66585167056866</v>
      </c>
      <c r="K28" s="13">
        <f t="shared" si="1"/>
        <v>355.66585167056866</v>
      </c>
      <c r="L28" s="13">
        <f t="shared" si="2"/>
        <v>396.11719497262402</v>
      </c>
      <c r="M28" s="13">
        <f t="shared" si="3"/>
        <v>140.88535951129501</v>
      </c>
      <c r="N28" s="13">
        <f t="shared" si="5"/>
        <v>20859.192206177901</v>
      </c>
      <c r="O28" s="15">
        <f t="shared" si="6"/>
        <v>15444.544877639863</v>
      </c>
      <c r="P28" s="134"/>
      <c r="Q28" s="5" t="str">
        <f>VLOOKUP(B28,'Match_4th April'!$B$2:$P$49, 15, FALSE)</f>
        <v>JV</v>
      </c>
    </row>
    <row r="29" spans="1:17" x14ac:dyDescent="0.35">
      <c r="A29" s="11">
        <f t="shared" si="4"/>
        <v>27</v>
      </c>
      <c r="B29" s="12" t="s">
        <v>26</v>
      </c>
      <c r="C29" s="12" t="s">
        <v>70</v>
      </c>
      <c r="D29" s="12" t="s">
        <v>4</v>
      </c>
      <c r="E29" s="13">
        <v>350.70657263338802</v>
      </c>
      <c r="F29" s="13">
        <v>577.01871072253016</v>
      </c>
      <c r="G29" s="14" t="s">
        <v>55</v>
      </c>
      <c r="H29" s="12" t="s">
        <v>52</v>
      </c>
      <c r="I29" s="13">
        <v>288.2</v>
      </c>
      <c r="J29" s="13">
        <f>F29*1000/E29</f>
        <v>1645.3033839366281</v>
      </c>
      <c r="K29" s="13">
        <f t="shared" si="1"/>
        <v>1645.3033839366281</v>
      </c>
      <c r="L29" s="13">
        <f t="shared" si="2"/>
        <v>350.70657263338802</v>
      </c>
      <c r="M29" s="13">
        <f t="shared" si="3"/>
        <v>577.01871072253016</v>
      </c>
      <c r="N29" s="13">
        <f t="shared" si="5"/>
        <v>21209.89877881129</v>
      </c>
      <c r="O29" s="15">
        <f t="shared" si="6"/>
        <v>16021.563588362393</v>
      </c>
      <c r="P29" s="134"/>
      <c r="Q29" s="5" t="str">
        <f>VLOOKUP(B29,'Match_4th April'!$B$2:$P$49, 15, FALSE)</f>
        <v>JV</v>
      </c>
    </row>
    <row r="30" spans="1:17" x14ac:dyDescent="0.35">
      <c r="A30" s="69">
        <f t="shared" si="4"/>
        <v>28</v>
      </c>
      <c r="B30" s="70" t="s">
        <v>105</v>
      </c>
      <c r="C30" s="70" t="s">
        <v>106</v>
      </c>
      <c r="D30" s="70"/>
      <c r="E30" s="71">
        <v>350</v>
      </c>
      <c r="F30" s="71">
        <v>192.5</v>
      </c>
      <c r="G30" s="72"/>
      <c r="H30" s="70" t="s">
        <v>108</v>
      </c>
      <c r="I30" s="71">
        <v>295</v>
      </c>
      <c r="J30" s="71">
        <v>550</v>
      </c>
      <c r="K30" s="71">
        <f t="shared" si="1"/>
        <v>550</v>
      </c>
      <c r="L30" s="71">
        <f t="shared" si="2"/>
        <v>350</v>
      </c>
      <c r="M30" s="71">
        <f t="shared" si="3"/>
        <v>192.5</v>
      </c>
      <c r="N30" s="71">
        <f t="shared" si="5"/>
        <v>21559.89877881129</v>
      </c>
      <c r="O30" s="73">
        <f t="shared" si="6"/>
        <v>16214.063588362393</v>
      </c>
      <c r="P30" s="134"/>
      <c r="Q30" s="5" t="e">
        <f>VLOOKUP(B30,'Match_4th April'!$B$2:$P$49, 15, FALSE)</f>
        <v>#N/A</v>
      </c>
    </row>
    <row r="31" spans="1:17" x14ac:dyDescent="0.35">
      <c r="A31" s="11">
        <f t="shared" si="4"/>
        <v>29</v>
      </c>
      <c r="B31" s="12" t="s">
        <v>15</v>
      </c>
      <c r="C31" s="12" t="s">
        <v>70</v>
      </c>
      <c r="D31" s="12" t="s">
        <v>4</v>
      </c>
      <c r="E31" s="13">
        <v>341.896312492216</v>
      </c>
      <c r="F31" s="13">
        <v>516.94272139641203</v>
      </c>
      <c r="G31" s="14" t="s">
        <v>55</v>
      </c>
      <c r="H31" s="12" t="s">
        <v>52</v>
      </c>
      <c r="I31" s="13">
        <v>288.2</v>
      </c>
      <c r="J31" s="13">
        <f>F31*1000/E31</f>
        <v>1511.9868290716979</v>
      </c>
      <c r="K31" s="13">
        <f t="shared" si="1"/>
        <v>1511.9868290716979</v>
      </c>
      <c r="L31" s="13">
        <f t="shared" si="2"/>
        <v>341.896312492216</v>
      </c>
      <c r="M31" s="13">
        <f t="shared" si="3"/>
        <v>516.94272139641203</v>
      </c>
      <c r="N31" s="13">
        <f t="shared" si="5"/>
        <v>21901.795091303506</v>
      </c>
      <c r="O31" s="15">
        <f t="shared" si="6"/>
        <v>16731.006309758806</v>
      </c>
      <c r="P31" s="134"/>
      <c r="Q31" s="5" t="str">
        <f>VLOOKUP(B31,'Match_4th April'!$B$2:$P$49, 15, FALSE)</f>
        <v>JV</v>
      </c>
    </row>
    <row r="32" spans="1:17" x14ac:dyDescent="0.35">
      <c r="A32" s="11">
        <f t="shared" si="4"/>
        <v>30</v>
      </c>
      <c r="B32" s="12" t="s">
        <v>22</v>
      </c>
      <c r="C32" s="12" t="s">
        <v>72</v>
      </c>
      <c r="D32" s="12" t="s">
        <v>2</v>
      </c>
      <c r="E32" s="13">
        <v>330.31967665295508</v>
      </c>
      <c r="F32" s="13">
        <v>276.79303048939204</v>
      </c>
      <c r="G32" s="14" t="s">
        <v>55</v>
      </c>
      <c r="H32" s="12" t="s">
        <v>52</v>
      </c>
      <c r="I32" s="13">
        <v>272.7</v>
      </c>
      <c r="J32" s="13">
        <f>F32*1000/E32</f>
        <v>837.95501767882899</v>
      </c>
      <c r="K32" s="13">
        <f t="shared" si="1"/>
        <v>837.95501767882899</v>
      </c>
      <c r="L32" s="13">
        <f t="shared" si="2"/>
        <v>330.31967665295508</v>
      </c>
      <c r="M32" s="13">
        <f t="shared" si="3"/>
        <v>276.79303048939204</v>
      </c>
      <c r="N32" s="13">
        <f t="shared" si="5"/>
        <v>22232.11476795646</v>
      </c>
      <c r="O32" s="15">
        <f t="shared" si="6"/>
        <v>17007.799340248199</v>
      </c>
      <c r="P32" s="134"/>
      <c r="Q32" s="5" t="str">
        <f>VLOOKUP(B32,'Match_4th April'!$B$2:$P$49, 15, FALSE)</f>
        <v>AF</v>
      </c>
    </row>
    <row r="33" spans="1:17" x14ac:dyDescent="0.35">
      <c r="A33" s="69">
        <f t="shared" si="4"/>
        <v>31</v>
      </c>
      <c r="B33" s="70" t="s">
        <v>104</v>
      </c>
      <c r="C33" s="70" t="s">
        <v>66</v>
      </c>
      <c r="D33" s="70"/>
      <c r="E33" s="71">
        <v>330</v>
      </c>
      <c r="F33" s="71">
        <v>165</v>
      </c>
      <c r="G33" s="72"/>
      <c r="H33" s="70" t="s">
        <v>108</v>
      </c>
      <c r="I33" s="71">
        <v>360</v>
      </c>
      <c r="J33" s="71">
        <v>500</v>
      </c>
      <c r="K33" s="71">
        <f t="shared" si="1"/>
        <v>500</v>
      </c>
      <c r="L33" s="71">
        <f t="shared" si="2"/>
        <v>330</v>
      </c>
      <c r="M33" s="71">
        <f t="shared" si="3"/>
        <v>165</v>
      </c>
      <c r="N33" s="71">
        <f t="shared" si="5"/>
        <v>22562.11476795646</v>
      </c>
      <c r="O33" s="73">
        <f t="shared" si="6"/>
        <v>17172.799340248199</v>
      </c>
      <c r="P33" s="134"/>
      <c r="Q33" s="5" t="e">
        <f>VLOOKUP(B33,'Match_4th April'!$B$2:$P$49, 15, FALSE)</f>
        <v>#N/A</v>
      </c>
    </row>
    <row r="34" spans="1:17" x14ac:dyDescent="0.35">
      <c r="A34" s="11">
        <f t="shared" si="4"/>
        <v>32</v>
      </c>
      <c r="B34" s="18" t="s">
        <v>11</v>
      </c>
      <c r="C34" s="18" t="s">
        <v>68</v>
      </c>
      <c r="D34" s="18" t="s">
        <v>4</v>
      </c>
      <c r="E34" s="19">
        <v>329.83181953956</v>
      </c>
      <c r="F34" s="19">
        <v>632.79336825713904</v>
      </c>
      <c r="G34" s="20" t="s">
        <v>51</v>
      </c>
      <c r="H34" s="18" t="s">
        <v>53</v>
      </c>
      <c r="I34" s="19">
        <v>360</v>
      </c>
      <c r="J34" s="19">
        <f t="shared" ref="J34:J54" si="7">F34*1000/E34</f>
        <v>1918.5334184570443</v>
      </c>
      <c r="K34" s="19">
        <f t="shared" si="1"/>
        <v>1918.5334184570443</v>
      </c>
      <c r="L34" s="19">
        <f t="shared" si="2"/>
        <v>329.83181953956</v>
      </c>
      <c r="M34" s="19">
        <f t="shared" si="3"/>
        <v>632.79336825713904</v>
      </c>
      <c r="N34" s="21">
        <f t="shared" si="5"/>
        <v>22891.946587496019</v>
      </c>
      <c r="O34" s="22">
        <f t="shared" si="6"/>
        <v>17805.592708505337</v>
      </c>
      <c r="P34" s="134" t="s">
        <v>127</v>
      </c>
      <c r="Q34" s="5" t="str">
        <f>VLOOKUP(B34,'Match_4th April'!$B$2:$P$49, 15, FALSE)</f>
        <v>JV</v>
      </c>
    </row>
    <row r="35" spans="1:17" x14ac:dyDescent="0.35">
      <c r="A35" s="11">
        <f t="shared" si="4"/>
        <v>33</v>
      </c>
      <c r="B35" s="12" t="s">
        <v>25</v>
      </c>
      <c r="C35" s="12" t="s">
        <v>71</v>
      </c>
      <c r="D35" s="12" t="s">
        <v>4</v>
      </c>
      <c r="E35" s="13">
        <v>322.70499101189102</v>
      </c>
      <c r="F35" s="13">
        <v>224.819690998205</v>
      </c>
      <c r="G35" s="14" t="s">
        <v>55</v>
      </c>
      <c r="H35" s="12" t="s">
        <v>52</v>
      </c>
      <c r="I35" s="13">
        <v>250.4</v>
      </c>
      <c r="J35" s="13">
        <f t="shared" si="7"/>
        <v>696.6724942593803</v>
      </c>
      <c r="K35" s="13">
        <f t="shared" ref="K35:K55" si="8">IF(J35&lt;I35,I35,J35)</f>
        <v>696.6724942593803</v>
      </c>
      <c r="L35" s="13">
        <f t="shared" ref="L35:L55" si="9">E35</f>
        <v>322.70499101189102</v>
      </c>
      <c r="M35" s="13">
        <f t="shared" ref="M35:M55" si="10">K35*E35/1000</f>
        <v>224.819690998205</v>
      </c>
      <c r="N35" s="13">
        <f t="shared" si="5"/>
        <v>23214.65157850791</v>
      </c>
      <c r="O35" s="15">
        <f t="shared" si="6"/>
        <v>18030.412399503541</v>
      </c>
      <c r="P35" s="134"/>
      <c r="Q35" s="5" t="str">
        <f>VLOOKUP(B35,'Match_4th April'!$B$2:$P$49, 15, FALSE)</f>
        <v>AF</v>
      </c>
    </row>
    <row r="36" spans="1:17" x14ac:dyDescent="0.35">
      <c r="A36" s="11">
        <f t="shared" ref="A36:A55" si="11">A35+1</f>
        <v>34</v>
      </c>
      <c r="B36" s="12" t="s">
        <v>27</v>
      </c>
      <c r="C36" s="12" t="s">
        <v>69</v>
      </c>
      <c r="D36" s="12" t="s">
        <v>4</v>
      </c>
      <c r="E36" s="13">
        <v>310.20953202237303</v>
      </c>
      <c r="F36" s="13">
        <v>556.76372668192403</v>
      </c>
      <c r="G36" s="14" t="s">
        <v>55</v>
      </c>
      <c r="H36" s="12" t="s">
        <v>52</v>
      </c>
      <c r="I36" s="13">
        <v>303.2</v>
      </c>
      <c r="J36" s="13">
        <f t="shared" si="7"/>
        <v>1794.7988994798811</v>
      </c>
      <c r="K36" s="13">
        <f t="shared" si="8"/>
        <v>1794.7988994798811</v>
      </c>
      <c r="L36" s="13">
        <f t="shared" si="9"/>
        <v>310.20953202237303</v>
      </c>
      <c r="M36" s="13">
        <f t="shared" si="10"/>
        <v>556.76372668192403</v>
      </c>
      <c r="N36" s="13">
        <f t="shared" si="5"/>
        <v>23524.861110530284</v>
      </c>
      <c r="O36" s="15">
        <f t="shared" si="6"/>
        <v>18587.176126185466</v>
      </c>
      <c r="P36" s="134"/>
      <c r="Q36" s="5" t="str">
        <f>VLOOKUP(B36,'Match_4th April'!$B$2:$P$49, 15, FALSE)</f>
        <v>AF</v>
      </c>
    </row>
    <row r="37" spans="1:17" x14ac:dyDescent="0.35">
      <c r="A37" s="11">
        <f t="shared" si="11"/>
        <v>35</v>
      </c>
      <c r="B37" s="12" t="s">
        <v>30</v>
      </c>
      <c r="C37" s="12" t="s">
        <v>70</v>
      </c>
      <c r="D37" s="12" t="s">
        <v>4</v>
      </c>
      <c r="E37" s="13">
        <v>306.37466157882301</v>
      </c>
      <c r="F37" s="13">
        <v>440.755420964525</v>
      </c>
      <c r="G37" s="14" t="s">
        <v>55</v>
      </c>
      <c r="H37" s="12" t="s">
        <v>52</v>
      </c>
      <c r="I37" s="13">
        <v>288.2</v>
      </c>
      <c r="J37" s="13">
        <f t="shared" si="7"/>
        <v>1438.6157742066703</v>
      </c>
      <c r="K37" s="13">
        <f t="shared" si="8"/>
        <v>1438.6157742066703</v>
      </c>
      <c r="L37" s="13">
        <f t="shared" si="9"/>
        <v>306.37466157882301</v>
      </c>
      <c r="M37" s="13">
        <f t="shared" si="10"/>
        <v>440.75542096452506</v>
      </c>
      <c r="N37" s="13">
        <f t="shared" si="5"/>
        <v>23831.235772109107</v>
      </c>
      <c r="O37" s="15">
        <f t="shared" si="6"/>
        <v>19027.93154714999</v>
      </c>
      <c r="P37" s="134"/>
      <c r="Q37" s="5" t="str">
        <f>VLOOKUP(B37,'Match_4th April'!$B$2:$P$49, 15, FALSE)</f>
        <v>JV</v>
      </c>
    </row>
    <row r="38" spans="1:17" x14ac:dyDescent="0.35">
      <c r="A38" s="87">
        <f t="shared" si="11"/>
        <v>36</v>
      </c>
      <c r="B38" s="98" t="s">
        <v>1</v>
      </c>
      <c r="C38" s="98" t="s">
        <v>63</v>
      </c>
      <c r="D38" s="98" t="s">
        <v>2</v>
      </c>
      <c r="E38" s="99">
        <v>300.46608878578598</v>
      </c>
      <c r="F38" s="99">
        <v>1208.80884273421</v>
      </c>
      <c r="G38" s="100" t="s">
        <v>60</v>
      </c>
      <c r="H38" s="98" t="s">
        <v>53</v>
      </c>
      <c r="I38" s="99">
        <v>1196.5</v>
      </c>
      <c r="J38" s="99">
        <f t="shared" si="7"/>
        <v>4023.1123838937347</v>
      </c>
      <c r="K38" s="99">
        <f t="shared" si="8"/>
        <v>4023.1123838937347</v>
      </c>
      <c r="L38" s="99">
        <f t="shared" si="9"/>
        <v>300.46608878578598</v>
      </c>
      <c r="M38" s="99">
        <f t="shared" si="10"/>
        <v>1208.80884273421</v>
      </c>
      <c r="N38" s="101">
        <f t="shared" si="5"/>
        <v>24131.701860894893</v>
      </c>
      <c r="O38" s="102">
        <f t="shared" si="6"/>
        <v>20236.740389884202</v>
      </c>
      <c r="P38" s="134" t="s">
        <v>127</v>
      </c>
      <c r="Q38" s="5" t="str">
        <f>VLOOKUP(B38,'Match_4th April'!$B$2:$P$49, 15, FALSE)</f>
        <v>JV</v>
      </c>
    </row>
    <row r="39" spans="1:17" x14ac:dyDescent="0.35">
      <c r="A39" s="11">
        <f t="shared" si="11"/>
        <v>37</v>
      </c>
      <c r="B39" s="18" t="s">
        <v>36</v>
      </c>
      <c r="C39" s="18" t="s">
        <v>76</v>
      </c>
      <c r="D39" s="18" t="s">
        <v>2</v>
      </c>
      <c r="E39" s="19">
        <v>297</v>
      </c>
      <c r="F39" s="19">
        <v>3293</v>
      </c>
      <c r="G39" s="20" t="s">
        <v>57</v>
      </c>
      <c r="H39" s="18" t="s">
        <v>53</v>
      </c>
      <c r="I39" s="19">
        <v>527.1</v>
      </c>
      <c r="J39" s="19">
        <f t="shared" si="7"/>
        <v>11087.542087542088</v>
      </c>
      <c r="K39" s="19">
        <f t="shared" si="8"/>
        <v>11087.542087542088</v>
      </c>
      <c r="L39" s="19">
        <f t="shared" si="9"/>
        <v>297</v>
      </c>
      <c r="M39" s="19">
        <f t="shared" si="10"/>
        <v>3293</v>
      </c>
      <c r="N39" s="21">
        <f t="shared" si="5"/>
        <v>24428.701860894893</v>
      </c>
      <c r="O39" s="22">
        <f t="shared" si="6"/>
        <v>23529.740389884202</v>
      </c>
      <c r="P39" s="134" t="s">
        <v>127</v>
      </c>
      <c r="Q39" s="5" t="str">
        <f>VLOOKUP(B39,'Match_4th April'!$B$2:$P$49, 15, FALSE)</f>
        <v>JV</v>
      </c>
    </row>
    <row r="40" spans="1:17" x14ac:dyDescent="0.35">
      <c r="A40" s="74">
        <f t="shared" si="11"/>
        <v>38</v>
      </c>
      <c r="B40" s="75" t="s">
        <v>33</v>
      </c>
      <c r="C40" s="75" t="s">
        <v>71</v>
      </c>
      <c r="D40" s="75" t="s">
        <v>2</v>
      </c>
      <c r="E40" s="76">
        <v>281.33026355442399</v>
      </c>
      <c r="F40" s="76">
        <v>100.690808251711</v>
      </c>
      <c r="G40" s="77" t="s">
        <v>55</v>
      </c>
      <c r="H40" s="75" t="s">
        <v>52</v>
      </c>
      <c r="I40" s="76">
        <v>250.4</v>
      </c>
      <c r="J40" s="76">
        <f t="shared" si="7"/>
        <v>357.90962187838755</v>
      </c>
      <c r="K40" s="76">
        <f t="shared" si="8"/>
        <v>357.90962187838755</v>
      </c>
      <c r="L40" s="76">
        <f t="shared" si="9"/>
        <v>281.33026355442399</v>
      </c>
      <c r="M40" s="76">
        <f t="shared" si="10"/>
        <v>100.690808251711</v>
      </c>
      <c r="N40" s="76">
        <f t="shared" si="5"/>
        <v>24710.032124449317</v>
      </c>
      <c r="O40" s="97">
        <f t="shared" si="6"/>
        <v>23630.431198135913</v>
      </c>
      <c r="P40" s="134"/>
      <c r="Q40" s="5" t="str">
        <f>VLOOKUP(B40,'Match_4th April'!$B$2:$P$49, 15, FALSE)</f>
        <v>AF</v>
      </c>
    </row>
    <row r="41" spans="1:17" x14ac:dyDescent="0.35">
      <c r="A41" s="74">
        <f t="shared" si="11"/>
        <v>39</v>
      </c>
      <c r="B41" s="75" t="s">
        <v>10</v>
      </c>
      <c r="C41" s="75" t="s">
        <v>66</v>
      </c>
      <c r="D41" s="75" t="s">
        <v>4</v>
      </c>
      <c r="E41" s="76">
        <v>258.07877767187807</v>
      </c>
      <c r="F41" s="76">
        <v>500.66163856065305</v>
      </c>
      <c r="G41" s="77" t="s">
        <v>55</v>
      </c>
      <c r="H41" s="75" t="s">
        <v>52</v>
      </c>
      <c r="I41" s="76">
        <v>360</v>
      </c>
      <c r="J41" s="76">
        <f t="shared" si="7"/>
        <v>1939.9566406703746</v>
      </c>
      <c r="K41" s="76">
        <f t="shared" si="8"/>
        <v>1939.9566406703746</v>
      </c>
      <c r="L41" s="76">
        <f t="shared" si="9"/>
        <v>258.07877767187807</v>
      </c>
      <c r="M41" s="76">
        <f t="shared" si="10"/>
        <v>500.66163856065305</v>
      </c>
      <c r="N41" s="76">
        <f t="shared" si="5"/>
        <v>24968.110902121196</v>
      </c>
      <c r="O41" s="97">
        <f t="shared" si="6"/>
        <v>24131.092836696567</v>
      </c>
      <c r="P41" s="134"/>
      <c r="Q41" s="5" t="str">
        <f>VLOOKUP(B41,'Match_4th April'!$B$2:$P$49, 15, FALSE)</f>
        <v>JV</v>
      </c>
    </row>
    <row r="42" spans="1:17" x14ac:dyDescent="0.35">
      <c r="A42" s="11">
        <f t="shared" si="11"/>
        <v>40</v>
      </c>
      <c r="B42" s="12" t="s">
        <v>29</v>
      </c>
      <c r="C42" s="12" t="s">
        <v>71</v>
      </c>
      <c r="D42" s="12" t="s">
        <v>4</v>
      </c>
      <c r="E42" s="13">
        <v>247.38551906663702</v>
      </c>
      <c r="F42" s="13">
        <v>340.64532443072903</v>
      </c>
      <c r="G42" s="14" t="s">
        <v>55</v>
      </c>
      <c r="H42" s="12" t="s">
        <v>52</v>
      </c>
      <c r="I42" s="13">
        <v>250.4</v>
      </c>
      <c r="J42" s="13">
        <f t="shared" si="7"/>
        <v>1376.9816669785391</v>
      </c>
      <c r="K42" s="13">
        <f t="shared" si="8"/>
        <v>1376.9816669785391</v>
      </c>
      <c r="L42" s="13">
        <f t="shared" si="9"/>
        <v>247.38551906663702</v>
      </c>
      <c r="M42" s="13">
        <f t="shared" si="10"/>
        <v>340.64532443072903</v>
      </c>
      <c r="N42" s="13">
        <f t="shared" si="5"/>
        <v>25215.496421187832</v>
      </c>
      <c r="O42" s="15">
        <f t="shared" si="6"/>
        <v>24471.738161127298</v>
      </c>
      <c r="P42" s="134"/>
      <c r="Q42" s="5" t="str">
        <f>VLOOKUP(B42,'Match_4th April'!$B$2:$P$49, 15, FALSE)</f>
        <v>JV</v>
      </c>
    </row>
    <row r="43" spans="1:17" x14ac:dyDescent="0.35">
      <c r="A43" s="11">
        <f t="shared" si="11"/>
        <v>41</v>
      </c>
      <c r="B43" s="12" t="s">
        <v>6</v>
      </c>
      <c r="C43" s="12" t="s">
        <v>66</v>
      </c>
      <c r="D43" s="12" t="s">
        <v>4</v>
      </c>
      <c r="E43" s="13">
        <v>230.24022302024301</v>
      </c>
      <c r="F43" s="13">
        <v>312.65089186343801</v>
      </c>
      <c r="G43" s="14" t="s">
        <v>55</v>
      </c>
      <c r="H43" s="12" t="s">
        <v>52</v>
      </c>
      <c r="I43" s="13">
        <v>360</v>
      </c>
      <c r="J43" s="13">
        <f t="shared" si="7"/>
        <v>1357.9334130333489</v>
      </c>
      <c r="K43" s="13">
        <f t="shared" si="8"/>
        <v>1357.9334130333489</v>
      </c>
      <c r="L43" s="13">
        <f t="shared" si="9"/>
        <v>230.24022302024301</v>
      </c>
      <c r="M43" s="13">
        <f t="shared" si="10"/>
        <v>312.65089186343801</v>
      </c>
      <c r="N43" s="13">
        <f t="shared" si="5"/>
        <v>25445.736644208075</v>
      </c>
      <c r="O43" s="15">
        <f t="shared" si="6"/>
        <v>24784.389052990737</v>
      </c>
      <c r="P43" s="134"/>
      <c r="Q43" s="5" t="str">
        <f>VLOOKUP(B43,'Match_4th April'!$B$2:$P$49, 15, FALSE)</f>
        <v>JV</v>
      </c>
    </row>
    <row r="44" spans="1:17" x14ac:dyDescent="0.35">
      <c r="A44" s="11">
        <f t="shared" si="11"/>
        <v>42</v>
      </c>
      <c r="B44" s="12" t="s">
        <v>9</v>
      </c>
      <c r="C44" s="12" t="s">
        <v>68</v>
      </c>
      <c r="D44" s="12" t="s">
        <v>4</v>
      </c>
      <c r="E44" s="13">
        <v>226.791087144491</v>
      </c>
      <c r="F44" s="13">
        <v>89.406887246978997</v>
      </c>
      <c r="G44" s="14" t="s">
        <v>55</v>
      </c>
      <c r="H44" s="12" t="s">
        <v>52</v>
      </c>
      <c r="I44" s="13">
        <v>360</v>
      </c>
      <c r="J44" s="13">
        <f t="shared" si="7"/>
        <v>394.22575363385829</v>
      </c>
      <c r="K44" s="13">
        <f t="shared" si="8"/>
        <v>394.22575363385829</v>
      </c>
      <c r="L44" s="13">
        <f t="shared" si="9"/>
        <v>226.791087144491</v>
      </c>
      <c r="M44" s="13">
        <f t="shared" si="10"/>
        <v>89.406887246978997</v>
      </c>
      <c r="N44" s="13">
        <f t="shared" si="5"/>
        <v>25672.527731352566</v>
      </c>
      <c r="O44" s="15">
        <f t="shared" si="6"/>
        <v>24873.795940237716</v>
      </c>
      <c r="P44" s="134"/>
      <c r="Q44" s="5" t="str">
        <f>VLOOKUP(B44,'Match_4th April'!$B$2:$P$49, 15, FALSE)</f>
        <v>JV</v>
      </c>
    </row>
    <row r="45" spans="1:17" x14ac:dyDescent="0.35">
      <c r="A45" s="11">
        <f t="shared" si="11"/>
        <v>43</v>
      </c>
      <c r="B45" s="12" t="s">
        <v>5</v>
      </c>
      <c r="C45" s="12" t="s">
        <v>65</v>
      </c>
      <c r="D45" s="12" t="s">
        <v>4</v>
      </c>
      <c r="E45" s="13">
        <v>211.90921137394798</v>
      </c>
      <c r="F45" s="13">
        <v>400.56459510613701</v>
      </c>
      <c r="G45" s="14" t="s">
        <v>55</v>
      </c>
      <c r="H45" s="12" t="s">
        <v>52</v>
      </c>
      <c r="I45" s="13">
        <v>456</v>
      </c>
      <c r="J45" s="13">
        <f t="shared" si="7"/>
        <v>1890.265140005057</v>
      </c>
      <c r="K45" s="13">
        <f t="shared" si="8"/>
        <v>1890.265140005057</v>
      </c>
      <c r="L45" s="13">
        <f t="shared" si="9"/>
        <v>211.90921137394798</v>
      </c>
      <c r="M45" s="13">
        <f t="shared" si="10"/>
        <v>400.56459510613701</v>
      </c>
      <c r="N45" s="13">
        <f t="shared" si="5"/>
        <v>25884.436942726512</v>
      </c>
      <c r="O45" s="15">
        <f t="shared" si="6"/>
        <v>25274.360535343854</v>
      </c>
      <c r="P45" s="134"/>
      <c r="Q45" s="5" t="str">
        <f>VLOOKUP(B45,'Match_4th April'!$B$2:$P$49, 15, FALSE)</f>
        <v>JV</v>
      </c>
    </row>
    <row r="46" spans="1:17" x14ac:dyDescent="0.35">
      <c r="A46" s="11">
        <f t="shared" si="11"/>
        <v>44</v>
      </c>
      <c r="B46" s="18" t="s">
        <v>43</v>
      </c>
      <c r="C46" s="18" t="s">
        <v>65</v>
      </c>
      <c r="D46" s="18" t="s">
        <v>4</v>
      </c>
      <c r="E46" s="19">
        <v>177.08941192122799</v>
      </c>
      <c r="F46" s="19">
        <v>324.51320233221401</v>
      </c>
      <c r="G46" s="20" t="s">
        <v>59</v>
      </c>
      <c r="H46" s="18" t="s">
        <v>53</v>
      </c>
      <c r="I46" s="19">
        <v>456</v>
      </c>
      <c r="J46" s="19">
        <f t="shared" si="7"/>
        <v>1832.4822405337384</v>
      </c>
      <c r="K46" s="19">
        <f t="shared" si="8"/>
        <v>1832.4822405337384</v>
      </c>
      <c r="L46" s="19">
        <f t="shared" si="9"/>
        <v>177.08941192122799</v>
      </c>
      <c r="M46" s="19">
        <f t="shared" si="10"/>
        <v>324.51320233221401</v>
      </c>
      <c r="N46" s="21">
        <f t="shared" si="5"/>
        <v>26061.52635464774</v>
      </c>
      <c r="O46" s="22">
        <f t="shared" si="6"/>
        <v>25598.873737676069</v>
      </c>
      <c r="P46" s="134" t="s">
        <v>129</v>
      </c>
      <c r="Q46" s="5" t="str">
        <f>VLOOKUP(B46,'Match_4th April'!$B$2:$P$49, 15, FALSE)</f>
        <v>JV</v>
      </c>
    </row>
    <row r="47" spans="1:17" s="78" customFormat="1" x14ac:dyDescent="0.35">
      <c r="A47" s="11">
        <f t="shared" si="11"/>
        <v>45</v>
      </c>
      <c r="B47" s="18" t="s">
        <v>41</v>
      </c>
      <c r="C47" s="18" t="s">
        <v>72</v>
      </c>
      <c r="D47" s="18" t="s">
        <v>4</v>
      </c>
      <c r="E47" s="19">
        <v>156.35986186029001</v>
      </c>
      <c r="F47" s="19">
        <v>792.47236416567102</v>
      </c>
      <c r="G47" s="20" t="s">
        <v>56</v>
      </c>
      <c r="H47" s="18" t="s">
        <v>53</v>
      </c>
      <c r="I47" s="19">
        <v>272.7</v>
      </c>
      <c r="J47" s="19">
        <f t="shared" si="7"/>
        <v>5068.2595567509361</v>
      </c>
      <c r="K47" s="19">
        <f t="shared" si="8"/>
        <v>5068.2595567509361</v>
      </c>
      <c r="L47" s="19">
        <f t="shared" si="9"/>
        <v>156.35986186029001</v>
      </c>
      <c r="M47" s="19">
        <f t="shared" si="10"/>
        <v>792.47236416567102</v>
      </c>
      <c r="N47" s="21">
        <f t="shared" si="5"/>
        <v>26217.886216508028</v>
      </c>
      <c r="O47" s="22">
        <f t="shared" si="6"/>
        <v>26391.34610184174</v>
      </c>
      <c r="P47" s="134" t="s">
        <v>128</v>
      </c>
      <c r="Q47" s="5" t="str">
        <f>VLOOKUP(B47,'Match_4th April'!$B$2:$P$49, 15, FALSE)</f>
        <v>JV</v>
      </c>
    </row>
    <row r="48" spans="1:17" x14ac:dyDescent="0.35">
      <c r="A48" s="11">
        <f t="shared" si="11"/>
        <v>46</v>
      </c>
      <c r="B48" s="12" t="s">
        <v>46</v>
      </c>
      <c r="C48" s="12" t="s">
        <v>70</v>
      </c>
      <c r="D48" s="12" t="s">
        <v>4</v>
      </c>
      <c r="E48" s="13">
        <v>142.40343210019799</v>
      </c>
      <c r="F48" s="13">
        <v>712.34307433771914</v>
      </c>
      <c r="G48" s="14" t="s">
        <v>55</v>
      </c>
      <c r="H48" s="12" t="s">
        <v>52</v>
      </c>
      <c r="I48" s="13">
        <v>288.2</v>
      </c>
      <c r="J48" s="13">
        <f t="shared" si="7"/>
        <v>5002.2886656025248</v>
      </c>
      <c r="K48" s="13">
        <f t="shared" si="8"/>
        <v>5002.2886656025248</v>
      </c>
      <c r="L48" s="13">
        <f t="shared" si="9"/>
        <v>142.40343210019799</v>
      </c>
      <c r="M48" s="13">
        <f t="shared" si="10"/>
        <v>712.34307433771914</v>
      </c>
      <c r="N48" s="13">
        <f t="shared" si="5"/>
        <v>26360.289648608225</v>
      </c>
      <c r="O48" s="15">
        <f t="shared" si="6"/>
        <v>27103.689176179458</v>
      </c>
      <c r="P48" s="134"/>
      <c r="Q48" s="5" t="str">
        <f>VLOOKUP(B48,'Match_4th April'!$B$2:$P$49, 15, FALSE)</f>
        <v>JV</v>
      </c>
    </row>
    <row r="49" spans="1:17" x14ac:dyDescent="0.35">
      <c r="A49" s="11">
        <f t="shared" si="11"/>
        <v>47</v>
      </c>
      <c r="B49" s="18" t="s">
        <v>7</v>
      </c>
      <c r="C49" s="18" t="s">
        <v>67</v>
      </c>
      <c r="D49" s="18" t="s">
        <v>4</v>
      </c>
      <c r="E49" s="19">
        <v>140.081256057708</v>
      </c>
      <c r="F49" s="19">
        <v>784.39714843792501</v>
      </c>
      <c r="G49" s="20" t="s">
        <v>54</v>
      </c>
      <c r="H49" s="18" t="s">
        <v>53</v>
      </c>
      <c r="I49" s="19">
        <v>360</v>
      </c>
      <c r="J49" s="19">
        <f t="shared" si="7"/>
        <v>5599.5867720859387</v>
      </c>
      <c r="K49" s="19">
        <f t="shared" si="8"/>
        <v>5599.5867720859387</v>
      </c>
      <c r="L49" s="19">
        <f t="shared" si="9"/>
        <v>140.081256057708</v>
      </c>
      <c r="M49" s="19">
        <f t="shared" si="10"/>
        <v>784.39714843792501</v>
      </c>
      <c r="N49" s="21">
        <f t="shared" si="5"/>
        <v>26500.370904665931</v>
      </c>
      <c r="O49" s="22">
        <f t="shared" si="6"/>
        <v>27888.086324617383</v>
      </c>
      <c r="P49" s="134" t="s">
        <v>127</v>
      </c>
      <c r="Q49" s="5" t="str">
        <f>VLOOKUP(B49,'Match_4th April'!$B$2:$P$49, 15, FALSE)</f>
        <v>JV</v>
      </c>
    </row>
    <row r="50" spans="1:17" x14ac:dyDescent="0.35">
      <c r="A50" s="11">
        <f t="shared" si="11"/>
        <v>48</v>
      </c>
      <c r="B50" s="12" t="s">
        <v>21</v>
      </c>
      <c r="C50" s="12" t="s">
        <v>70</v>
      </c>
      <c r="D50" s="12" t="s">
        <v>4</v>
      </c>
      <c r="E50" s="13">
        <v>134.45535743921499</v>
      </c>
      <c r="F50" s="13">
        <v>276.31316386754401</v>
      </c>
      <c r="G50" s="14" t="s">
        <v>55</v>
      </c>
      <c r="H50" s="12" t="s">
        <v>52</v>
      </c>
      <c r="I50" s="13">
        <v>288.2</v>
      </c>
      <c r="J50" s="13">
        <f t="shared" si="7"/>
        <v>2055.0550690585951</v>
      </c>
      <c r="K50" s="13">
        <f t="shared" si="8"/>
        <v>2055.0550690585951</v>
      </c>
      <c r="L50" s="13">
        <f t="shared" si="9"/>
        <v>134.45535743921499</v>
      </c>
      <c r="M50" s="13">
        <f t="shared" si="10"/>
        <v>276.31316386754401</v>
      </c>
      <c r="N50" s="13">
        <f t="shared" si="5"/>
        <v>26634.826262105147</v>
      </c>
      <c r="O50" s="15">
        <f t="shared" si="6"/>
        <v>28164.399488484927</v>
      </c>
      <c r="P50" s="134"/>
      <c r="Q50" s="5" t="str">
        <f>VLOOKUP(B50,'Match_4th April'!$B$2:$P$49, 15, FALSE)</f>
        <v>JV</v>
      </c>
    </row>
    <row r="51" spans="1:17" x14ac:dyDescent="0.35">
      <c r="A51" s="11">
        <f t="shared" si="11"/>
        <v>49</v>
      </c>
      <c r="B51" s="12" t="s">
        <v>12</v>
      </c>
      <c r="C51" s="12" t="s">
        <v>68</v>
      </c>
      <c r="D51" s="12" t="s">
        <v>4</v>
      </c>
      <c r="E51" s="13">
        <v>131.094520489285</v>
      </c>
      <c r="F51" s="13">
        <v>840.305710607528</v>
      </c>
      <c r="G51" s="14" t="s">
        <v>55</v>
      </c>
      <c r="H51" s="12" t="s">
        <v>52</v>
      </c>
      <c r="I51" s="13">
        <v>360</v>
      </c>
      <c r="J51" s="13">
        <f t="shared" si="7"/>
        <v>6409.9224549679811</v>
      </c>
      <c r="K51" s="13">
        <f t="shared" si="8"/>
        <v>6409.9224549679811</v>
      </c>
      <c r="L51" s="13">
        <f t="shared" si="9"/>
        <v>131.094520489285</v>
      </c>
      <c r="M51" s="13">
        <f t="shared" si="10"/>
        <v>840.305710607528</v>
      </c>
      <c r="N51" s="13">
        <f t="shared" si="5"/>
        <v>26765.920782594432</v>
      </c>
      <c r="O51" s="15">
        <f t="shared" si="6"/>
        <v>29004.705199092456</v>
      </c>
      <c r="P51" s="134"/>
      <c r="Q51" s="5" t="str">
        <f>VLOOKUP(B51,'Match_4th April'!$B$2:$P$49, 15, FALSE)</f>
        <v>JV</v>
      </c>
    </row>
    <row r="52" spans="1:17" x14ac:dyDescent="0.35">
      <c r="A52" s="11">
        <f t="shared" si="11"/>
        <v>50</v>
      </c>
      <c r="B52" s="12" t="s">
        <v>39</v>
      </c>
      <c r="C52" s="12" t="s">
        <v>77</v>
      </c>
      <c r="D52" s="12" t="s">
        <v>4</v>
      </c>
      <c r="E52" s="13">
        <v>126.98768904609399</v>
      </c>
      <c r="F52" s="13">
        <v>836.32322525767904</v>
      </c>
      <c r="G52" s="14" t="s">
        <v>55</v>
      </c>
      <c r="H52" s="12" t="s">
        <v>52</v>
      </c>
      <c r="I52" s="13">
        <v>290.7</v>
      </c>
      <c r="J52" s="13">
        <f t="shared" si="7"/>
        <v>6585.8606573595525</v>
      </c>
      <c r="K52" s="13">
        <f t="shared" si="8"/>
        <v>6585.8606573595525</v>
      </c>
      <c r="L52" s="13">
        <f t="shared" si="9"/>
        <v>126.98768904609399</v>
      </c>
      <c r="M52" s="13">
        <f t="shared" si="10"/>
        <v>836.32322525767904</v>
      </c>
      <c r="N52" s="21">
        <f t="shared" si="5"/>
        <v>26892.908471640527</v>
      </c>
      <c r="O52" s="22">
        <f t="shared" si="6"/>
        <v>29841.028424350134</v>
      </c>
      <c r="P52" s="134"/>
      <c r="Q52" s="5" t="str">
        <f>VLOOKUP(B52,'Match_4th April'!$B$2:$P$49, 15, FALSE)</f>
        <v>AF</v>
      </c>
    </row>
    <row r="53" spans="1:17" x14ac:dyDescent="0.35">
      <c r="A53" s="11">
        <f t="shared" si="11"/>
        <v>51</v>
      </c>
      <c r="B53" s="18" t="s">
        <v>40</v>
      </c>
      <c r="C53" s="18" t="s">
        <v>64</v>
      </c>
      <c r="D53" s="18" t="s">
        <v>4</v>
      </c>
      <c r="E53" s="19">
        <v>126.95671149104</v>
      </c>
      <c r="F53" s="19">
        <v>572.34960965602795</v>
      </c>
      <c r="G53" s="20" t="s">
        <v>58</v>
      </c>
      <c r="H53" s="18" t="s">
        <v>53</v>
      </c>
      <c r="I53" s="19">
        <v>476</v>
      </c>
      <c r="J53" s="19">
        <f t="shared" si="7"/>
        <v>4508.2264886517769</v>
      </c>
      <c r="K53" s="19">
        <f t="shared" si="8"/>
        <v>4508.2264886517769</v>
      </c>
      <c r="L53" s="19">
        <f t="shared" si="9"/>
        <v>126.95671149104</v>
      </c>
      <c r="M53" s="19">
        <f t="shared" si="10"/>
        <v>572.34960965602795</v>
      </c>
      <c r="N53" s="21">
        <f t="shared" si="5"/>
        <v>27019.865183131566</v>
      </c>
      <c r="O53" s="22">
        <f t="shared" si="6"/>
        <v>30413.37803400616</v>
      </c>
      <c r="P53" s="134" t="s">
        <v>128</v>
      </c>
      <c r="Q53" s="5" t="str">
        <f>VLOOKUP(B53,'Match_4th April'!$B$2:$P$49, 15, FALSE)</f>
        <v>JV</v>
      </c>
    </row>
    <row r="54" spans="1:17" x14ac:dyDescent="0.35">
      <c r="A54" s="11">
        <f t="shared" si="11"/>
        <v>52</v>
      </c>
      <c r="B54" s="18" t="s">
        <v>28</v>
      </c>
      <c r="C54" s="18" t="s">
        <v>82</v>
      </c>
      <c r="D54" s="18" t="s">
        <v>4</v>
      </c>
      <c r="E54" s="19">
        <v>110.170692875922</v>
      </c>
      <c r="F54" s="19">
        <v>184.31081042376101</v>
      </c>
      <c r="G54" s="20" t="s">
        <v>56</v>
      </c>
      <c r="H54" s="18" t="s">
        <v>53</v>
      </c>
      <c r="I54" s="19">
        <v>262</v>
      </c>
      <c r="J54" s="19">
        <f t="shared" si="7"/>
        <v>1672.9568055938266</v>
      </c>
      <c r="K54" s="19">
        <f t="shared" si="8"/>
        <v>1672.9568055938266</v>
      </c>
      <c r="L54" s="19">
        <f t="shared" si="9"/>
        <v>110.170692875922</v>
      </c>
      <c r="M54" s="19">
        <f t="shared" si="10"/>
        <v>184.31081042376101</v>
      </c>
      <c r="N54" s="21">
        <f t="shared" si="5"/>
        <v>27130.035876007489</v>
      </c>
      <c r="O54" s="22">
        <f t="shared" si="6"/>
        <v>30597.688844429922</v>
      </c>
      <c r="P54" s="134" t="s">
        <v>127</v>
      </c>
      <c r="Q54" s="5" t="str">
        <f>VLOOKUP(B54,'Match_4th April'!$B$2:$P$49, 15, FALSE)</f>
        <v>JV</v>
      </c>
    </row>
    <row r="55" spans="1:17" ht="15" thickBot="1" x14ac:dyDescent="0.4">
      <c r="A55" s="104">
        <f t="shared" si="11"/>
        <v>53</v>
      </c>
      <c r="B55" s="105" t="s">
        <v>102</v>
      </c>
      <c r="C55" s="105" t="s">
        <v>67</v>
      </c>
      <c r="D55" s="105"/>
      <c r="E55" s="106">
        <v>100</v>
      </c>
      <c r="F55" s="106">
        <v>30</v>
      </c>
      <c r="G55" s="107"/>
      <c r="H55" s="108" t="s">
        <v>108</v>
      </c>
      <c r="I55" s="106">
        <v>360</v>
      </c>
      <c r="J55" s="106">
        <v>300</v>
      </c>
      <c r="K55" s="106">
        <f t="shared" si="8"/>
        <v>360</v>
      </c>
      <c r="L55" s="106">
        <f t="shared" si="9"/>
        <v>100</v>
      </c>
      <c r="M55" s="106">
        <f t="shared" si="10"/>
        <v>36</v>
      </c>
      <c r="N55" s="106">
        <f t="shared" si="5"/>
        <v>27230.035876007489</v>
      </c>
      <c r="O55" s="109">
        <f t="shared" si="6"/>
        <v>30633.688844429922</v>
      </c>
      <c r="P55" s="134"/>
      <c r="Q55" s="5" t="e">
        <f>VLOOKUP(B55,'Match_4th April'!$B$2:$P$49, 15, FALSE)</f>
        <v>#N/A</v>
      </c>
    </row>
    <row r="59" spans="1:17" x14ac:dyDescent="0.35">
      <c r="H59" s="37"/>
      <c r="I59" s="37"/>
      <c r="J59" s="37"/>
    </row>
    <row r="60" spans="1:17" x14ac:dyDescent="0.35">
      <c r="C60" s="36"/>
      <c r="F60" s="5" t="s">
        <v>95</v>
      </c>
      <c r="G60" s="43">
        <v>21941</v>
      </c>
      <c r="H60" s="45" t="s">
        <v>100</v>
      </c>
      <c r="K60" s="37"/>
      <c r="L60" s="37"/>
    </row>
    <row r="61" spans="1:17" x14ac:dyDescent="0.35">
      <c r="F61" s="5" t="s">
        <v>96</v>
      </c>
      <c r="G61" s="43">
        <f>N39</f>
        <v>24428.701860894893</v>
      </c>
      <c r="H61" s="45" t="s">
        <v>100</v>
      </c>
      <c r="K61" s="37"/>
      <c r="L61" s="37"/>
    </row>
    <row r="62" spans="1:17" x14ac:dyDescent="0.35">
      <c r="C62" s="36"/>
      <c r="F62" s="46" t="s">
        <v>97</v>
      </c>
      <c r="G62" s="47">
        <f>G61-G60</f>
        <v>2487.7018608948929</v>
      </c>
      <c r="H62" s="36" t="s">
        <v>100</v>
      </c>
    </row>
    <row r="64" spans="1:17" x14ac:dyDescent="0.35">
      <c r="C64" s="36"/>
    </row>
    <row r="66" spans="2:15" x14ac:dyDescent="0.35">
      <c r="C66" s="36"/>
    </row>
    <row r="67" spans="2:15" x14ac:dyDescent="0.35">
      <c r="K67" s="37"/>
      <c r="L67" s="37"/>
      <c r="N67" s="38"/>
      <c r="O67" s="38"/>
    </row>
    <row r="68" spans="2:15" x14ac:dyDescent="0.35">
      <c r="C68" s="36"/>
      <c r="K68" s="37"/>
      <c r="N68" s="38"/>
      <c r="O68" s="38"/>
    </row>
    <row r="69" spans="2:15" x14ac:dyDescent="0.35">
      <c r="K69" s="37"/>
      <c r="L69" s="37"/>
      <c r="N69" s="38"/>
      <c r="O69" s="38"/>
    </row>
    <row r="70" spans="2:15" x14ac:dyDescent="0.35">
      <c r="C70" s="36"/>
      <c r="K70" s="37"/>
      <c r="L70" s="37"/>
      <c r="N70" s="38"/>
      <c r="O70" s="38"/>
    </row>
    <row r="71" spans="2:15" x14ac:dyDescent="0.35">
      <c r="L71" s="37"/>
    </row>
    <row r="72" spans="2:15" x14ac:dyDescent="0.35">
      <c r="K72" s="37"/>
      <c r="L72" s="37"/>
    </row>
    <row r="73" spans="2:15" x14ac:dyDescent="0.35">
      <c r="K73" s="37"/>
      <c r="L73" s="43"/>
    </row>
    <row r="74" spans="2:15" x14ac:dyDescent="0.35">
      <c r="K74" s="37"/>
      <c r="L74" s="43"/>
    </row>
    <row r="75" spans="2:15" x14ac:dyDescent="0.35">
      <c r="K75" s="37"/>
      <c r="L75" s="43"/>
    </row>
    <row r="76" spans="2:15" x14ac:dyDescent="0.35">
      <c r="B76" s="36"/>
      <c r="E76" s="37"/>
      <c r="F76" s="37"/>
      <c r="G76" s="37"/>
      <c r="K76" s="37"/>
      <c r="L76" s="37"/>
    </row>
  </sheetData>
  <autoFilter ref="A2:P55" xr:uid="{6132C553-E4CA-4570-A884-40EDD505310D}">
    <sortState ref="A3:P55">
      <sortCondition descending="1" ref="L3"/>
    </sortState>
  </autoFilter>
  <sortState ref="A3:O56">
    <sortCondition descending="1" ref="L3"/>
  </sortState>
  <mergeCells count="1">
    <mergeCell ref="B1:O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634BA-3492-46F0-AC3A-FD41EFFB1F34}">
  <dimension ref="A1:Q76"/>
  <sheetViews>
    <sheetView zoomScale="70" zoomScaleNormal="70" workbookViewId="0">
      <pane ySplit="2" topLeftCell="A6" activePane="bottomLeft" state="frozen"/>
      <selection pane="bottomLeft" activeCell="Q52" sqref="Q52:Q55"/>
    </sheetView>
  </sheetViews>
  <sheetFormatPr defaultColWidth="9.1796875" defaultRowHeight="14.5" x14ac:dyDescent="0.35"/>
  <cols>
    <col min="1" max="1" width="3.81640625" style="5" bestFit="1" customWidth="1"/>
    <col min="2" max="2" width="17.81640625" style="5" bestFit="1" customWidth="1"/>
    <col min="3" max="3" width="17.81640625" style="5" customWidth="1"/>
    <col min="4" max="4" width="27.54296875" style="5" customWidth="1"/>
    <col min="5" max="5" width="23" style="5" bestFit="1" customWidth="1"/>
    <col min="6" max="6" width="17.81640625" style="5" bestFit="1" customWidth="1"/>
    <col min="7" max="7" width="28.54296875" style="5" bestFit="1" customWidth="1"/>
    <col min="8" max="8" width="29.453125" style="5" bestFit="1" customWidth="1"/>
    <col min="9" max="9" width="10.26953125" style="5" bestFit="1" customWidth="1"/>
    <col min="10" max="10" width="15.453125" style="5" bestFit="1" customWidth="1"/>
    <col min="11" max="12" width="14.453125" style="5" bestFit="1" customWidth="1"/>
    <col min="13" max="13" width="10" style="5" bestFit="1" customWidth="1"/>
    <col min="14" max="14" width="10.7265625" style="5" bestFit="1" customWidth="1"/>
    <col min="15" max="15" width="18.453125" style="5" bestFit="1" customWidth="1"/>
    <col min="16" max="16" width="66.453125" style="5" bestFit="1" customWidth="1"/>
    <col min="17" max="16384" width="9.1796875" style="5"/>
  </cols>
  <sheetData>
    <row r="1" spans="1:17" ht="33.5" x14ac:dyDescent="0.75">
      <c r="A1" s="112"/>
      <c r="B1" s="146" t="s">
        <v>116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7"/>
    </row>
    <row r="2" spans="1:17" ht="44" thickBot="1" x14ac:dyDescent="0.4">
      <c r="A2" s="113"/>
      <c r="B2" s="114" t="s">
        <v>115</v>
      </c>
      <c r="C2" s="114" t="s">
        <v>62</v>
      </c>
      <c r="D2" s="114" t="s">
        <v>0</v>
      </c>
      <c r="E2" s="114" t="s">
        <v>86</v>
      </c>
      <c r="F2" s="114" t="s">
        <v>87</v>
      </c>
      <c r="G2" s="114" t="s">
        <v>88</v>
      </c>
      <c r="H2" s="114" t="s">
        <v>89</v>
      </c>
      <c r="I2" s="115" t="s">
        <v>114</v>
      </c>
      <c r="J2" s="115" t="s">
        <v>90</v>
      </c>
      <c r="K2" s="115" t="s">
        <v>91</v>
      </c>
      <c r="L2" s="114" t="s">
        <v>86</v>
      </c>
      <c r="M2" s="115" t="s">
        <v>92</v>
      </c>
      <c r="N2" s="115" t="s">
        <v>94</v>
      </c>
      <c r="O2" s="116" t="s">
        <v>101</v>
      </c>
    </row>
    <row r="3" spans="1:17" x14ac:dyDescent="0.35">
      <c r="A3" s="6">
        <v>1</v>
      </c>
      <c r="B3" s="7" t="s">
        <v>38</v>
      </c>
      <c r="C3" s="7" t="s">
        <v>66</v>
      </c>
      <c r="D3" s="7" t="s">
        <v>4</v>
      </c>
      <c r="E3" s="8">
        <v>2008.1251295096101</v>
      </c>
      <c r="F3" s="8">
        <v>1129.7373124979099</v>
      </c>
      <c r="G3" s="9" t="s">
        <v>55</v>
      </c>
      <c r="H3" s="7" t="s">
        <v>52</v>
      </c>
      <c r="I3" s="8">
        <v>360</v>
      </c>
      <c r="J3" s="8">
        <f t="shared" ref="J3:J22" si="0">F3*1000/E3</f>
        <v>562.58312587014677</v>
      </c>
      <c r="K3" s="8">
        <f t="shared" ref="K3:K34" si="1">IF(J3&lt;I3,I3,J3)</f>
        <v>562.58312587014677</v>
      </c>
      <c r="L3" s="8">
        <f t="shared" ref="L3:L34" si="2">E3</f>
        <v>2008.1251295096101</v>
      </c>
      <c r="M3" s="8">
        <f t="shared" ref="M3:M34" si="3">K3*E3/1000</f>
        <v>1129.7373124979099</v>
      </c>
      <c r="N3" s="8">
        <f>E3</f>
        <v>2008.1251295096101</v>
      </c>
      <c r="O3" s="10">
        <f>M3</f>
        <v>1129.7373124979099</v>
      </c>
      <c r="P3" s="134"/>
      <c r="Q3" s="5" t="str">
        <f>VLOOKUP(B3,'Match_4th April'!$B$2:$P$49, 15, FALSE)</f>
        <v>JV</v>
      </c>
    </row>
    <row r="4" spans="1:17" x14ac:dyDescent="0.35">
      <c r="A4" s="11">
        <f>A3+1</f>
        <v>2</v>
      </c>
      <c r="B4" s="12" t="s">
        <v>34</v>
      </c>
      <c r="C4" s="12" t="s">
        <v>70</v>
      </c>
      <c r="D4" s="12" t="s">
        <v>2</v>
      </c>
      <c r="E4" s="13">
        <v>1474.96711369222</v>
      </c>
      <c r="F4" s="13">
        <v>723.74741862637416</v>
      </c>
      <c r="G4" s="14" t="s">
        <v>55</v>
      </c>
      <c r="H4" s="12" t="s">
        <v>52</v>
      </c>
      <c r="I4" s="13">
        <v>288.2</v>
      </c>
      <c r="J4" s="13">
        <f t="shared" si="0"/>
        <v>490.6871562815046</v>
      </c>
      <c r="K4" s="13">
        <f t="shared" si="1"/>
        <v>490.6871562815046</v>
      </c>
      <c r="L4" s="13">
        <f t="shared" si="2"/>
        <v>1474.96711369222</v>
      </c>
      <c r="M4" s="13">
        <f t="shared" si="3"/>
        <v>723.74741862637416</v>
      </c>
      <c r="N4" s="13">
        <f>N3+E4</f>
        <v>3483.0922432018301</v>
      </c>
      <c r="O4" s="15">
        <f>O3+M4</f>
        <v>1853.4847311242841</v>
      </c>
      <c r="P4" s="134"/>
      <c r="Q4" s="5" t="str">
        <f>VLOOKUP(B4,'Match_4th April'!$B$2:$P$49, 15, FALSE)</f>
        <v>AF</v>
      </c>
    </row>
    <row r="5" spans="1:17" x14ac:dyDescent="0.35">
      <c r="A5" s="54">
        <f t="shared" ref="A5:A51" si="4">A4+1</f>
        <v>3</v>
      </c>
      <c r="B5" s="55" t="s">
        <v>47</v>
      </c>
      <c r="C5" s="55" t="s">
        <v>66</v>
      </c>
      <c r="D5" s="55" t="s">
        <v>2</v>
      </c>
      <c r="E5" s="56">
        <v>1156.4247777554101</v>
      </c>
      <c r="F5" s="56">
        <v>358.82674361729704</v>
      </c>
      <c r="G5" s="57" t="s">
        <v>55</v>
      </c>
      <c r="H5" s="55" t="s">
        <v>52</v>
      </c>
      <c r="I5" s="56">
        <v>360</v>
      </c>
      <c r="J5" s="56">
        <f t="shared" si="0"/>
        <v>310.28973999828179</v>
      </c>
      <c r="K5" s="56">
        <f t="shared" si="1"/>
        <v>360</v>
      </c>
      <c r="L5" s="56">
        <f t="shared" si="2"/>
        <v>1156.4247777554101</v>
      </c>
      <c r="M5" s="56">
        <f t="shared" si="3"/>
        <v>416.31291999194764</v>
      </c>
      <c r="N5" s="56">
        <f t="shared" ref="N5:N41" si="5">N4+E5</f>
        <v>4639.5170209572407</v>
      </c>
      <c r="O5" s="58">
        <f t="shared" ref="O5:O41" si="6">O4+M5</f>
        <v>2269.7976511162315</v>
      </c>
      <c r="P5" s="134"/>
      <c r="Q5" s="5" t="str">
        <f>VLOOKUP(B5,'Match_4th April'!$B$2:$P$49, 15, FALSE)</f>
        <v>JV</v>
      </c>
    </row>
    <row r="6" spans="1:17" x14ac:dyDescent="0.35">
      <c r="A6" s="11">
        <f t="shared" si="4"/>
        <v>4</v>
      </c>
      <c r="B6" s="12" t="s">
        <v>19</v>
      </c>
      <c r="C6" s="12" t="s">
        <v>68</v>
      </c>
      <c r="D6" s="12" t="s">
        <v>4</v>
      </c>
      <c r="E6" s="13">
        <v>1043.72911260101</v>
      </c>
      <c r="F6" s="13">
        <v>821.87023782662311</v>
      </c>
      <c r="G6" s="14" t="s">
        <v>55</v>
      </c>
      <c r="H6" s="12" t="s">
        <v>52</v>
      </c>
      <c r="I6" s="13">
        <v>360</v>
      </c>
      <c r="J6" s="13">
        <f t="shared" si="0"/>
        <v>787.4363452203545</v>
      </c>
      <c r="K6" s="13">
        <f t="shared" si="1"/>
        <v>787.4363452203545</v>
      </c>
      <c r="L6" s="13">
        <f t="shared" si="2"/>
        <v>1043.72911260101</v>
      </c>
      <c r="M6" s="13">
        <f t="shared" si="3"/>
        <v>821.87023782662311</v>
      </c>
      <c r="N6" s="13">
        <f t="shared" si="5"/>
        <v>5683.2461335582502</v>
      </c>
      <c r="O6" s="15">
        <f t="shared" si="6"/>
        <v>3091.6678889428545</v>
      </c>
      <c r="P6" s="134"/>
      <c r="Q6" s="5" t="str">
        <f>VLOOKUP(B6,'Match_4th April'!$B$2:$P$49, 15, FALSE)</f>
        <v>AF</v>
      </c>
    </row>
    <row r="7" spans="1:17" x14ac:dyDescent="0.35">
      <c r="A7" s="54">
        <f t="shared" si="4"/>
        <v>5</v>
      </c>
      <c r="B7" s="55" t="s">
        <v>31</v>
      </c>
      <c r="C7" s="55" t="s">
        <v>68</v>
      </c>
      <c r="D7" s="55" t="s">
        <v>2</v>
      </c>
      <c r="E7" s="56">
        <v>1009.37387013358</v>
      </c>
      <c r="F7" s="56">
        <v>314.34633325968406</v>
      </c>
      <c r="G7" s="57" t="s">
        <v>55</v>
      </c>
      <c r="H7" s="55" t="s">
        <v>52</v>
      </c>
      <c r="I7" s="56">
        <v>360</v>
      </c>
      <c r="J7" s="56">
        <f t="shared" si="0"/>
        <v>311.42705647619312</v>
      </c>
      <c r="K7" s="56">
        <f t="shared" si="1"/>
        <v>360</v>
      </c>
      <c r="L7" s="56">
        <f t="shared" si="2"/>
        <v>1009.37387013358</v>
      </c>
      <c r="M7" s="56">
        <f t="shared" si="3"/>
        <v>363.37459324808879</v>
      </c>
      <c r="N7" s="56">
        <f t="shared" si="5"/>
        <v>6692.6200036918299</v>
      </c>
      <c r="O7" s="58">
        <f t="shared" si="6"/>
        <v>3455.0424821909432</v>
      </c>
      <c r="P7" s="134"/>
      <c r="Q7" s="5" t="str">
        <f>VLOOKUP(B7,'Match_4th April'!$B$2:$P$49, 15, FALSE)</f>
        <v>JV</v>
      </c>
    </row>
    <row r="8" spans="1:17" x14ac:dyDescent="0.35">
      <c r="A8" s="11">
        <f t="shared" si="4"/>
        <v>6</v>
      </c>
      <c r="B8" s="12" t="s">
        <v>49</v>
      </c>
      <c r="C8" s="12" t="s">
        <v>68</v>
      </c>
      <c r="D8" s="12" t="s">
        <v>4</v>
      </c>
      <c r="E8" s="13">
        <v>971.20390711676009</v>
      </c>
      <c r="F8" s="13">
        <v>790.80368995654112</v>
      </c>
      <c r="G8" s="14" t="s">
        <v>55</v>
      </c>
      <c r="H8" s="12" t="s">
        <v>52</v>
      </c>
      <c r="I8" s="13">
        <v>360</v>
      </c>
      <c r="J8" s="13">
        <f t="shared" si="0"/>
        <v>814.25093552621922</v>
      </c>
      <c r="K8" s="13">
        <f t="shared" si="1"/>
        <v>814.25093552621922</v>
      </c>
      <c r="L8" s="13">
        <f t="shared" si="2"/>
        <v>971.20390711676009</v>
      </c>
      <c r="M8" s="13">
        <f t="shared" si="3"/>
        <v>790.80368995654112</v>
      </c>
      <c r="N8" s="13">
        <f t="shared" si="5"/>
        <v>7663.82391080859</v>
      </c>
      <c r="O8" s="15">
        <f t="shared" si="6"/>
        <v>4245.8461721474841</v>
      </c>
      <c r="P8" s="134"/>
      <c r="Q8" s="5" t="str">
        <f>VLOOKUP(B8,'Match_4th April'!$B$2:$P$49, 15, FALSE)</f>
        <v>AF</v>
      </c>
    </row>
    <row r="9" spans="1:17" x14ac:dyDescent="0.35">
      <c r="A9" s="11">
        <f t="shared" si="4"/>
        <v>7</v>
      </c>
      <c r="B9" s="12" t="s">
        <v>35</v>
      </c>
      <c r="C9" s="12" t="s">
        <v>75</v>
      </c>
      <c r="D9" s="12" t="s">
        <v>2</v>
      </c>
      <c r="E9" s="13">
        <v>951.24477105274616</v>
      </c>
      <c r="F9" s="13">
        <v>1458.74826880521</v>
      </c>
      <c r="G9" s="14" t="s">
        <v>55</v>
      </c>
      <c r="H9" s="12" t="s">
        <v>52</v>
      </c>
      <c r="I9" s="13">
        <v>756.4</v>
      </c>
      <c r="J9" s="13">
        <f t="shared" si="0"/>
        <v>1533.5151510907206</v>
      </c>
      <c r="K9" s="13">
        <f t="shared" si="1"/>
        <v>1533.5151510907206</v>
      </c>
      <c r="L9" s="13">
        <f t="shared" si="2"/>
        <v>951.24477105274616</v>
      </c>
      <c r="M9" s="13">
        <f t="shared" si="3"/>
        <v>1458.74826880521</v>
      </c>
      <c r="N9" s="13">
        <f t="shared" si="5"/>
        <v>8615.0686818613358</v>
      </c>
      <c r="O9" s="15">
        <f t="shared" si="6"/>
        <v>5704.5944409526946</v>
      </c>
      <c r="P9" s="134"/>
      <c r="Q9" s="5" t="str">
        <f>VLOOKUP(B9,'Match_4th April'!$B$2:$P$49, 15, FALSE)</f>
        <v>JV</v>
      </c>
    </row>
    <row r="10" spans="1:17" x14ac:dyDescent="0.35">
      <c r="A10" s="54">
        <f t="shared" si="4"/>
        <v>8</v>
      </c>
      <c r="B10" s="55" t="s">
        <v>13</v>
      </c>
      <c r="C10" s="55" t="s">
        <v>66</v>
      </c>
      <c r="D10" s="55" t="s">
        <v>2</v>
      </c>
      <c r="E10" s="56">
        <v>861.64503646828712</v>
      </c>
      <c r="F10" s="56">
        <v>234.14166812610901</v>
      </c>
      <c r="G10" s="57" t="s">
        <v>55</v>
      </c>
      <c r="H10" s="55" t="s">
        <v>52</v>
      </c>
      <c r="I10" s="56">
        <v>360</v>
      </c>
      <c r="J10" s="56">
        <f t="shared" si="0"/>
        <v>271.73796426172134</v>
      </c>
      <c r="K10" s="56">
        <f t="shared" si="1"/>
        <v>360</v>
      </c>
      <c r="L10" s="56">
        <f t="shared" si="2"/>
        <v>861.64503646828712</v>
      </c>
      <c r="M10" s="56">
        <f t="shared" si="3"/>
        <v>310.19221312858338</v>
      </c>
      <c r="N10" s="56">
        <f t="shared" si="5"/>
        <v>9476.7137183296236</v>
      </c>
      <c r="O10" s="58">
        <f t="shared" si="6"/>
        <v>6014.7866540812784</v>
      </c>
      <c r="P10" s="134"/>
      <c r="Q10" s="5" t="str">
        <f>VLOOKUP(B10,'Match_4th April'!$B$2:$P$49, 15, FALSE)</f>
        <v>JV</v>
      </c>
    </row>
    <row r="11" spans="1:17" x14ac:dyDescent="0.35">
      <c r="A11" s="11">
        <f t="shared" si="4"/>
        <v>9</v>
      </c>
      <c r="B11" s="12" t="s">
        <v>23</v>
      </c>
      <c r="C11" s="12" t="s">
        <v>66</v>
      </c>
      <c r="D11" s="12" t="s">
        <v>4</v>
      </c>
      <c r="E11" s="13">
        <v>834.1067240132021</v>
      </c>
      <c r="F11" s="13">
        <v>794.4563269652981</v>
      </c>
      <c r="G11" s="14" t="s">
        <v>55</v>
      </c>
      <c r="H11" s="12" t="s">
        <v>52</v>
      </c>
      <c r="I11" s="13">
        <v>360</v>
      </c>
      <c r="J11" s="13">
        <f t="shared" si="0"/>
        <v>952.46364055533456</v>
      </c>
      <c r="K11" s="13">
        <f t="shared" si="1"/>
        <v>952.46364055533456</v>
      </c>
      <c r="L11" s="13">
        <f t="shared" si="2"/>
        <v>834.1067240132021</v>
      </c>
      <c r="M11" s="13">
        <f t="shared" si="3"/>
        <v>794.4563269652981</v>
      </c>
      <c r="N11" s="13">
        <f t="shared" si="5"/>
        <v>10310.820442342825</v>
      </c>
      <c r="O11" s="15">
        <f t="shared" si="6"/>
        <v>6809.2429810465765</v>
      </c>
      <c r="P11" s="134"/>
      <c r="Q11" s="5" t="str">
        <f>VLOOKUP(B11,'Match_4th April'!$B$2:$P$49, 15, FALSE)</f>
        <v>AF</v>
      </c>
    </row>
    <row r="12" spans="1:17" x14ac:dyDescent="0.35">
      <c r="A12" s="11">
        <f t="shared" si="4"/>
        <v>10</v>
      </c>
      <c r="B12" s="12" t="s">
        <v>8</v>
      </c>
      <c r="C12" s="12" t="s">
        <v>66</v>
      </c>
      <c r="D12" s="12" t="s">
        <v>4</v>
      </c>
      <c r="E12" s="13">
        <v>817.53265945364797</v>
      </c>
      <c r="F12" s="13">
        <v>766.36228019116311</v>
      </c>
      <c r="G12" s="14" t="s">
        <v>55</v>
      </c>
      <c r="H12" s="12" t="s">
        <v>52</v>
      </c>
      <c r="I12" s="13">
        <v>360</v>
      </c>
      <c r="J12" s="13">
        <f t="shared" si="0"/>
        <v>937.40876444412413</v>
      </c>
      <c r="K12" s="13">
        <f t="shared" si="1"/>
        <v>937.40876444412413</v>
      </c>
      <c r="L12" s="13">
        <f t="shared" si="2"/>
        <v>817.53265945364797</v>
      </c>
      <c r="M12" s="13">
        <f t="shared" si="3"/>
        <v>766.36228019116311</v>
      </c>
      <c r="N12" s="13">
        <f t="shared" si="5"/>
        <v>11128.353101796472</v>
      </c>
      <c r="O12" s="15">
        <f t="shared" si="6"/>
        <v>7575.6052612377398</v>
      </c>
      <c r="P12" s="134"/>
      <c r="Q12" s="5" t="str">
        <f>VLOOKUP(B12,'Match_4th April'!$B$2:$P$49, 15, FALSE)</f>
        <v>AF</v>
      </c>
    </row>
    <row r="13" spans="1:17" x14ac:dyDescent="0.35">
      <c r="A13" s="11">
        <f t="shared" si="4"/>
        <v>11</v>
      </c>
      <c r="B13" s="12" t="s">
        <v>16</v>
      </c>
      <c r="C13" s="12" t="s">
        <v>70</v>
      </c>
      <c r="D13" s="12" t="s">
        <v>4</v>
      </c>
      <c r="E13" s="13">
        <v>742.99953815451704</v>
      </c>
      <c r="F13" s="13">
        <v>789.95488972058013</v>
      </c>
      <c r="G13" s="14" t="s">
        <v>55</v>
      </c>
      <c r="H13" s="12" t="s">
        <v>52</v>
      </c>
      <c r="I13" s="13">
        <v>288.2</v>
      </c>
      <c r="J13" s="13">
        <f t="shared" si="0"/>
        <v>1063.1970131269422</v>
      </c>
      <c r="K13" s="13">
        <f t="shared" si="1"/>
        <v>1063.1970131269422</v>
      </c>
      <c r="L13" s="13">
        <f t="shared" si="2"/>
        <v>742.99953815451704</v>
      </c>
      <c r="M13" s="13">
        <f t="shared" si="3"/>
        <v>789.95488972058013</v>
      </c>
      <c r="N13" s="13">
        <f t="shared" si="5"/>
        <v>11871.35263995099</v>
      </c>
      <c r="O13" s="15">
        <f t="shared" si="6"/>
        <v>8365.5601509583194</v>
      </c>
      <c r="P13" s="134"/>
      <c r="Q13" s="5" t="str">
        <f>VLOOKUP(B13,'Match_4th April'!$B$2:$P$49, 15, FALSE)</f>
        <v>JV</v>
      </c>
    </row>
    <row r="14" spans="1:17" x14ac:dyDescent="0.35">
      <c r="A14" s="11">
        <f t="shared" si="4"/>
        <v>12</v>
      </c>
      <c r="B14" s="12" t="s">
        <v>17</v>
      </c>
      <c r="C14" s="12" t="s">
        <v>71</v>
      </c>
      <c r="D14" s="12" t="s">
        <v>2</v>
      </c>
      <c r="E14" s="13">
        <v>709.56487091383599</v>
      </c>
      <c r="F14" s="13">
        <v>181.74099158301601</v>
      </c>
      <c r="G14" s="14" t="s">
        <v>55</v>
      </c>
      <c r="H14" s="12" t="s">
        <v>52</v>
      </c>
      <c r="I14" s="13">
        <v>250.4</v>
      </c>
      <c r="J14" s="13">
        <f t="shared" si="0"/>
        <v>256.13019898935386</v>
      </c>
      <c r="K14" s="13">
        <f t="shared" si="1"/>
        <v>256.13019898935386</v>
      </c>
      <c r="L14" s="13">
        <f t="shared" si="2"/>
        <v>709.56487091383599</v>
      </c>
      <c r="M14" s="13">
        <f t="shared" si="3"/>
        <v>181.74099158301601</v>
      </c>
      <c r="N14" s="13">
        <f t="shared" si="5"/>
        <v>12580.917510864827</v>
      </c>
      <c r="O14" s="15">
        <f t="shared" si="6"/>
        <v>8547.3011425413351</v>
      </c>
      <c r="P14" s="134"/>
      <c r="Q14" s="5" t="str">
        <f>VLOOKUP(B14,'Match_4th April'!$B$2:$P$49, 15, FALSE)</f>
        <v>JV</v>
      </c>
    </row>
    <row r="15" spans="1:17" x14ac:dyDescent="0.35">
      <c r="A15" s="11">
        <f t="shared" si="4"/>
        <v>13</v>
      </c>
      <c r="B15" s="12" t="s">
        <v>32</v>
      </c>
      <c r="C15" s="12" t="s">
        <v>69</v>
      </c>
      <c r="D15" s="12" t="s">
        <v>4</v>
      </c>
      <c r="E15" s="13">
        <v>693.01381492999406</v>
      </c>
      <c r="F15" s="13">
        <v>1029.9209685569301</v>
      </c>
      <c r="G15" s="14" t="s">
        <v>55</v>
      </c>
      <c r="H15" s="12" t="s">
        <v>52</v>
      </c>
      <c r="I15" s="13">
        <v>303.2</v>
      </c>
      <c r="J15" s="13">
        <f t="shared" si="0"/>
        <v>1486.1478175019777</v>
      </c>
      <c r="K15" s="13">
        <f t="shared" si="1"/>
        <v>1486.1478175019777</v>
      </c>
      <c r="L15" s="13">
        <f t="shared" si="2"/>
        <v>693.01381492999406</v>
      </c>
      <c r="M15" s="13">
        <f t="shared" si="3"/>
        <v>1029.9209685569301</v>
      </c>
      <c r="N15" s="13">
        <f t="shared" si="5"/>
        <v>13273.931325794822</v>
      </c>
      <c r="O15" s="15">
        <f t="shared" si="6"/>
        <v>9577.2221110982646</v>
      </c>
      <c r="P15" s="134"/>
      <c r="Q15" s="5" t="str">
        <f>VLOOKUP(B15,'Match_4th April'!$B$2:$P$49, 15, FALSE)</f>
        <v>JV</v>
      </c>
    </row>
    <row r="16" spans="1:17" x14ac:dyDescent="0.35">
      <c r="A16" s="11">
        <f t="shared" si="4"/>
        <v>14</v>
      </c>
      <c r="B16" s="12" t="s">
        <v>14</v>
      </c>
      <c r="C16" s="12" t="s">
        <v>69</v>
      </c>
      <c r="D16" s="12" t="s">
        <v>4</v>
      </c>
      <c r="E16" s="13">
        <v>609.82389372550006</v>
      </c>
      <c r="F16" s="13">
        <v>429.95652556305299</v>
      </c>
      <c r="G16" s="14" t="s">
        <v>55</v>
      </c>
      <c r="H16" s="12" t="s">
        <v>52</v>
      </c>
      <c r="I16" s="13">
        <v>303.2</v>
      </c>
      <c r="J16" s="13">
        <f t="shared" si="0"/>
        <v>705.05031040418567</v>
      </c>
      <c r="K16" s="13">
        <f t="shared" si="1"/>
        <v>705.05031040418567</v>
      </c>
      <c r="L16" s="13">
        <f t="shared" si="2"/>
        <v>609.82389372550006</v>
      </c>
      <c r="M16" s="13">
        <f t="shared" si="3"/>
        <v>429.95652556305299</v>
      </c>
      <c r="N16" s="13">
        <f t="shared" si="5"/>
        <v>13883.755219520321</v>
      </c>
      <c r="O16" s="15">
        <f t="shared" si="6"/>
        <v>10007.178636661318</v>
      </c>
      <c r="P16" s="134"/>
      <c r="Q16" s="5" t="str">
        <f>VLOOKUP(B16,'Match_4th April'!$B$2:$P$49, 15, FALSE)</f>
        <v>JV</v>
      </c>
    </row>
    <row r="17" spans="1:17" x14ac:dyDescent="0.35">
      <c r="A17" s="11">
        <f t="shared" si="4"/>
        <v>15</v>
      </c>
      <c r="B17" s="12" t="s">
        <v>24</v>
      </c>
      <c r="C17" s="12" t="s">
        <v>68</v>
      </c>
      <c r="D17" s="12" t="s">
        <v>4</v>
      </c>
      <c r="E17" s="13">
        <v>574.65494485857801</v>
      </c>
      <c r="F17" s="13">
        <v>797.65633923130702</v>
      </c>
      <c r="G17" s="14" t="s">
        <v>55</v>
      </c>
      <c r="H17" s="12" t="s">
        <v>52</v>
      </c>
      <c r="I17" s="13">
        <v>360</v>
      </c>
      <c r="J17" s="13">
        <f t="shared" si="0"/>
        <v>1388.0613859985308</v>
      </c>
      <c r="K17" s="13">
        <f t="shared" si="1"/>
        <v>1388.0613859985308</v>
      </c>
      <c r="L17" s="13">
        <f t="shared" si="2"/>
        <v>574.65494485857801</v>
      </c>
      <c r="M17" s="13">
        <f t="shared" si="3"/>
        <v>797.65633923130702</v>
      </c>
      <c r="N17" s="13">
        <f t="shared" si="5"/>
        <v>14458.410164378898</v>
      </c>
      <c r="O17" s="15">
        <f t="shared" si="6"/>
        <v>10804.834975892625</v>
      </c>
      <c r="P17" s="134"/>
      <c r="Q17" s="5" t="str">
        <f>VLOOKUP(B17,'Match_4th April'!$B$2:$P$49, 15, FALSE)</f>
        <v>AF</v>
      </c>
    </row>
    <row r="18" spans="1:17" x14ac:dyDescent="0.35">
      <c r="A18" s="54">
        <f t="shared" si="4"/>
        <v>16</v>
      </c>
      <c r="B18" s="55" t="s">
        <v>37</v>
      </c>
      <c r="C18" s="55" t="s">
        <v>66</v>
      </c>
      <c r="D18" s="55" t="s">
        <v>2</v>
      </c>
      <c r="E18" s="56">
        <v>538.62667376822208</v>
      </c>
      <c r="F18" s="56">
        <v>169.38730110718501</v>
      </c>
      <c r="G18" s="57" t="s">
        <v>55</v>
      </c>
      <c r="H18" s="55" t="s">
        <v>52</v>
      </c>
      <c r="I18" s="56">
        <v>360</v>
      </c>
      <c r="J18" s="56">
        <f t="shared" si="0"/>
        <v>314.47997166971817</v>
      </c>
      <c r="K18" s="56">
        <f t="shared" si="1"/>
        <v>360</v>
      </c>
      <c r="L18" s="56">
        <f t="shared" si="2"/>
        <v>538.62667376822208</v>
      </c>
      <c r="M18" s="56">
        <f t="shared" si="3"/>
        <v>193.90560255655996</v>
      </c>
      <c r="N18" s="56">
        <f t="shared" si="5"/>
        <v>14997.03683814712</v>
      </c>
      <c r="O18" s="58">
        <f t="shared" si="6"/>
        <v>10998.740578449186</v>
      </c>
      <c r="P18" s="134"/>
      <c r="Q18" s="5" t="str">
        <f>VLOOKUP(B18,'Match_4th April'!$B$2:$P$49, 15, FALSE)</f>
        <v>AF</v>
      </c>
    </row>
    <row r="19" spans="1:17" x14ac:dyDescent="0.35">
      <c r="A19" s="11">
        <f t="shared" si="4"/>
        <v>17</v>
      </c>
      <c r="B19" s="12" t="s">
        <v>18</v>
      </c>
      <c r="C19" s="12" t="s">
        <v>70</v>
      </c>
      <c r="D19" s="12" t="s">
        <v>4</v>
      </c>
      <c r="E19" s="13">
        <v>536.17659418009805</v>
      </c>
      <c r="F19" s="13">
        <v>725.39264849327799</v>
      </c>
      <c r="G19" s="14" t="s">
        <v>55</v>
      </c>
      <c r="H19" s="12" t="s">
        <v>52</v>
      </c>
      <c r="I19" s="13">
        <v>288.2</v>
      </c>
      <c r="J19" s="13">
        <f t="shared" si="0"/>
        <v>1352.898758295338</v>
      </c>
      <c r="K19" s="13">
        <f t="shared" si="1"/>
        <v>1352.898758295338</v>
      </c>
      <c r="L19" s="13">
        <f t="shared" si="2"/>
        <v>536.17659418009805</v>
      </c>
      <c r="M19" s="13">
        <f t="shared" si="3"/>
        <v>725.39264849327799</v>
      </c>
      <c r="N19" s="13">
        <f t="shared" si="5"/>
        <v>15533.213432327218</v>
      </c>
      <c r="O19" s="15">
        <f t="shared" si="6"/>
        <v>11724.133226942464</v>
      </c>
      <c r="P19" s="134"/>
      <c r="Q19" s="5" t="str">
        <f>VLOOKUP(B19,'Match_4th April'!$B$2:$P$49, 15, FALSE)</f>
        <v>JV</v>
      </c>
    </row>
    <row r="20" spans="1:17" x14ac:dyDescent="0.35">
      <c r="A20" s="11">
        <f t="shared" si="4"/>
        <v>18</v>
      </c>
      <c r="B20" s="12" t="s">
        <v>48</v>
      </c>
      <c r="C20" s="12" t="s">
        <v>67</v>
      </c>
      <c r="D20" s="12" t="s">
        <v>2</v>
      </c>
      <c r="E20" s="13">
        <v>531.87653027488409</v>
      </c>
      <c r="F20" s="13">
        <v>181.26852018553103</v>
      </c>
      <c r="G20" s="14" t="s">
        <v>55</v>
      </c>
      <c r="H20" s="12" t="s">
        <v>52</v>
      </c>
      <c r="I20" s="13">
        <v>360</v>
      </c>
      <c r="J20" s="13">
        <f t="shared" si="0"/>
        <v>340.80939817338424</v>
      </c>
      <c r="K20" s="13">
        <f t="shared" si="1"/>
        <v>360</v>
      </c>
      <c r="L20" s="13">
        <f t="shared" si="2"/>
        <v>531.87653027488409</v>
      </c>
      <c r="M20" s="13">
        <f t="shared" si="3"/>
        <v>191.47555089895826</v>
      </c>
      <c r="N20" s="13">
        <f t="shared" si="5"/>
        <v>16065.089962602102</v>
      </c>
      <c r="O20" s="15">
        <f t="shared" si="6"/>
        <v>11915.608777841422</v>
      </c>
      <c r="P20" s="134"/>
      <c r="Q20" s="5" t="str">
        <f>VLOOKUP(B20,'Match_4th April'!$B$2:$P$49, 15, FALSE)</f>
        <v>JV</v>
      </c>
    </row>
    <row r="21" spans="1:17" x14ac:dyDescent="0.35">
      <c r="A21" s="11">
        <f t="shared" si="4"/>
        <v>19</v>
      </c>
      <c r="B21" s="12" t="s">
        <v>45</v>
      </c>
      <c r="C21" s="12" t="s">
        <v>79</v>
      </c>
      <c r="D21" s="12" t="s">
        <v>4</v>
      </c>
      <c r="E21" s="13">
        <v>531.668898796804</v>
      </c>
      <c r="F21" s="13">
        <v>349.33455620525501</v>
      </c>
      <c r="G21" s="14" t="s">
        <v>55</v>
      </c>
      <c r="H21" s="12" t="s">
        <v>52</v>
      </c>
      <c r="I21" s="13">
        <v>475.2</v>
      </c>
      <c r="J21" s="13">
        <f t="shared" si="0"/>
        <v>657.05283306173897</v>
      </c>
      <c r="K21" s="13">
        <f t="shared" si="1"/>
        <v>657.05283306173897</v>
      </c>
      <c r="L21" s="13">
        <f t="shared" si="2"/>
        <v>531.668898796804</v>
      </c>
      <c r="M21" s="13">
        <f t="shared" si="3"/>
        <v>349.33455620525501</v>
      </c>
      <c r="N21" s="13">
        <f t="shared" si="5"/>
        <v>16596.758861398906</v>
      </c>
      <c r="O21" s="15">
        <f t="shared" si="6"/>
        <v>12264.943334046677</v>
      </c>
      <c r="P21" s="134"/>
      <c r="Q21" s="5" t="str">
        <f>VLOOKUP(B21,'Match_4th April'!$B$2:$P$49, 15, FALSE)</f>
        <v>AF</v>
      </c>
    </row>
    <row r="22" spans="1:17" x14ac:dyDescent="0.35">
      <c r="A22" s="11">
        <f t="shared" si="4"/>
        <v>20</v>
      </c>
      <c r="B22" s="12" t="s">
        <v>3</v>
      </c>
      <c r="C22" s="12" t="s">
        <v>64</v>
      </c>
      <c r="D22" s="12" t="s">
        <v>4</v>
      </c>
      <c r="E22" s="13">
        <v>512.5015572055421</v>
      </c>
      <c r="F22" s="13">
        <v>345.30096224152203</v>
      </c>
      <c r="G22" s="14" t="s">
        <v>55</v>
      </c>
      <c r="H22" s="12" t="s">
        <v>52</v>
      </c>
      <c r="I22" s="13">
        <v>476.3</v>
      </c>
      <c r="J22" s="13">
        <f t="shared" si="0"/>
        <v>673.75592793181863</v>
      </c>
      <c r="K22" s="13">
        <f t="shared" si="1"/>
        <v>673.75592793181863</v>
      </c>
      <c r="L22" s="13">
        <f t="shared" si="2"/>
        <v>512.5015572055421</v>
      </c>
      <c r="M22" s="13">
        <f t="shared" si="3"/>
        <v>345.30096224152203</v>
      </c>
      <c r="N22" s="13">
        <f t="shared" si="5"/>
        <v>17109.260418604448</v>
      </c>
      <c r="O22" s="15">
        <f t="shared" si="6"/>
        <v>12610.244296288198</v>
      </c>
      <c r="P22" s="134"/>
      <c r="Q22" s="5" t="str">
        <f>VLOOKUP(B22,'Match_4th April'!$B$2:$P$49, 15, FALSE)</f>
        <v>AF</v>
      </c>
    </row>
    <row r="23" spans="1:17" x14ac:dyDescent="0.35">
      <c r="A23" s="69">
        <f t="shared" si="4"/>
        <v>21</v>
      </c>
      <c r="B23" s="70" t="s">
        <v>103</v>
      </c>
      <c r="C23" s="70" t="s">
        <v>66</v>
      </c>
      <c r="D23" s="70"/>
      <c r="E23" s="71">
        <v>500</v>
      </c>
      <c r="F23" s="71">
        <v>250</v>
      </c>
      <c r="G23" s="72"/>
      <c r="H23" s="70" t="s">
        <v>108</v>
      </c>
      <c r="I23" s="71">
        <v>360</v>
      </c>
      <c r="J23" s="71">
        <v>500</v>
      </c>
      <c r="K23" s="71">
        <f t="shared" si="1"/>
        <v>500</v>
      </c>
      <c r="L23" s="71">
        <f t="shared" si="2"/>
        <v>500</v>
      </c>
      <c r="M23" s="71">
        <f t="shared" si="3"/>
        <v>250</v>
      </c>
      <c r="N23" s="71">
        <f t="shared" si="5"/>
        <v>17609.260418604448</v>
      </c>
      <c r="O23" s="73">
        <f t="shared" si="6"/>
        <v>12860.244296288198</v>
      </c>
      <c r="P23" s="134"/>
      <c r="Q23" s="5" t="e">
        <f>VLOOKUP(B23,'Match_4th April'!$B$2:$P$49, 15, FALSE)</f>
        <v>#N/A</v>
      </c>
    </row>
    <row r="24" spans="1:17" x14ac:dyDescent="0.35">
      <c r="A24" s="69">
        <f t="shared" si="4"/>
        <v>22</v>
      </c>
      <c r="B24" s="70" t="s">
        <v>107</v>
      </c>
      <c r="C24" s="70" t="s">
        <v>67</v>
      </c>
      <c r="D24" s="70"/>
      <c r="E24" s="71">
        <v>500</v>
      </c>
      <c r="F24" s="71">
        <v>120</v>
      </c>
      <c r="G24" s="72"/>
      <c r="H24" s="70" t="s">
        <v>109</v>
      </c>
      <c r="I24" s="71">
        <v>360</v>
      </c>
      <c r="J24" s="71">
        <v>240</v>
      </c>
      <c r="K24" s="71">
        <f t="shared" si="1"/>
        <v>360</v>
      </c>
      <c r="L24" s="71">
        <f t="shared" si="2"/>
        <v>500</v>
      </c>
      <c r="M24" s="71">
        <f t="shared" si="3"/>
        <v>180</v>
      </c>
      <c r="N24" s="71">
        <f t="shared" si="5"/>
        <v>18109.260418604448</v>
      </c>
      <c r="O24" s="73">
        <f t="shared" si="6"/>
        <v>13040.244296288198</v>
      </c>
      <c r="P24" s="134"/>
      <c r="Q24" s="5" t="e">
        <f>VLOOKUP(B24,'Match_4th April'!$B$2:$P$49, 15, FALSE)</f>
        <v>#N/A</v>
      </c>
    </row>
    <row r="25" spans="1:17" x14ac:dyDescent="0.35">
      <c r="A25" s="11">
        <f t="shared" si="4"/>
        <v>23</v>
      </c>
      <c r="B25" s="12" t="s">
        <v>20</v>
      </c>
      <c r="C25" s="12" t="s">
        <v>67</v>
      </c>
      <c r="D25" s="12" t="s">
        <v>4</v>
      </c>
      <c r="E25" s="13">
        <v>482.65171580484599</v>
      </c>
      <c r="F25" s="13">
        <v>449.33924524223204</v>
      </c>
      <c r="G25" s="14" t="s">
        <v>55</v>
      </c>
      <c r="H25" s="12" t="s">
        <v>52</v>
      </c>
      <c r="I25" s="13">
        <v>360</v>
      </c>
      <c r="J25" s="13">
        <f>F25*1000/E25</f>
        <v>930.98031256956438</v>
      </c>
      <c r="K25" s="13">
        <f t="shared" si="1"/>
        <v>930.98031256956438</v>
      </c>
      <c r="L25" s="13">
        <f t="shared" si="2"/>
        <v>482.65171580484599</v>
      </c>
      <c r="M25" s="13">
        <f t="shared" si="3"/>
        <v>449.33924524223204</v>
      </c>
      <c r="N25" s="13">
        <f t="shared" si="5"/>
        <v>18591.912134409293</v>
      </c>
      <c r="O25" s="15">
        <f t="shared" si="6"/>
        <v>13489.58354153043</v>
      </c>
      <c r="P25" s="134"/>
      <c r="Q25" s="5" t="str">
        <f>VLOOKUP(B25,'Match_4th April'!$B$2:$P$49, 15, FALSE)</f>
        <v>JV</v>
      </c>
    </row>
    <row r="26" spans="1:17" x14ac:dyDescent="0.35">
      <c r="A26" s="11">
        <f t="shared" si="4"/>
        <v>24</v>
      </c>
      <c r="B26" s="12" t="s">
        <v>42</v>
      </c>
      <c r="C26" s="12" t="s">
        <v>71</v>
      </c>
      <c r="D26" s="12" t="s">
        <v>4</v>
      </c>
      <c r="E26" s="13">
        <v>396.11719497262402</v>
      </c>
      <c r="F26" s="13">
        <v>140.88535951129501</v>
      </c>
      <c r="G26" s="14" t="s">
        <v>55</v>
      </c>
      <c r="H26" s="12" t="s">
        <v>52</v>
      </c>
      <c r="I26" s="13">
        <v>250.4</v>
      </c>
      <c r="J26" s="13">
        <f>F26*1000/E26</f>
        <v>355.66585167056866</v>
      </c>
      <c r="K26" s="13">
        <f t="shared" si="1"/>
        <v>355.66585167056866</v>
      </c>
      <c r="L26" s="13">
        <f t="shared" si="2"/>
        <v>396.11719497262402</v>
      </c>
      <c r="M26" s="13">
        <f t="shared" si="3"/>
        <v>140.88535951129501</v>
      </c>
      <c r="N26" s="13">
        <f t="shared" si="5"/>
        <v>18988.029329381916</v>
      </c>
      <c r="O26" s="15">
        <f t="shared" si="6"/>
        <v>13630.468901041724</v>
      </c>
      <c r="P26" s="134"/>
      <c r="Q26" s="5" t="str">
        <f>VLOOKUP(B26,'Match_4th April'!$B$2:$P$49, 15, FALSE)</f>
        <v>JV</v>
      </c>
    </row>
    <row r="27" spans="1:17" x14ac:dyDescent="0.35">
      <c r="A27" s="11">
        <f t="shared" si="4"/>
        <v>25</v>
      </c>
      <c r="B27" s="12" t="s">
        <v>26</v>
      </c>
      <c r="C27" s="12" t="s">
        <v>70</v>
      </c>
      <c r="D27" s="12" t="s">
        <v>4</v>
      </c>
      <c r="E27" s="13">
        <v>350.70657263338802</v>
      </c>
      <c r="F27" s="13">
        <v>577.01871072253016</v>
      </c>
      <c r="G27" s="14" t="s">
        <v>55</v>
      </c>
      <c r="H27" s="12" t="s">
        <v>52</v>
      </c>
      <c r="I27" s="13">
        <v>288.2</v>
      </c>
      <c r="J27" s="13">
        <f>F27*1000/E27</f>
        <v>1645.3033839366281</v>
      </c>
      <c r="K27" s="13">
        <f t="shared" si="1"/>
        <v>1645.3033839366281</v>
      </c>
      <c r="L27" s="13">
        <f t="shared" si="2"/>
        <v>350.70657263338802</v>
      </c>
      <c r="M27" s="13">
        <f t="shared" si="3"/>
        <v>577.01871072253016</v>
      </c>
      <c r="N27" s="13">
        <f t="shared" si="5"/>
        <v>19338.735902015305</v>
      </c>
      <c r="O27" s="15">
        <f t="shared" si="6"/>
        <v>14207.487611764254</v>
      </c>
      <c r="P27" s="134"/>
      <c r="Q27" s="5" t="str">
        <f>VLOOKUP(B27,'Match_4th April'!$B$2:$P$49, 15, FALSE)</f>
        <v>JV</v>
      </c>
    </row>
    <row r="28" spans="1:17" x14ac:dyDescent="0.35">
      <c r="A28" s="69">
        <f t="shared" si="4"/>
        <v>26</v>
      </c>
      <c r="B28" s="70" t="s">
        <v>105</v>
      </c>
      <c r="C28" s="70" t="s">
        <v>106</v>
      </c>
      <c r="D28" s="70"/>
      <c r="E28" s="71">
        <v>350</v>
      </c>
      <c r="F28" s="71">
        <v>192.5</v>
      </c>
      <c r="G28" s="72"/>
      <c r="H28" s="70" t="s">
        <v>108</v>
      </c>
      <c r="I28" s="71">
        <v>295</v>
      </c>
      <c r="J28" s="71">
        <v>550</v>
      </c>
      <c r="K28" s="71">
        <f t="shared" si="1"/>
        <v>550</v>
      </c>
      <c r="L28" s="71">
        <f t="shared" si="2"/>
        <v>350</v>
      </c>
      <c r="M28" s="71">
        <f t="shared" si="3"/>
        <v>192.5</v>
      </c>
      <c r="N28" s="71">
        <f t="shared" si="5"/>
        <v>19688.735902015305</v>
      </c>
      <c r="O28" s="73">
        <f t="shared" si="6"/>
        <v>14399.987611764254</v>
      </c>
      <c r="P28" s="134"/>
      <c r="Q28" s="5" t="e">
        <f>VLOOKUP(B28,'Match_4th April'!$B$2:$P$49, 15, FALSE)</f>
        <v>#N/A</v>
      </c>
    </row>
    <row r="29" spans="1:17" x14ac:dyDescent="0.35">
      <c r="A29" s="11">
        <f t="shared" si="4"/>
        <v>27</v>
      </c>
      <c r="B29" s="12" t="s">
        <v>15</v>
      </c>
      <c r="C29" s="12" t="s">
        <v>70</v>
      </c>
      <c r="D29" s="12" t="s">
        <v>4</v>
      </c>
      <c r="E29" s="13">
        <v>341.896312492216</v>
      </c>
      <c r="F29" s="13">
        <v>516.94272139641203</v>
      </c>
      <c r="G29" s="14" t="s">
        <v>55</v>
      </c>
      <c r="H29" s="12" t="s">
        <v>52</v>
      </c>
      <c r="I29" s="13">
        <v>288.2</v>
      </c>
      <c r="J29" s="13">
        <f>F29*1000/E29</f>
        <v>1511.9868290716979</v>
      </c>
      <c r="K29" s="13">
        <f t="shared" si="1"/>
        <v>1511.9868290716979</v>
      </c>
      <c r="L29" s="13">
        <f t="shared" si="2"/>
        <v>341.896312492216</v>
      </c>
      <c r="M29" s="13">
        <f t="shared" si="3"/>
        <v>516.94272139641203</v>
      </c>
      <c r="N29" s="13">
        <f t="shared" si="5"/>
        <v>20030.632214507521</v>
      </c>
      <c r="O29" s="15">
        <f t="shared" si="6"/>
        <v>14916.930333160666</v>
      </c>
      <c r="P29" s="134"/>
      <c r="Q29" s="5" t="str">
        <f>VLOOKUP(B29,'Match_4th April'!$B$2:$P$49, 15, FALSE)</f>
        <v>JV</v>
      </c>
    </row>
    <row r="30" spans="1:17" x14ac:dyDescent="0.35">
      <c r="A30" s="11">
        <f t="shared" si="4"/>
        <v>28</v>
      </c>
      <c r="B30" s="12" t="s">
        <v>22</v>
      </c>
      <c r="C30" s="12" t="s">
        <v>72</v>
      </c>
      <c r="D30" s="12" t="s">
        <v>2</v>
      </c>
      <c r="E30" s="13">
        <v>330.31967665295508</v>
      </c>
      <c r="F30" s="13">
        <v>276.79303048939204</v>
      </c>
      <c r="G30" s="14" t="s">
        <v>55</v>
      </c>
      <c r="H30" s="12" t="s">
        <v>52</v>
      </c>
      <c r="I30" s="13">
        <v>272.7</v>
      </c>
      <c r="J30" s="13">
        <f>F30*1000/E30</f>
        <v>837.95501767882899</v>
      </c>
      <c r="K30" s="13">
        <f t="shared" si="1"/>
        <v>837.95501767882899</v>
      </c>
      <c r="L30" s="13">
        <f t="shared" si="2"/>
        <v>330.31967665295508</v>
      </c>
      <c r="M30" s="13">
        <f t="shared" si="3"/>
        <v>276.79303048939204</v>
      </c>
      <c r="N30" s="13">
        <f t="shared" si="5"/>
        <v>20360.951891160475</v>
      </c>
      <c r="O30" s="15">
        <f t="shared" si="6"/>
        <v>15193.723363650059</v>
      </c>
      <c r="P30" s="134"/>
      <c r="Q30" s="5" t="str">
        <f>VLOOKUP(B30,'Match_4th April'!$B$2:$P$49, 15, FALSE)</f>
        <v>AF</v>
      </c>
    </row>
    <row r="31" spans="1:17" x14ac:dyDescent="0.35">
      <c r="A31" s="69">
        <f t="shared" si="4"/>
        <v>29</v>
      </c>
      <c r="B31" s="70" t="s">
        <v>104</v>
      </c>
      <c r="C31" s="70" t="s">
        <v>66</v>
      </c>
      <c r="D31" s="70"/>
      <c r="E31" s="71">
        <v>330</v>
      </c>
      <c r="F31" s="71">
        <v>165</v>
      </c>
      <c r="G31" s="72"/>
      <c r="H31" s="70" t="s">
        <v>108</v>
      </c>
      <c r="I31" s="71">
        <v>360</v>
      </c>
      <c r="J31" s="71">
        <v>500</v>
      </c>
      <c r="K31" s="71">
        <f t="shared" si="1"/>
        <v>500</v>
      </c>
      <c r="L31" s="71">
        <f t="shared" si="2"/>
        <v>330</v>
      </c>
      <c r="M31" s="71">
        <f t="shared" si="3"/>
        <v>165</v>
      </c>
      <c r="N31" s="71">
        <f t="shared" si="5"/>
        <v>20690.951891160475</v>
      </c>
      <c r="O31" s="73">
        <f t="shared" si="6"/>
        <v>15358.723363650059</v>
      </c>
      <c r="P31" s="134"/>
      <c r="Q31" s="5" t="e">
        <f>VLOOKUP(B31,'Match_4th April'!$B$2:$P$49, 15, FALSE)</f>
        <v>#N/A</v>
      </c>
    </row>
    <row r="32" spans="1:17" x14ac:dyDescent="0.35">
      <c r="A32" s="11">
        <f t="shared" si="4"/>
        <v>30</v>
      </c>
      <c r="B32" s="18" t="s">
        <v>11</v>
      </c>
      <c r="C32" s="18" t="s">
        <v>68</v>
      </c>
      <c r="D32" s="18" t="s">
        <v>4</v>
      </c>
      <c r="E32" s="19">
        <v>329.83181953956</v>
      </c>
      <c r="F32" s="19">
        <v>632.79336825713904</v>
      </c>
      <c r="G32" s="20" t="s">
        <v>51</v>
      </c>
      <c r="H32" s="18" t="s">
        <v>53</v>
      </c>
      <c r="I32" s="19">
        <v>360</v>
      </c>
      <c r="J32" s="19">
        <f t="shared" ref="J32:J41" si="7">F32*1000/E32</f>
        <v>1918.5334184570443</v>
      </c>
      <c r="K32" s="19">
        <f t="shared" si="1"/>
        <v>1918.5334184570443</v>
      </c>
      <c r="L32" s="19">
        <f t="shared" si="2"/>
        <v>329.83181953956</v>
      </c>
      <c r="M32" s="19">
        <f t="shared" si="3"/>
        <v>632.79336825713904</v>
      </c>
      <c r="N32" s="21">
        <f t="shared" si="5"/>
        <v>21020.783710700034</v>
      </c>
      <c r="O32" s="22">
        <f t="shared" si="6"/>
        <v>15991.516731907197</v>
      </c>
      <c r="P32" s="134" t="s">
        <v>127</v>
      </c>
      <c r="Q32" s="5" t="str">
        <f>VLOOKUP(B32,'Match_4th April'!$B$2:$P$49, 15, FALSE)</f>
        <v>JV</v>
      </c>
    </row>
    <row r="33" spans="1:17" x14ac:dyDescent="0.35">
      <c r="A33" s="11">
        <f t="shared" si="4"/>
        <v>31</v>
      </c>
      <c r="B33" s="12" t="s">
        <v>25</v>
      </c>
      <c r="C33" s="12" t="s">
        <v>71</v>
      </c>
      <c r="D33" s="12" t="s">
        <v>4</v>
      </c>
      <c r="E33" s="13">
        <v>322.70499101189102</v>
      </c>
      <c r="F33" s="13">
        <v>224.819690998205</v>
      </c>
      <c r="G33" s="14" t="s">
        <v>55</v>
      </c>
      <c r="H33" s="12" t="s">
        <v>52</v>
      </c>
      <c r="I33" s="13">
        <v>250.4</v>
      </c>
      <c r="J33" s="13">
        <f t="shared" si="7"/>
        <v>696.6724942593803</v>
      </c>
      <c r="K33" s="13">
        <f t="shared" si="1"/>
        <v>696.6724942593803</v>
      </c>
      <c r="L33" s="13">
        <f t="shared" si="2"/>
        <v>322.70499101189102</v>
      </c>
      <c r="M33" s="13">
        <f t="shared" si="3"/>
        <v>224.819690998205</v>
      </c>
      <c r="N33" s="13">
        <f t="shared" si="5"/>
        <v>21343.488701711925</v>
      </c>
      <c r="O33" s="15">
        <f t="shared" si="6"/>
        <v>16216.336422905402</v>
      </c>
      <c r="P33" s="134"/>
      <c r="Q33" s="5" t="str">
        <f>VLOOKUP(B33,'Match_4th April'!$B$2:$P$49, 15, FALSE)</f>
        <v>AF</v>
      </c>
    </row>
    <row r="34" spans="1:17" x14ac:dyDescent="0.35">
      <c r="A34" s="11">
        <f t="shared" si="4"/>
        <v>32</v>
      </c>
      <c r="B34" s="12" t="s">
        <v>27</v>
      </c>
      <c r="C34" s="12" t="s">
        <v>69</v>
      </c>
      <c r="D34" s="12" t="s">
        <v>4</v>
      </c>
      <c r="E34" s="13">
        <v>310.20953202237303</v>
      </c>
      <c r="F34" s="13">
        <v>556.76372668192403</v>
      </c>
      <c r="G34" s="14" t="s">
        <v>55</v>
      </c>
      <c r="H34" s="12" t="s">
        <v>52</v>
      </c>
      <c r="I34" s="13">
        <v>303.2</v>
      </c>
      <c r="J34" s="13">
        <f t="shared" si="7"/>
        <v>1794.7988994798811</v>
      </c>
      <c r="K34" s="13">
        <f t="shared" si="1"/>
        <v>1794.7988994798811</v>
      </c>
      <c r="L34" s="13">
        <f t="shared" si="2"/>
        <v>310.20953202237303</v>
      </c>
      <c r="M34" s="13">
        <f t="shared" si="3"/>
        <v>556.76372668192403</v>
      </c>
      <c r="N34" s="13">
        <f t="shared" si="5"/>
        <v>21653.6982337343</v>
      </c>
      <c r="O34" s="15">
        <f t="shared" si="6"/>
        <v>16773.100149587328</v>
      </c>
      <c r="P34" s="134"/>
      <c r="Q34" s="5" t="str">
        <f>VLOOKUP(B34,'Match_4th April'!$B$2:$P$49, 15, FALSE)</f>
        <v>AF</v>
      </c>
    </row>
    <row r="35" spans="1:17" x14ac:dyDescent="0.35">
      <c r="A35" s="11">
        <f t="shared" si="4"/>
        <v>33</v>
      </c>
      <c r="B35" s="12" t="s">
        <v>30</v>
      </c>
      <c r="C35" s="12" t="s">
        <v>70</v>
      </c>
      <c r="D35" s="12" t="s">
        <v>4</v>
      </c>
      <c r="E35" s="13">
        <v>306.37466157882301</v>
      </c>
      <c r="F35" s="13">
        <v>440.755420964525</v>
      </c>
      <c r="G35" s="14" t="s">
        <v>55</v>
      </c>
      <c r="H35" s="12" t="s">
        <v>52</v>
      </c>
      <c r="I35" s="13">
        <v>288.2</v>
      </c>
      <c r="J35" s="13">
        <f t="shared" si="7"/>
        <v>1438.6157742066703</v>
      </c>
      <c r="K35" s="13">
        <f t="shared" ref="K35:K51" si="8">IF(J35&lt;I35,I35,J35)</f>
        <v>1438.6157742066703</v>
      </c>
      <c r="L35" s="13">
        <f t="shared" ref="L35:L51" si="9">E35</f>
        <v>306.37466157882301</v>
      </c>
      <c r="M35" s="13">
        <f t="shared" ref="M35:M51" si="10">K35*E35/1000</f>
        <v>440.75542096452506</v>
      </c>
      <c r="N35" s="13">
        <f t="shared" si="5"/>
        <v>21960.072895313122</v>
      </c>
      <c r="O35" s="15">
        <f t="shared" si="6"/>
        <v>17213.855570551852</v>
      </c>
      <c r="P35" s="134"/>
      <c r="Q35" s="5" t="str">
        <f>VLOOKUP(B35,'Match_4th April'!$B$2:$P$49, 15, FALSE)</f>
        <v>JV</v>
      </c>
    </row>
    <row r="36" spans="1:17" x14ac:dyDescent="0.35">
      <c r="A36" s="74">
        <f t="shared" si="4"/>
        <v>34</v>
      </c>
      <c r="B36" s="92" t="s">
        <v>1</v>
      </c>
      <c r="C36" s="92" t="s">
        <v>63</v>
      </c>
      <c r="D36" s="92" t="s">
        <v>2</v>
      </c>
      <c r="E36" s="93">
        <v>300.46608878578598</v>
      </c>
      <c r="F36" s="93">
        <v>1208.80884273421</v>
      </c>
      <c r="G36" s="94" t="s">
        <v>60</v>
      </c>
      <c r="H36" s="92" t="s">
        <v>53</v>
      </c>
      <c r="I36" s="93">
        <v>1196.5</v>
      </c>
      <c r="J36" s="93">
        <f t="shared" si="7"/>
        <v>4023.1123838937347</v>
      </c>
      <c r="K36" s="93">
        <f t="shared" si="8"/>
        <v>4023.1123838937347</v>
      </c>
      <c r="L36" s="93">
        <f t="shared" si="9"/>
        <v>300.46608878578598</v>
      </c>
      <c r="M36" s="93">
        <f t="shared" si="10"/>
        <v>1208.80884273421</v>
      </c>
      <c r="N36" s="95">
        <f t="shared" si="5"/>
        <v>22260.538984098908</v>
      </c>
      <c r="O36" s="96">
        <f t="shared" si="6"/>
        <v>18422.66441328606</v>
      </c>
      <c r="P36" s="134" t="s">
        <v>127</v>
      </c>
      <c r="Q36" s="5" t="str">
        <f>VLOOKUP(B36,'Match_4th April'!$B$2:$P$49, 15, FALSE)</f>
        <v>JV</v>
      </c>
    </row>
    <row r="37" spans="1:17" x14ac:dyDescent="0.35">
      <c r="A37" s="74">
        <f t="shared" si="4"/>
        <v>35</v>
      </c>
      <c r="B37" s="75" t="s">
        <v>33</v>
      </c>
      <c r="C37" s="75" t="s">
        <v>71</v>
      </c>
      <c r="D37" s="75" t="s">
        <v>2</v>
      </c>
      <c r="E37" s="76">
        <v>281.33026355442399</v>
      </c>
      <c r="F37" s="76">
        <v>100.690808251711</v>
      </c>
      <c r="G37" s="77" t="s">
        <v>55</v>
      </c>
      <c r="H37" s="75" t="s">
        <v>52</v>
      </c>
      <c r="I37" s="76">
        <v>250.4</v>
      </c>
      <c r="J37" s="76">
        <f t="shared" si="7"/>
        <v>357.90962187838755</v>
      </c>
      <c r="K37" s="76">
        <f t="shared" si="8"/>
        <v>357.90962187838755</v>
      </c>
      <c r="L37" s="76">
        <f t="shared" si="9"/>
        <v>281.33026355442399</v>
      </c>
      <c r="M37" s="76">
        <f t="shared" si="10"/>
        <v>100.690808251711</v>
      </c>
      <c r="N37" s="76">
        <f t="shared" si="5"/>
        <v>22541.869247653332</v>
      </c>
      <c r="O37" s="97">
        <f t="shared" si="6"/>
        <v>18523.355221537771</v>
      </c>
      <c r="P37" s="134"/>
      <c r="Q37" s="5" t="str">
        <f>VLOOKUP(B37,'Match_4th April'!$B$2:$P$49, 15, FALSE)</f>
        <v>AF</v>
      </c>
    </row>
    <row r="38" spans="1:17" x14ac:dyDescent="0.35">
      <c r="A38" s="74">
        <f t="shared" si="4"/>
        <v>36</v>
      </c>
      <c r="B38" s="75" t="s">
        <v>10</v>
      </c>
      <c r="C38" s="75" t="s">
        <v>66</v>
      </c>
      <c r="D38" s="75" t="s">
        <v>4</v>
      </c>
      <c r="E38" s="76">
        <v>258.07877767187807</v>
      </c>
      <c r="F38" s="76">
        <v>500.66163856065305</v>
      </c>
      <c r="G38" s="77" t="s">
        <v>55</v>
      </c>
      <c r="H38" s="75" t="s">
        <v>52</v>
      </c>
      <c r="I38" s="76">
        <v>360</v>
      </c>
      <c r="J38" s="76">
        <f t="shared" si="7"/>
        <v>1939.9566406703746</v>
      </c>
      <c r="K38" s="76">
        <f t="shared" si="8"/>
        <v>1939.9566406703746</v>
      </c>
      <c r="L38" s="76">
        <f t="shared" si="9"/>
        <v>258.07877767187807</v>
      </c>
      <c r="M38" s="76">
        <f t="shared" si="10"/>
        <v>500.66163856065305</v>
      </c>
      <c r="N38" s="76">
        <f t="shared" si="5"/>
        <v>22799.948025325211</v>
      </c>
      <c r="O38" s="97">
        <f t="shared" si="6"/>
        <v>19024.016860098425</v>
      </c>
      <c r="P38" s="134"/>
      <c r="Q38" s="5" t="str">
        <f>VLOOKUP(B38,'Match_4th April'!$B$2:$P$49, 15, FALSE)</f>
        <v>JV</v>
      </c>
    </row>
    <row r="39" spans="1:17" x14ac:dyDescent="0.35">
      <c r="A39" s="74">
        <f t="shared" si="4"/>
        <v>37</v>
      </c>
      <c r="B39" s="75" t="s">
        <v>29</v>
      </c>
      <c r="C39" s="75" t="s">
        <v>71</v>
      </c>
      <c r="D39" s="75" t="s">
        <v>4</v>
      </c>
      <c r="E39" s="76">
        <v>247.38551906663702</v>
      </c>
      <c r="F39" s="76">
        <v>340.64532443072903</v>
      </c>
      <c r="G39" s="77" t="s">
        <v>55</v>
      </c>
      <c r="H39" s="75" t="s">
        <v>52</v>
      </c>
      <c r="I39" s="76">
        <v>250.4</v>
      </c>
      <c r="J39" s="76">
        <f t="shared" si="7"/>
        <v>1376.9816669785391</v>
      </c>
      <c r="K39" s="76">
        <f t="shared" si="8"/>
        <v>1376.9816669785391</v>
      </c>
      <c r="L39" s="76">
        <f t="shared" si="9"/>
        <v>247.38551906663702</v>
      </c>
      <c r="M39" s="76">
        <f t="shared" si="10"/>
        <v>340.64532443072903</v>
      </c>
      <c r="N39" s="76">
        <f t="shared" si="5"/>
        <v>23047.333544391848</v>
      </c>
      <c r="O39" s="97">
        <f t="shared" si="6"/>
        <v>19364.662184529156</v>
      </c>
      <c r="P39" s="134"/>
      <c r="Q39" s="5" t="str">
        <f>VLOOKUP(B39,'Match_4th April'!$B$2:$P$49, 15, FALSE)</f>
        <v>JV</v>
      </c>
    </row>
    <row r="40" spans="1:17" x14ac:dyDescent="0.35">
      <c r="A40" s="117">
        <f t="shared" si="4"/>
        <v>38</v>
      </c>
      <c r="B40" s="118" t="s">
        <v>6</v>
      </c>
      <c r="C40" s="118" t="s">
        <v>66</v>
      </c>
      <c r="D40" s="118" t="s">
        <v>4</v>
      </c>
      <c r="E40" s="119">
        <v>230.24022302024301</v>
      </c>
      <c r="F40" s="119">
        <v>312.65089186343801</v>
      </c>
      <c r="G40" s="120" t="s">
        <v>55</v>
      </c>
      <c r="H40" s="118" t="s">
        <v>52</v>
      </c>
      <c r="I40" s="119">
        <v>360</v>
      </c>
      <c r="J40" s="119">
        <f t="shared" si="7"/>
        <v>1357.9334130333489</v>
      </c>
      <c r="K40" s="119">
        <f t="shared" si="8"/>
        <v>1357.9334130333489</v>
      </c>
      <c r="L40" s="119">
        <f t="shared" si="9"/>
        <v>230.24022302024301</v>
      </c>
      <c r="M40" s="119">
        <f t="shared" si="10"/>
        <v>312.65089186343801</v>
      </c>
      <c r="N40" s="119">
        <f t="shared" si="5"/>
        <v>23277.57376741209</v>
      </c>
      <c r="O40" s="121">
        <f t="shared" si="6"/>
        <v>19677.313076392595</v>
      </c>
      <c r="P40" s="134"/>
      <c r="Q40" s="5" t="str">
        <f>VLOOKUP(B40,'Match_4th April'!$B$2:$P$49, 15, FALSE)</f>
        <v>JV</v>
      </c>
    </row>
    <row r="41" spans="1:17" x14ac:dyDescent="0.35">
      <c r="A41" s="111">
        <f t="shared" si="4"/>
        <v>39</v>
      </c>
      <c r="B41" s="75" t="s">
        <v>9</v>
      </c>
      <c r="C41" s="75" t="s">
        <v>68</v>
      </c>
      <c r="D41" s="75" t="s">
        <v>4</v>
      </c>
      <c r="E41" s="76">
        <v>226.791087144491</v>
      </c>
      <c r="F41" s="76">
        <v>89.406887246978997</v>
      </c>
      <c r="G41" s="77" t="s">
        <v>55</v>
      </c>
      <c r="H41" s="75" t="s">
        <v>52</v>
      </c>
      <c r="I41" s="76">
        <v>360</v>
      </c>
      <c r="J41" s="76">
        <f t="shared" si="7"/>
        <v>394.22575363385829</v>
      </c>
      <c r="K41" s="76">
        <f t="shared" si="8"/>
        <v>394.22575363385829</v>
      </c>
      <c r="L41" s="76">
        <f t="shared" si="9"/>
        <v>226.791087144491</v>
      </c>
      <c r="M41" s="76">
        <f t="shared" si="10"/>
        <v>89.406887246978997</v>
      </c>
      <c r="N41" s="76">
        <f t="shared" si="5"/>
        <v>23504.364854556581</v>
      </c>
      <c r="O41" s="76">
        <f t="shared" si="6"/>
        <v>19766.719963639574</v>
      </c>
      <c r="P41" s="134"/>
      <c r="Q41" s="5" t="str">
        <f>VLOOKUP(B41,'Match_4th April'!$B$2:$P$49, 15, FALSE)</f>
        <v>JV</v>
      </c>
    </row>
    <row r="42" spans="1:17" x14ac:dyDescent="0.35">
      <c r="A42" s="128">
        <f t="shared" si="4"/>
        <v>40</v>
      </c>
      <c r="B42" s="129" t="s">
        <v>102</v>
      </c>
      <c r="C42" s="129" t="s">
        <v>67</v>
      </c>
      <c r="D42" s="129"/>
      <c r="E42" s="130">
        <v>100</v>
      </c>
      <c r="F42" s="130">
        <v>30</v>
      </c>
      <c r="G42" s="131"/>
      <c r="H42" s="132" t="s">
        <v>108</v>
      </c>
      <c r="I42" s="130">
        <v>360</v>
      </c>
      <c r="J42" s="130">
        <v>300</v>
      </c>
      <c r="K42" s="130">
        <f t="shared" si="8"/>
        <v>360</v>
      </c>
      <c r="L42" s="130">
        <f t="shared" si="9"/>
        <v>100</v>
      </c>
      <c r="M42" s="130">
        <f t="shared" si="10"/>
        <v>36</v>
      </c>
      <c r="N42" s="130">
        <f t="shared" ref="N42:N51" si="11">N41+E42</f>
        <v>23604.364854556581</v>
      </c>
      <c r="O42" s="130">
        <f t="shared" ref="O42:O51" si="12">O41+M42</f>
        <v>19802.719963639574</v>
      </c>
      <c r="P42" s="134"/>
      <c r="Q42" s="5" t="e">
        <f>VLOOKUP(B42,'Match_4th April'!$B$2:$P$49, 15, FALSE)</f>
        <v>#N/A</v>
      </c>
    </row>
    <row r="43" spans="1:17" x14ac:dyDescent="0.35">
      <c r="A43" s="110">
        <f t="shared" si="4"/>
        <v>41</v>
      </c>
      <c r="B43" s="88" t="s">
        <v>5</v>
      </c>
      <c r="C43" s="88" t="s">
        <v>65</v>
      </c>
      <c r="D43" s="88" t="s">
        <v>4</v>
      </c>
      <c r="E43" s="89">
        <v>211.90921137394798</v>
      </c>
      <c r="F43" s="89">
        <v>400.56459510613701</v>
      </c>
      <c r="G43" s="90" t="s">
        <v>55</v>
      </c>
      <c r="H43" s="88" t="s">
        <v>52</v>
      </c>
      <c r="I43" s="89">
        <v>456</v>
      </c>
      <c r="J43" s="89">
        <f t="shared" ref="J43:J51" si="13">F43*1000/E43</f>
        <v>1890.265140005057</v>
      </c>
      <c r="K43" s="89">
        <f t="shared" si="8"/>
        <v>1890.265140005057</v>
      </c>
      <c r="L43" s="89">
        <f t="shared" si="9"/>
        <v>211.90921137394798</v>
      </c>
      <c r="M43" s="89">
        <f t="shared" si="10"/>
        <v>400.56459510613701</v>
      </c>
      <c r="N43" s="89">
        <f t="shared" si="11"/>
        <v>23816.274065930527</v>
      </c>
      <c r="O43" s="89">
        <f t="shared" si="12"/>
        <v>20203.284558745712</v>
      </c>
      <c r="P43" s="134"/>
      <c r="Q43" s="5" t="str">
        <f>VLOOKUP(B43,'Match_4th April'!$B$2:$P$49, 15, FALSE)</f>
        <v>JV</v>
      </c>
    </row>
    <row r="44" spans="1:17" x14ac:dyDescent="0.35">
      <c r="A44" s="122">
        <f t="shared" si="4"/>
        <v>42</v>
      </c>
      <c r="B44" s="123" t="s">
        <v>41</v>
      </c>
      <c r="C44" s="123" t="s">
        <v>72</v>
      </c>
      <c r="D44" s="123" t="s">
        <v>4</v>
      </c>
      <c r="E44" s="124">
        <v>156.35986186029001</v>
      </c>
      <c r="F44" s="124">
        <v>792.47236416567102</v>
      </c>
      <c r="G44" s="125" t="s">
        <v>56</v>
      </c>
      <c r="H44" s="123" t="s">
        <v>53</v>
      </c>
      <c r="I44" s="124">
        <v>272.7</v>
      </c>
      <c r="J44" s="124">
        <f t="shared" si="13"/>
        <v>5068.2595567509361</v>
      </c>
      <c r="K44" s="124">
        <f t="shared" si="8"/>
        <v>5068.2595567509361</v>
      </c>
      <c r="L44" s="124">
        <f t="shared" si="9"/>
        <v>156.35986186029001</v>
      </c>
      <c r="M44" s="124">
        <f t="shared" si="10"/>
        <v>792.47236416567102</v>
      </c>
      <c r="N44" s="126">
        <f t="shared" si="11"/>
        <v>23972.633927790816</v>
      </c>
      <c r="O44" s="127">
        <f t="shared" si="12"/>
        <v>20995.756922911383</v>
      </c>
      <c r="P44" s="134" t="s">
        <v>128</v>
      </c>
      <c r="Q44" s="5" t="str">
        <f>VLOOKUP(B44,'Match_4th April'!$B$2:$P$49, 15, FALSE)</f>
        <v>JV</v>
      </c>
    </row>
    <row r="45" spans="1:17" x14ac:dyDescent="0.35">
      <c r="A45" s="74">
        <f t="shared" si="4"/>
        <v>43</v>
      </c>
      <c r="B45" s="75" t="s">
        <v>46</v>
      </c>
      <c r="C45" s="75" t="s">
        <v>70</v>
      </c>
      <c r="D45" s="75" t="s">
        <v>4</v>
      </c>
      <c r="E45" s="76">
        <v>142.40343210019799</v>
      </c>
      <c r="F45" s="76">
        <v>712.34307433771914</v>
      </c>
      <c r="G45" s="77" t="s">
        <v>55</v>
      </c>
      <c r="H45" s="75" t="s">
        <v>52</v>
      </c>
      <c r="I45" s="76">
        <v>288.2</v>
      </c>
      <c r="J45" s="76">
        <f t="shared" si="13"/>
        <v>5002.2886656025248</v>
      </c>
      <c r="K45" s="76">
        <f t="shared" si="8"/>
        <v>5002.2886656025248</v>
      </c>
      <c r="L45" s="76">
        <f t="shared" si="9"/>
        <v>142.40343210019799</v>
      </c>
      <c r="M45" s="76">
        <f t="shared" si="10"/>
        <v>712.34307433771914</v>
      </c>
      <c r="N45" s="76">
        <f t="shared" si="11"/>
        <v>24115.037359891012</v>
      </c>
      <c r="O45" s="97">
        <f t="shared" si="12"/>
        <v>21708.099997249101</v>
      </c>
      <c r="P45" s="134"/>
      <c r="Q45" s="5" t="str">
        <f>VLOOKUP(B45,'Match_4th April'!$B$2:$P$49, 15, FALSE)</f>
        <v>JV</v>
      </c>
    </row>
    <row r="46" spans="1:17" x14ac:dyDescent="0.35">
      <c r="A46" s="74">
        <f t="shared" si="4"/>
        <v>44</v>
      </c>
      <c r="B46" s="75" t="s">
        <v>21</v>
      </c>
      <c r="C46" s="75" t="s">
        <v>70</v>
      </c>
      <c r="D46" s="75" t="s">
        <v>4</v>
      </c>
      <c r="E46" s="76">
        <v>134.45535743921499</v>
      </c>
      <c r="F46" s="76">
        <v>276.31316386754401</v>
      </c>
      <c r="G46" s="77" t="s">
        <v>55</v>
      </c>
      <c r="H46" s="75" t="s">
        <v>52</v>
      </c>
      <c r="I46" s="76">
        <v>288.2</v>
      </c>
      <c r="J46" s="76">
        <f t="shared" si="13"/>
        <v>2055.0550690585951</v>
      </c>
      <c r="K46" s="76">
        <f t="shared" si="8"/>
        <v>2055.0550690585951</v>
      </c>
      <c r="L46" s="76">
        <f t="shared" si="9"/>
        <v>134.45535743921499</v>
      </c>
      <c r="M46" s="76">
        <f t="shared" si="10"/>
        <v>276.31316386754401</v>
      </c>
      <c r="N46" s="76">
        <f t="shared" si="11"/>
        <v>24249.492717330228</v>
      </c>
      <c r="O46" s="97">
        <f t="shared" si="12"/>
        <v>21984.413161116645</v>
      </c>
      <c r="P46" s="134"/>
      <c r="Q46" s="5" t="str">
        <f>VLOOKUP(B46,'Match_4th April'!$B$2:$P$49, 15, FALSE)</f>
        <v>JV</v>
      </c>
    </row>
    <row r="47" spans="1:17" x14ac:dyDescent="0.35">
      <c r="A47" s="74">
        <f t="shared" si="4"/>
        <v>45</v>
      </c>
      <c r="B47" s="75" t="s">
        <v>12</v>
      </c>
      <c r="C47" s="75" t="s">
        <v>68</v>
      </c>
      <c r="D47" s="75" t="s">
        <v>4</v>
      </c>
      <c r="E47" s="76">
        <v>131.094520489285</v>
      </c>
      <c r="F47" s="76">
        <v>840.305710607528</v>
      </c>
      <c r="G47" s="77" t="s">
        <v>55</v>
      </c>
      <c r="H47" s="75" t="s">
        <v>52</v>
      </c>
      <c r="I47" s="76">
        <v>360</v>
      </c>
      <c r="J47" s="76">
        <f t="shared" si="13"/>
        <v>6409.9224549679811</v>
      </c>
      <c r="K47" s="76">
        <f t="shared" si="8"/>
        <v>6409.9224549679811</v>
      </c>
      <c r="L47" s="76">
        <f t="shared" si="9"/>
        <v>131.094520489285</v>
      </c>
      <c r="M47" s="76">
        <f t="shared" si="10"/>
        <v>840.305710607528</v>
      </c>
      <c r="N47" s="76">
        <f t="shared" si="11"/>
        <v>24380.587237819513</v>
      </c>
      <c r="O47" s="97">
        <f t="shared" si="12"/>
        <v>22824.718871724173</v>
      </c>
      <c r="P47" s="134"/>
      <c r="Q47" s="5" t="str">
        <f>VLOOKUP(B47,'Match_4th April'!$B$2:$P$49, 15, FALSE)</f>
        <v>JV</v>
      </c>
    </row>
    <row r="48" spans="1:17" x14ac:dyDescent="0.35">
      <c r="A48" s="74">
        <f t="shared" si="4"/>
        <v>46</v>
      </c>
      <c r="B48" s="75" t="s">
        <v>39</v>
      </c>
      <c r="C48" s="75" t="s">
        <v>77</v>
      </c>
      <c r="D48" s="75" t="s">
        <v>4</v>
      </c>
      <c r="E48" s="76">
        <v>126.98768904609399</v>
      </c>
      <c r="F48" s="76">
        <v>836.32322525767904</v>
      </c>
      <c r="G48" s="77" t="s">
        <v>55</v>
      </c>
      <c r="H48" s="75" t="s">
        <v>52</v>
      </c>
      <c r="I48" s="76">
        <v>290.7</v>
      </c>
      <c r="J48" s="76">
        <f t="shared" si="13"/>
        <v>6585.8606573595525</v>
      </c>
      <c r="K48" s="76">
        <f t="shared" si="8"/>
        <v>6585.8606573595525</v>
      </c>
      <c r="L48" s="76">
        <f t="shared" si="9"/>
        <v>126.98768904609399</v>
      </c>
      <c r="M48" s="76">
        <f t="shared" si="10"/>
        <v>836.32322525767904</v>
      </c>
      <c r="N48" s="95">
        <f t="shared" si="11"/>
        <v>24507.574926865607</v>
      </c>
      <c r="O48" s="96">
        <f t="shared" si="12"/>
        <v>23661.042096981852</v>
      </c>
      <c r="P48" s="134"/>
      <c r="Q48" s="5" t="str">
        <f>VLOOKUP(B48,'Match_4th April'!$B$2:$P$49, 15, FALSE)</f>
        <v>AF</v>
      </c>
    </row>
    <row r="49" spans="1:17" x14ac:dyDescent="0.35">
      <c r="A49" s="74">
        <f t="shared" si="4"/>
        <v>47</v>
      </c>
      <c r="B49" s="92" t="s">
        <v>40</v>
      </c>
      <c r="C49" s="92" t="s">
        <v>64</v>
      </c>
      <c r="D49" s="92" t="s">
        <v>4</v>
      </c>
      <c r="E49" s="93">
        <v>126.95671149104</v>
      </c>
      <c r="F49" s="93">
        <v>572.34960965602795</v>
      </c>
      <c r="G49" s="94" t="s">
        <v>58</v>
      </c>
      <c r="H49" s="92" t="s">
        <v>53</v>
      </c>
      <c r="I49" s="93">
        <v>476</v>
      </c>
      <c r="J49" s="93">
        <f t="shared" si="13"/>
        <v>4508.2264886517769</v>
      </c>
      <c r="K49" s="93">
        <f t="shared" si="8"/>
        <v>4508.2264886517769</v>
      </c>
      <c r="L49" s="93">
        <f t="shared" si="9"/>
        <v>126.95671149104</v>
      </c>
      <c r="M49" s="93">
        <f t="shared" si="10"/>
        <v>572.34960965602795</v>
      </c>
      <c r="N49" s="95">
        <f t="shared" si="11"/>
        <v>24634.531638356646</v>
      </c>
      <c r="O49" s="96">
        <f t="shared" si="12"/>
        <v>24233.391706637878</v>
      </c>
      <c r="P49" s="134" t="s">
        <v>128</v>
      </c>
      <c r="Q49" s="5" t="str">
        <f>VLOOKUP(B49,'Match_4th April'!$B$2:$P$49, 15, FALSE)</f>
        <v>JV</v>
      </c>
    </row>
    <row r="50" spans="1:17" x14ac:dyDescent="0.35">
      <c r="A50" s="74">
        <f t="shared" si="4"/>
        <v>48</v>
      </c>
      <c r="B50" s="92" t="s">
        <v>28</v>
      </c>
      <c r="C50" s="92" t="s">
        <v>82</v>
      </c>
      <c r="D50" s="92" t="s">
        <v>4</v>
      </c>
      <c r="E50" s="93">
        <v>110.170692875922</v>
      </c>
      <c r="F50" s="93">
        <v>184.31081042376101</v>
      </c>
      <c r="G50" s="94" t="s">
        <v>56</v>
      </c>
      <c r="H50" s="92" t="s">
        <v>53</v>
      </c>
      <c r="I50" s="93">
        <v>262</v>
      </c>
      <c r="J50" s="93">
        <f t="shared" si="13"/>
        <v>1672.9568055938266</v>
      </c>
      <c r="K50" s="93">
        <f t="shared" si="8"/>
        <v>1672.9568055938266</v>
      </c>
      <c r="L50" s="93">
        <f t="shared" si="9"/>
        <v>110.170692875922</v>
      </c>
      <c r="M50" s="93">
        <f t="shared" si="10"/>
        <v>184.31081042376101</v>
      </c>
      <c r="N50" s="95">
        <f t="shared" si="11"/>
        <v>24744.702331232569</v>
      </c>
      <c r="O50" s="96">
        <f t="shared" si="12"/>
        <v>24417.70251706164</v>
      </c>
      <c r="P50" s="134" t="s">
        <v>127</v>
      </c>
      <c r="Q50" s="5" t="str">
        <f>VLOOKUP(B50,'Match_4th April'!$B$2:$P$49, 15, FALSE)</f>
        <v>JV</v>
      </c>
    </row>
    <row r="51" spans="1:17" x14ac:dyDescent="0.35">
      <c r="A51" s="74">
        <f t="shared" si="4"/>
        <v>49</v>
      </c>
      <c r="B51" s="92" t="s">
        <v>7</v>
      </c>
      <c r="C51" s="92" t="s">
        <v>67</v>
      </c>
      <c r="D51" s="92" t="s">
        <v>4</v>
      </c>
      <c r="E51" s="93">
        <v>140.081256057708</v>
      </c>
      <c r="F51" s="93">
        <v>784.39714843792501</v>
      </c>
      <c r="G51" s="94" t="s">
        <v>54</v>
      </c>
      <c r="H51" s="92" t="s">
        <v>53</v>
      </c>
      <c r="I51" s="93">
        <v>360</v>
      </c>
      <c r="J51" s="93">
        <f t="shared" si="13"/>
        <v>5599.5867720859387</v>
      </c>
      <c r="K51" s="93">
        <f t="shared" si="8"/>
        <v>5599.5867720859387</v>
      </c>
      <c r="L51" s="93">
        <f t="shared" si="9"/>
        <v>140.081256057708</v>
      </c>
      <c r="M51" s="93">
        <f t="shared" si="10"/>
        <v>784.39714843792501</v>
      </c>
      <c r="N51" s="95">
        <f t="shared" si="11"/>
        <v>24884.783587290276</v>
      </c>
      <c r="O51" s="96">
        <f t="shared" si="12"/>
        <v>25202.099665499565</v>
      </c>
      <c r="P51" s="134" t="s">
        <v>127</v>
      </c>
      <c r="Q51" s="5" t="str">
        <f>VLOOKUP(B51,'Match_4th April'!$B$2:$P$49, 15, FALSE)</f>
        <v>JV</v>
      </c>
    </row>
    <row r="52" spans="1:17" x14ac:dyDescent="0.35">
      <c r="P52" s="134"/>
    </row>
    <row r="53" spans="1:17" x14ac:dyDescent="0.35">
      <c r="P53" s="134"/>
    </row>
    <row r="54" spans="1:17" x14ac:dyDescent="0.35">
      <c r="P54" s="134"/>
    </row>
    <row r="55" spans="1:17" x14ac:dyDescent="0.35">
      <c r="P55" s="134"/>
    </row>
    <row r="56" spans="1:17" ht="15.75" customHeight="1" x14ac:dyDescent="0.35">
      <c r="A56" s="11">
        <f>A7+1</f>
        <v>6</v>
      </c>
      <c r="B56" s="18" t="s">
        <v>50</v>
      </c>
      <c r="C56" s="18" t="s">
        <v>80</v>
      </c>
      <c r="D56" s="18" t="s">
        <v>4</v>
      </c>
      <c r="E56" s="19">
        <v>1008.63</v>
      </c>
      <c r="F56" s="19">
        <v>551.82354999999995</v>
      </c>
      <c r="G56" s="20" t="s">
        <v>118</v>
      </c>
      <c r="H56" s="18" t="s">
        <v>53</v>
      </c>
      <c r="I56" s="19">
        <v>709.1</v>
      </c>
      <c r="J56" s="19">
        <f>F56*1000/E56</f>
        <v>547.10205922885496</v>
      </c>
      <c r="K56" s="48">
        <f>IF(J56&lt;I56,I56,J56)</f>
        <v>709.1</v>
      </c>
      <c r="L56" s="19">
        <f>E56</f>
        <v>1008.63</v>
      </c>
      <c r="M56" s="19">
        <f>K56*E56/1000</f>
        <v>715.21953300000007</v>
      </c>
      <c r="N56" s="21">
        <f>N7+E56</f>
        <v>7701.25000369183</v>
      </c>
      <c r="O56" s="22">
        <f>O7+M56</f>
        <v>4170.2620151909432</v>
      </c>
      <c r="P56" s="134" t="s">
        <v>126</v>
      </c>
      <c r="Q56" s="5" t="str">
        <f>VLOOKUP(B56,'Match_4th April'!$B$2:$P$49, 15, FALSE)</f>
        <v>JV</v>
      </c>
    </row>
    <row r="57" spans="1:17" x14ac:dyDescent="0.35">
      <c r="A57" s="11">
        <f>A9+1</f>
        <v>8</v>
      </c>
      <c r="B57" s="18" t="s">
        <v>44</v>
      </c>
      <c r="C57" s="18" t="s">
        <v>76</v>
      </c>
      <c r="D57" s="18" t="s">
        <v>2</v>
      </c>
      <c r="E57" s="19">
        <v>862.53287679598202</v>
      </c>
      <c r="F57" s="19">
        <v>1098.85644359814</v>
      </c>
      <c r="G57" s="20" t="s">
        <v>51</v>
      </c>
      <c r="H57" s="18" t="s">
        <v>53</v>
      </c>
      <c r="I57" s="19">
        <v>527.1</v>
      </c>
      <c r="J57" s="19">
        <f>F57*1000/E57</f>
        <v>1273.9878944441168</v>
      </c>
      <c r="K57" s="19">
        <f>IF(J57&lt;I57,I57,J57)</f>
        <v>1273.9878944441168</v>
      </c>
      <c r="L57" s="19">
        <f>E57</f>
        <v>862.53287679598202</v>
      </c>
      <c r="M57" s="19">
        <f>K57*E57/1000</f>
        <v>1098.85644359814</v>
      </c>
      <c r="N57" s="21">
        <f>N9+E57</f>
        <v>9477.6015586573176</v>
      </c>
      <c r="O57" s="22">
        <f>O9+M57</f>
        <v>6803.4508845508344</v>
      </c>
      <c r="P57" s="134" t="s">
        <v>130</v>
      </c>
      <c r="Q57" s="5" t="str">
        <f>VLOOKUP(B57,'Match_4th April'!$B$2:$P$49, 15, FALSE)</f>
        <v>JV</v>
      </c>
    </row>
    <row r="58" spans="1:17" x14ac:dyDescent="0.35">
      <c r="A58" s="11">
        <f>A37+1</f>
        <v>36</v>
      </c>
      <c r="B58" s="18" t="s">
        <v>36</v>
      </c>
      <c r="C58" s="18" t="s">
        <v>76</v>
      </c>
      <c r="D58" s="18" t="s">
        <v>2</v>
      </c>
      <c r="E58" s="19">
        <v>297</v>
      </c>
      <c r="F58" s="19">
        <v>3293</v>
      </c>
      <c r="G58" s="20" t="s">
        <v>57</v>
      </c>
      <c r="H58" s="18" t="s">
        <v>53</v>
      </c>
      <c r="I58" s="19">
        <v>527.1</v>
      </c>
      <c r="J58" s="19">
        <f>F58*1000/E58</f>
        <v>11087.542087542088</v>
      </c>
      <c r="K58" s="19">
        <f>IF(J58&lt;I58,I58,J58)</f>
        <v>11087.542087542088</v>
      </c>
      <c r="L58" s="19">
        <f>E58</f>
        <v>297</v>
      </c>
      <c r="M58" s="19">
        <f>K58*E58/1000</f>
        <v>3293</v>
      </c>
      <c r="N58" s="21">
        <f>N37+E58</f>
        <v>22838.869247653332</v>
      </c>
      <c r="O58" s="22">
        <f>O37+M58</f>
        <v>21816.355221537771</v>
      </c>
      <c r="P58" s="134" t="s">
        <v>127</v>
      </c>
      <c r="Q58" s="5" t="str">
        <f>VLOOKUP(B58,'Match_4th April'!$B$2:$P$49, 15, FALSE)</f>
        <v>JV</v>
      </c>
    </row>
    <row r="59" spans="1:17" s="78" customFormat="1" x14ac:dyDescent="0.35">
      <c r="A59" s="11">
        <f>A44+1</f>
        <v>43</v>
      </c>
      <c r="B59" s="18" t="s">
        <v>43</v>
      </c>
      <c r="C59" s="18" t="s">
        <v>65</v>
      </c>
      <c r="D59" s="18" t="s">
        <v>4</v>
      </c>
      <c r="E59" s="19">
        <v>177.08941192122799</v>
      </c>
      <c r="F59" s="19">
        <v>324.51320233221401</v>
      </c>
      <c r="G59" s="20" t="s">
        <v>59</v>
      </c>
      <c r="H59" s="18" t="s">
        <v>53</v>
      </c>
      <c r="I59" s="19">
        <v>456</v>
      </c>
      <c r="J59" s="19">
        <f>F59*1000/E59</f>
        <v>1832.4822405337384</v>
      </c>
      <c r="K59" s="19">
        <f>IF(J59&lt;I59,I59,J59)</f>
        <v>1832.4822405337384</v>
      </c>
      <c r="L59" s="19">
        <f>E59</f>
        <v>177.08941192122799</v>
      </c>
      <c r="M59" s="19">
        <f>K59*E59/1000</f>
        <v>324.51320233221401</v>
      </c>
      <c r="N59" s="21">
        <f>N44+E59</f>
        <v>24149.723339712044</v>
      </c>
      <c r="O59" s="22">
        <f>O44+M59</f>
        <v>21320.270125243598</v>
      </c>
      <c r="P59" s="134" t="s">
        <v>129</v>
      </c>
      <c r="Q59" s="5" t="str">
        <f>VLOOKUP(B59,'Match_4th April'!$B$2:$P$49, 15, FALSE)</f>
        <v>JV</v>
      </c>
    </row>
    <row r="61" spans="1:17" x14ac:dyDescent="0.35">
      <c r="C61" s="36"/>
    </row>
    <row r="63" spans="1:17" x14ac:dyDescent="0.35">
      <c r="C63" s="36"/>
    </row>
    <row r="64" spans="1:17" x14ac:dyDescent="0.35">
      <c r="K64" s="37"/>
      <c r="L64" s="37"/>
      <c r="N64" s="38"/>
      <c r="O64" s="38"/>
    </row>
    <row r="65" spans="2:15" x14ac:dyDescent="0.35">
      <c r="C65" s="36"/>
      <c r="K65" s="37"/>
      <c r="N65" s="38"/>
      <c r="O65" s="38"/>
    </row>
    <row r="66" spans="2:15" x14ac:dyDescent="0.35">
      <c r="K66" s="37"/>
      <c r="L66" s="37"/>
      <c r="N66" s="38"/>
      <c r="O66" s="38"/>
    </row>
    <row r="67" spans="2:15" x14ac:dyDescent="0.35">
      <c r="C67" s="36"/>
      <c r="K67" s="37"/>
      <c r="L67" s="37"/>
      <c r="N67" s="38"/>
      <c r="O67" s="38"/>
    </row>
    <row r="68" spans="2:15" x14ac:dyDescent="0.35">
      <c r="L68" s="37"/>
    </row>
    <row r="69" spans="2:15" x14ac:dyDescent="0.35">
      <c r="K69" s="37"/>
      <c r="L69" s="37"/>
    </row>
    <row r="70" spans="2:15" x14ac:dyDescent="0.35">
      <c r="K70" s="37"/>
      <c r="L70" s="43"/>
    </row>
    <row r="71" spans="2:15" x14ac:dyDescent="0.35">
      <c r="K71" s="37"/>
      <c r="L71" s="43"/>
    </row>
    <row r="72" spans="2:15" x14ac:dyDescent="0.35">
      <c r="K72" s="37"/>
      <c r="L72" s="43"/>
    </row>
    <row r="73" spans="2:15" x14ac:dyDescent="0.35">
      <c r="B73" s="36"/>
      <c r="E73" s="37"/>
      <c r="F73" s="37"/>
      <c r="G73" s="37"/>
      <c r="K73" s="37"/>
      <c r="L73" s="37"/>
    </row>
    <row r="74" spans="2:15" x14ac:dyDescent="0.35">
      <c r="J74" s="5" t="s">
        <v>95</v>
      </c>
      <c r="K74" s="43">
        <v>21941</v>
      </c>
      <c r="L74" s="45" t="s">
        <v>100</v>
      </c>
    </row>
    <row r="75" spans="2:15" x14ac:dyDescent="0.35">
      <c r="J75" s="5" t="s">
        <v>96</v>
      </c>
      <c r="K75" s="43">
        <f>N37</f>
        <v>22541.869247653332</v>
      </c>
      <c r="L75" s="45" t="s">
        <v>100</v>
      </c>
    </row>
    <row r="76" spans="2:15" x14ac:dyDescent="0.35">
      <c r="J76" s="46" t="s">
        <v>97</v>
      </c>
      <c r="K76" s="47">
        <f>K75-K74</f>
        <v>600.86924765333242</v>
      </c>
      <c r="L76" s="36" t="s">
        <v>100</v>
      </c>
    </row>
  </sheetData>
  <autoFilter ref="A2:P59" xr:uid="{A865E210-A73E-4FF0-BC53-6E9C9CD7A2B7}"/>
  <sortState ref="A3:P52">
    <sortCondition descending="1" ref="L3"/>
  </sortState>
  <mergeCells count="1">
    <mergeCell ref="B1:O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5F379-39C4-4103-B77A-9880C9332909}">
  <dimension ref="A1:C48"/>
  <sheetViews>
    <sheetView workbookViewId="0">
      <selection activeCell="G38" sqref="G38"/>
    </sheetView>
  </sheetViews>
  <sheetFormatPr defaultRowHeight="14.5" x14ac:dyDescent="0.35"/>
  <sheetData>
    <row r="1" spans="1:3" x14ac:dyDescent="0.35">
      <c r="C1" t="s">
        <v>81</v>
      </c>
    </row>
    <row r="2" spans="1:3" x14ac:dyDescent="0.35">
      <c r="A2" t="s">
        <v>1</v>
      </c>
      <c r="B2" t="s">
        <v>63</v>
      </c>
      <c r="C2">
        <v>1196.5</v>
      </c>
    </row>
    <row r="3" spans="1:3" x14ac:dyDescent="0.35">
      <c r="A3" t="s">
        <v>3</v>
      </c>
      <c r="B3" t="s">
        <v>64</v>
      </c>
      <c r="C3">
        <v>476.3</v>
      </c>
    </row>
    <row r="4" spans="1:3" x14ac:dyDescent="0.35">
      <c r="A4" t="s">
        <v>5</v>
      </c>
      <c r="B4" t="s">
        <v>65</v>
      </c>
      <c r="C4">
        <v>456</v>
      </c>
    </row>
    <row r="5" spans="1:3" x14ac:dyDescent="0.35">
      <c r="A5" t="s">
        <v>6</v>
      </c>
      <c r="B5" t="s">
        <v>66</v>
      </c>
      <c r="C5">
        <v>360</v>
      </c>
    </row>
    <row r="6" spans="1:3" x14ac:dyDescent="0.35">
      <c r="A6" t="s">
        <v>7</v>
      </c>
      <c r="B6" t="s">
        <v>67</v>
      </c>
      <c r="C6">
        <v>360</v>
      </c>
    </row>
    <row r="7" spans="1:3" x14ac:dyDescent="0.35">
      <c r="A7" t="s">
        <v>8</v>
      </c>
      <c r="B7" t="s">
        <v>66</v>
      </c>
      <c r="C7">
        <v>360</v>
      </c>
    </row>
    <row r="8" spans="1:3" x14ac:dyDescent="0.35">
      <c r="A8" t="s">
        <v>9</v>
      </c>
      <c r="B8" t="s">
        <v>68</v>
      </c>
      <c r="C8">
        <v>360</v>
      </c>
    </row>
    <row r="9" spans="1:3" x14ac:dyDescent="0.35">
      <c r="A9" t="s">
        <v>10</v>
      </c>
      <c r="B9" t="s">
        <v>66</v>
      </c>
      <c r="C9">
        <v>360</v>
      </c>
    </row>
    <row r="10" spans="1:3" x14ac:dyDescent="0.35">
      <c r="A10" t="s">
        <v>11</v>
      </c>
      <c r="B10" t="s">
        <v>68</v>
      </c>
      <c r="C10">
        <v>360</v>
      </c>
    </row>
    <row r="11" spans="1:3" x14ac:dyDescent="0.35">
      <c r="A11" t="s">
        <v>12</v>
      </c>
      <c r="B11" t="s">
        <v>68</v>
      </c>
      <c r="C11">
        <v>360</v>
      </c>
    </row>
    <row r="12" spans="1:3" x14ac:dyDescent="0.35">
      <c r="A12" t="s">
        <v>13</v>
      </c>
      <c r="B12" t="s">
        <v>66</v>
      </c>
      <c r="C12">
        <v>360</v>
      </c>
    </row>
    <row r="13" spans="1:3" x14ac:dyDescent="0.35">
      <c r="A13" t="s">
        <v>14</v>
      </c>
      <c r="B13" t="s">
        <v>69</v>
      </c>
      <c r="C13">
        <v>303.2</v>
      </c>
    </row>
    <row r="14" spans="1:3" x14ac:dyDescent="0.35">
      <c r="A14" t="s">
        <v>15</v>
      </c>
      <c r="B14" t="s">
        <v>70</v>
      </c>
      <c r="C14">
        <v>288.2</v>
      </c>
    </row>
    <row r="15" spans="1:3" x14ac:dyDescent="0.35">
      <c r="A15" t="s">
        <v>16</v>
      </c>
      <c r="B15" t="s">
        <v>70</v>
      </c>
      <c r="C15">
        <v>288.2</v>
      </c>
    </row>
    <row r="16" spans="1:3" x14ac:dyDescent="0.35">
      <c r="A16" t="s">
        <v>17</v>
      </c>
      <c r="B16" t="s">
        <v>71</v>
      </c>
      <c r="C16">
        <v>250.4</v>
      </c>
    </row>
    <row r="17" spans="1:3" x14ac:dyDescent="0.35">
      <c r="A17" t="s">
        <v>18</v>
      </c>
      <c r="B17" t="s">
        <v>70</v>
      </c>
      <c r="C17">
        <v>288.2</v>
      </c>
    </row>
    <row r="18" spans="1:3" x14ac:dyDescent="0.35">
      <c r="A18" t="s">
        <v>19</v>
      </c>
      <c r="B18" t="s">
        <v>68</v>
      </c>
      <c r="C18">
        <v>360</v>
      </c>
    </row>
    <row r="19" spans="1:3" x14ac:dyDescent="0.35">
      <c r="A19" t="s">
        <v>20</v>
      </c>
      <c r="B19" t="s">
        <v>67</v>
      </c>
      <c r="C19">
        <v>360</v>
      </c>
    </row>
    <row r="20" spans="1:3" x14ac:dyDescent="0.35">
      <c r="A20" t="s">
        <v>21</v>
      </c>
      <c r="B20" t="s">
        <v>70</v>
      </c>
      <c r="C20">
        <v>288.2</v>
      </c>
    </row>
    <row r="21" spans="1:3" x14ac:dyDescent="0.35">
      <c r="A21" t="s">
        <v>22</v>
      </c>
      <c r="B21" t="s">
        <v>72</v>
      </c>
      <c r="C21">
        <v>272.7</v>
      </c>
    </row>
    <row r="22" spans="1:3" ht="15" x14ac:dyDescent="0.25">
      <c r="A22" t="s">
        <v>23</v>
      </c>
      <c r="B22" t="s">
        <v>66</v>
      </c>
      <c r="C22">
        <v>360</v>
      </c>
    </row>
    <row r="23" spans="1:3" ht="15" x14ac:dyDescent="0.25">
      <c r="A23" t="s">
        <v>24</v>
      </c>
      <c r="B23" t="s">
        <v>68</v>
      </c>
      <c r="C23">
        <v>360</v>
      </c>
    </row>
    <row r="24" spans="1:3" x14ac:dyDescent="0.35">
      <c r="A24" t="s">
        <v>25</v>
      </c>
      <c r="B24" t="s">
        <v>71</v>
      </c>
      <c r="C24">
        <v>250.4</v>
      </c>
    </row>
    <row r="25" spans="1:3" x14ac:dyDescent="0.35">
      <c r="A25" t="s">
        <v>26</v>
      </c>
      <c r="B25" t="s">
        <v>70</v>
      </c>
      <c r="C25">
        <v>288.2</v>
      </c>
    </row>
    <row r="26" spans="1:3" x14ac:dyDescent="0.35">
      <c r="A26" t="s">
        <v>27</v>
      </c>
      <c r="B26" t="s">
        <v>69</v>
      </c>
      <c r="C26">
        <v>303.2</v>
      </c>
    </row>
    <row r="27" spans="1:3" x14ac:dyDescent="0.35">
      <c r="A27" t="s">
        <v>29</v>
      </c>
      <c r="B27" t="s">
        <v>71</v>
      </c>
      <c r="C27">
        <v>250.4</v>
      </c>
    </row>
    <row r="28" spans="1:3" x14ac:dyDescent="0.35">
      <c r="A28" t="s">
        <v>30</v>
      </c>
      <c r="B28" t="s">
        <v>70</v>
      </c>
      <c r="C28">
        <v>288.2</v>
      </c>
    </row>
    <row r="29" spans="1:3" x14ac:dyDescent="0.35">
      <c r="A29" t="s">
        <v>73</v>
      </c>
      <c r="B29" t="s">
        <v>70</v>
      </c>
      <c r="C29">
        <v>288.2</v>
      </c>
    </row>
    <row r="30" spans="1:3" x14ac:dyDescent="0.35">
      <c r="A30" t="s">
        <v>74</v>
      </c>
      <c r="B30" t="s">
        <v>68</v>
      </c>
      <c r="C30">
        <v>360</v>
      </c>
    </row>
    <row r="31" spans="1:3" x14ac:dyDescent="0.35">
      <c r="A31" t="s">
        <v>32</v>
      </c>
      <c r="B31" t="s">
        <v>69</v>
      </c>
      <c r="C31">
        <v>303.2</v>
      </c>
    </row>
    <row r="32" spans="1:3" x14ac:dyDescent="0.35">
      <c r="A32" t="s">
        <v>33</v>
      </c>
      <c r="B32" t="s">
        <v>71</v>
      </c>
      <c r="C32">
        <v>250.4</v>
      </c>
    </row>
    <row r="33" spans="1:3" x14ac:dyDescent="0.35">
      <c r="A33" t="s">
        <v>34</v>
      </c>
      <c r="B33" t="s">
        <v>70</v>
      </c>
      <c r="C33">
        <v>288.2</v>
      </c>
    </row>
    <row r="34" spans="1:3" x14ac:dyDescent="0.35">
      <c r="A34" t="s">
        <v>35</v>
      </c>
      <c r="B34" t="s">
        <v>75</v>
      </c>
      <c r="C34">
        <v>756.4</v>
      </c>
    </row>
    <row r="35" spans="1:3" x14ac:dyDescent="0.35">
      <c r="A35" t="s">
        <v>36</v>
      </c>
      <c r="B35" t="s">
        <v>76</v>
      </c>
      <c r="C35">
        <v>527.1</v>
      </c>
    </row>
    <row r="36" spans="1:3" x14ac:dyDescent="0.35">
      <c r="A36" t="s">
        <v>37</v>
      </c>
      <c r="B36" t="s">
        <v>66</v>
      </c>
      <c r="C36">
        <v>360</v>
      </c>
    </row>
    <row r="37" spans="1:3" x14ac:dyDescent="0.35">
      <c r="A37" t="s">
        <v>38</v>
      </c>
      <c r="B37" t="s">
        <v>66</v>
      </c>
      <c r="C37">
        <v>360</v>
      </c>
    </row>
    <row r="38" spans="1:3" x14ac:dyDescent="0.35">
      <c r="A38" t="s">
        <v>39</v>
      </c>
      <c r="B38" t="s">
        <v>77</v>
      </c>
      <c r="C38">
        <v>290.7</v>
      </c>
    </row>
    <row r="39" spans="1:3" x14ac:dyDescent="0.35">
      <c r="A39" t="s">
        <v>41</v>
      </c>
      <c r="B39" t="s">
        <v>72</v>
      </c>
      <c r="C39">
        <v>272.7</v>
      </c>
    </row>
    <row r="40" spans="1:3" x14ac:dyDescent="0.35">
      <c r="A40" t="s">
        <v>78</v>
      </c>
      <c r="B40" t="s">
        <v>66</v>
      </c>
      <c r="C40">
        <v>360</v>
      </c>
    </row>
    <row r="41" spans="1:3" x14ac:dyDescent="0.35">
      <c r="A41" t="s">
        <v>42</v>
      </c>
      <c r="B41" t="s">
        <v>71</v>
      </c>
      <c r="C41">
        <v>250.4</v>
      </c>
    </row>
    <row r="42" spans="1:3" x14ac:dyDescent="0.35">
      <c r="A42" t="s">
        <v>43</v>
      </c>
      <c r="B42" t="s">
        <v>65</v>
      </c>
      <c r="C42">
        <v>456</v>
      </c>
    </row>
    <row r="43" spans="1:3" x14ac:dyDescent="0.35">
      <c r="A43" t="s">
        <v>45</v>
      </c>
      <c r="B43" t="s">
        <v>79</v>
      </c>
      <c r="C43">
        <v>475.2</v>
      </c>
    </row>
    <row r="44" spans="1:3" x14ac:dyDescent="0.35">
      <c r="A44" t="s">
        <v>46</v>
      </c>
      <c r="B44" t="s">
        <v>70</v>
      </c>
      <c r="C44">
        <v>288.2</v>
      </c>
    </row>
    <row r="45" spans="1:3" x14ac:dyDescent="0.35">
      <c r="A45" t="s">
        <v>47</v>
      </c>
      <c r="B45" t="s">
        <v>66</v>
      </c>
      <c r="C45">
        <v>360</v>
      </c>
    </row>
    <row r="46" spans="1:3" x14ac:dyDescent="0.35">
      <c r="A46" t="s">
        <v>48</v>
      </c>
      <c r="B46" t="s">
        <v>67</v>
      </c>
      <c r="C46">
        <v>360</v>
      </c>
    </row>
    <row r="47" spans="1:3" x14ac:dyDescent="0.35">
      <c r="A47" t="s">
        <v>49</v>
      </c>
      <c r="B47" t="s">
        <v>68</v>
      </c>
      <c r="C47">
        <v>360</v>
      </c>
    </row>
    <row r="48" spans="1:3" x14ac:dyDescent="0.35">
      <c r="A48" t="s">
        <v>50</v>
      </c>
      <c r="B48" t="s">
        <v>80</v>
      </c>
      <c r="C48">
        <v>709.1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PolicyDirtyBag xmlns="microsoft.office.server.policy.changes">
  <Microsoft.Office.RecordsManagement.PolicyFeatures.Expiration op="Change"/>
</PolicyDirtyBag>
</file>

<file path=customXml/item3.xml><?xml version="1.0" encoding="utf-8"?>
<?mso-contentType ?>
<p:Policy xmlns:p="office.server.policy" id="" local="true">
  <p:Name>Shell Document Base</p:Name>
  <p:Description/>
  <p:Statement/>
  <p:PolicyItems/>
</p:Policy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Microsoft.Office.RecordsManagement.PolicyFeatures.ExpirationEventReceiver</Name>
    <Synchronization>Synchronous</Synchronization>
    <Type>10001</Type>
    <SequenceNumber>101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Url/>
    <Assembly>Microsoft.Office.Policy, Version=15.0.0.0, Culture=neutral, PublicKeyToken=71e9bce111e9429c</Assembly>
    <Class>Microsoft.Office.RecordsManagement.Internal.UpdateExpireDate</Class>
    <Data/>
    <Filter/>
  </Receiver>
</spe:Receiver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86AC2F77B878104E94C2282D02D389F3" ma:contentTypeVersion="238" ma:contentTypeDescription="Shell Document Content Type" ma:contentTypeScope="" ma:versionID="4b8223a93d2e0415180d4ec9dd78d6b1">
  <xsd:schema xmlns:xsd="http://www.w3.org/2001/XMLSchema" xmlns:xs="http://www.w3.org/2001/XMLSchema" xmlns:p="http://schemas.microsoft.com/office/2006/metadata/properties" xmlns:ns1="http://schemas.microsoft.com/sharepoint/v3" xmlns:ns2="b23f32da-a779-491a-a1ed-6d650ef8f6ee" xmlns:ns4="21bcf20b-86e3-45b4-95b4-5a3cf12f61d8" xmlns:ns5="http://schemas.microsoft.com/sharepoint/v4" targetNamespace="http://schemas.microsoft.com/office/2006/metadata/properties" ma:root="true" ma:fieldsID="f1d5ca17c01bac0354996c8091bc2aff" ns1:_="" ns2:_="" ns4:_="" ns5:_="">
    <xsd:import namespace="http://schemas.microsoft.com/sharepoint/v3"/>
    <xsd:import namespace="b23f32da-a779-491a-a1ed-6d650ef8f6ee"/>
    <xsd:import namespace="21bcf20b-86e3-45b4-95b4-5a3cf12f61d8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Url" minOccurs="0"/>
                <xsd:element ref="ns1:Shell_x0020_SharePoint_x0020_SAEF_x0020_SecurityClassificationTaxHTField0" minOccurs="0"/>
                <xsd:element ref="ns1:Shell_x0020_SharePoint_x0020_SAEF_x0020_ExportControlClassificationTaxHTField0" minOccurs="0"/>
                <xsd:element ref="ns1:Shell_x0020_SharePoint_x0020_SAEF_x0020_DocumentStatusTaxHTField0" minOccurs="0"/>
                <xsd:element ref="ns1:Shell_x0020_SharePoint_x0020_SAEF_x0020_DocumentTypeTaxHTField0" minOccurs="0"/>
                <xsd:element ref="ns1:Shell_x0020_SharePoint_x0020_SAEF_x0020_Owner" minOccurs="0"/>
                <xsd:element ref="ns1:Shell_x0020_SharePoint_x0020_SAEF_x0020_BusinessTaxHTField0" minOccurs="0"/>
                <xsd:element ref="ns1:Shell_x0020_SharePoint_x0020_SAEF_x0020_BusinessUnitRegionTaxHTField0" minOccurs="0"/>
                <xsd:element ref="ns1:Shell_x0020_SharePoint_x0020_SAEF_x0020_GlobalFunctionTaxHTField0" minOccurs="0"/>
                <xsd:element ref="ns1:Shell_x0020_SharePoint_x0020_SAEF_x0020_BusinessProcessTaxHTField0" minOccurs="0"/>
                <xsd:element ref="ns1:Shell_x0020_SharePoint_x0020_SAEF_x0020_LegalEntityTaxHTField0" minOccurs="0"/>
                <xsd:element ref="ns1:Shell_x0020_SharePoint_x0020_SAEF_x0020_WorkgroupIDTaxHTField0" minOccurs="0"/>
                <xsd:element ref="ns1:Shell_x0020_SharePoint_x0020_SAEF_x0020_SiteCollectionName"/>
                <xsd:element ref="ns1:Shell_x0020_SharePoint_x0020_SAEF_x0020_SiteOwner"/>
                <xsd:element ref="ns1:Shell_x0020_SharePoint_x0020_SAEF_x0020_LanguageTaxHTField0" minOccurs="0"/>
                <xsd:element ref="ns1:Shell_x0020_SharePoint_x0020_SAEF_x0020_CountryOfJurisdictionTaxHTField0" minOccurs="0"/>
                <xsd:element ref="ns1:Shell_x0020_SharePoint_x0020_SAEF_x0020_Collection"/>
                <xsd:element ref="ns1:Shell_x0020_SharePoint_x0020_SAEF_x0020_KeepFileLocal"/>
                <xsd:element ref="ns1:Shell_x0020_SharePoint_x0020_SAEF_x0020_AssetIdentifier" minOccurs="0"/>
                <xsd:element ref="ns2:_dlc_DocId" minOccurs="0"/>
                <xsd:element ref="ns2:_dlc_DocIdPersistId" minOccurs="0"/>
                <xsd:element ref="ns1:Shell_x0020_SharePoint_x0020_SAEF_x0020_FilePlanRecordType" minOccurs="0"/>
                <xsd:element ref="ns1:Shell_x0020_SharePoint_x0020_SAEF_x0020_RecordStatus" minOccurs="0"/>
                <xsd:element ref="ns1:Shell_x0020_SharePoint_x0020_SAEF_x0020_Declarer" minOccurs="0"/>
                <xsd:element ref="ns1:Shell_x0020_SharePoint_x0020_SAEF_x0020_IsRecord" minOccurs="0"/>
                <xsd:element ref="ns1:Shell_x0020_SharePoint_x0020_SAEF_x0020_TRIMRecordNumber" minOccurs="0"/>
                <xsd:element ref="ns1:_dlc_Exempt" minOccurs="0"/>
                <xsd:element ref="ns1:_dlc_ExpireDateSaved" minOccurs="0"/>
                <xsd:element ref="ns1:_dlc_ExpireDate" minOccurs="0"/>
                <xsd:element ref="ns2:TaxCatchAll" minOccurs="0"/>
                <xsd:element ref="ns2:TaxCatchAllLabel" minOccurs="0"/>
                <xsd:element ref="ns1:AverageRating" minOccurs="0"/>
                <xsd:element ref="ns1:RatingCount" minOccurs="0"/>
                <xsd:element ref="ns4:LivelinkID" minOccurs="0"/>
                <xsd:element ref="ns4:Folder_x0020_STRUCTURE" minOccurs="0"/>
                <xsd:element ref="ns4:Livelink_x0020_Instance_x0020_Column" minOccurs="0"/>
                <xsd:element ref="ns4:Country" minOccurs="0"/>
                <xsd:element ref="ns4:KeepFileLocal" minOccurs="0"/>
                <xsd:element ref="ns4:Legal_x0020_Entity" minOccurs="0"/>
                <xsd:element ref="ns1:ContentTypeId" minOccurs="0"/>
                <xsd:element ref="ns5:IconOverlay" minOccurs="0"/>
                <xsd:element ref="ns4:Records_x0020_Management_Declarer" minOccurs="0"/>
                <xsd:element ref="ns4:Records_x0020_Management_KeepFileLoca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hell_x0020_SharePoint_x0020_SAEF_x0020_SecurityClassificationTaxHTField0" ma:index="3" ma:taxonomy="true" ma:internalName="Shell_x0020_SharePoint_x0020_SAEF_x0020_SecurityClassificationTaxHTField0" ma:taxonomyFieldName="Shell_x0020_SharePoint_x0020_SAEF_x0020_SecurityClassification" ma:displayName="Security Classification" ma:default="8;#Confidential|e4bc29b2-6e76-48cc-b090-8b544c0802ae" ma:fieldId="{2ce2f798-4e95-48f9-a317-73f854109466}" ma:sspId="b9f46dd1-24cc-42ee-81c0-d22fe755409c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ExportControlClassificationTaxHTField0" ma:index="5" nillable="true" ma:taxonomy="true" ma:internalName="Shell_x0020_SharePoint_x0020_SAEF_x0020_ExportControlClassificationTaxHTField0" ma:taxonomyFieldName="Shell_x0020_SharePoint_x0020_SAEF_x0020_ExportControlClassification" ma:displayName="Export Control" ma:readOnly="false" ma:default="9;#Non-US content - Non Controlled|2ac8835e-0587-4096-a6e2-1f68da1e6cb3" ma:fieldId="{334f96ae-8e6f-4bca-bd92-9698e8369ad6}" ma:sspId="b9f46dd1-24cc-42ee-81c0-d22fe755409c" ma:termSetId="0a37200c-155d-4bd2-8a71-6ee4023d1aa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DocumentStatusTaxHTField0" ma:index="7" ma:taxonomy="true" ma:internalName="Shell_x0020_SharePoint_x0020_SAEF_x0020_DocumentStatusTaxHTField0" ma:taxonomyFieldName="Shell_x0020_SharePoint_x0020_SAEF_x0020_DocumentStatus" ma:displayName="Document Status" ma:default="11;#Draft|1c86f377-7d91-4c95-bd5b-c18c83fe0aa5" ma:fieldId="{627a77c6-2170-43dd-a0ef-eb6a3870ea75}" ma:sspId="b9f46dd1-24cc-42ee-81c0-d22fe755409c" ma:termSetId="935aba77-d2cb-414d-bb70-87b73a0515d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DocumentTypeTaxHTField0" ma:index="9" ma:taxonomy="true" ma:internalName="Shell_x0020_SharePoint_x0020_SAEF_x0020_DocumentTypeTaxHTField0" ma:taxonomyFieldName="Shell_x0020_SharePoint_x0020_SAEF_x0020_DocumentType" ma:displayName="Document Type" ma:default="" ma:fieldId="{566fdc14-b4fa-46ee-a88e-e2aac7ad2eac}" ma:sspId="b9f46dd1-24cc-42ee-81c0-d22fe755409c" ma:termSetId="c44bbaaa-530b-481e-814c-1a89fe9de40e" ma:anchorId="352dd3f6-c8ee-4c48-93af-e62c944275c3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Owner" ma:index="12" nillable="true" ma:displayName="Owner" ma:internalName="Shell_x0020_SharePoint_x0020_SAEF_x0020_Owner">
      <xsd:simpleType>
        <xsd:restriction base="dms:Text"/>
      </xsd:simpleType>
    </xsd:element>
    <xsd:element name="Shell_x0020_SharePoint_x0020_SAEF_x0020_BusinessTaxHTField0" ma:index="13" ma:taxonomy="true" ma:internalName="Shell_x0020_SharePoint_x0020_SAEF_x0020_BusinessTaxHTField0" ma:taxonomyFieldName="Shell_x0020_SharePoint_x0020_SAEF_x0020_Business" ma:displayName="Business" ma:default="1;#Upstream International|dabf15d9-4f75-4ed1-b8a1-a0c3e2a85888" ma:fieldId="{0d7acb72-5c17-4ee6-b184-d60d15597f6a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BusinessUnitRegionTaxHTField0" ma:index="15" ma:taxonomy="true" ma:internalName="Shell_x0020_SharePoint_x0020_SAEF_x0020_BusinessUnitRegionTaxHTField0" ma:taxonomyFieldName="Shell_x0020_SharePoint_x0020_SAEF_x0020_BusinessUnitRegion" ma:displayName="Business Unit/Region" ma:default="2;#Sub-Saharan Africa|9d13514c-804d-40ff-8e8a-f6825f62fb70" ma:fieldId="{98984985-015b-4079-8918-b5a01b45e4b3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GlobalFunctionTaxHTField0" ma:index="17" ma:taxonomy="true" ma:internalName="Shell_x0020_SharePoint_x0020_SAEF_x0020_GlobalFunctionTaxHTField0" ma:taxonomyFieldName="Shell_x0020_SharePoint_x0020_SAEF_x0020_GlobalFunction" ma:displayName="Business Function" ma:default="3;#Not Applicable|ddce64fb-3cb8-4cd9-8e3d-0fe554247fd1" ma:fieldId="{1284211f-8330-48b1-a5cc-ec1f0d9b0f7a}" ma:sspId="b9f46dd1-24cc-42ee-81c0-d22fe755409c" ma:termSetId="354c4cc3-2d4b-4608-9bbd-a538d7fca2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BusinessProcessTaxHTField0" ma:index="19" nillable="true" ma:taxonomy="true" ma:internalName="Shell_x0020_SharePoint_x0020_SAEF_x0020_BusinessProcessTaxHTField0" ma:taxonomyFieldName="Shell_x0020_SharePoint_x0020_SAEF_x0020_BusinessProcess" ma:displayName="Business Process" ma:default="10;#All - Records Management|1f68a0f2-47ab-4887-8df5-7c0616d5ad90" ma:fieldId="{f7493bb9-5348-44de-a787-5c9f505950a2}" ma:sspId="b9f46dd1-24cc-42ee-81c0-d22fe755409c" ma:termSetId="f105a133-66fc-4406-afa4-8b472c9cdbb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LegalEntityTaxHTField0" ma:index="21" ma:taxonomy="true" ma:internalName="Shell_x0020_SharePoint_x0020_SAEF_x0020_LegalEntityTaxHTField0" ma:taxonomyFieldName="Shell_x0020_SharePoint_x0020_SAEF_x0020_LegalEntity" ma:displayName="Legal Entity" ma:default="4;#The Shell Petroleum Development Company Of Nigeria Limited|b482a97d-f8dd-41c8-ab1c-99b8408fd22e" ma:fieldId="{529dd253-148e-4d10-9b8c-1444f6695d3b}" ma:sspId="b9f46dd1-24cc-42ee-81c0-d22fe755409c" ma:termSetId="94b6dd6e-4329-4f68-907b-ed5bdd50f8a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WorkgroupIDTaxHTField0" ma:index="23" ma:taxonomy="true" ma:internalName="Shell_x0020_SharePoint_x0020_SAEF_x0020_WorkgroupIDTaxHTField0" ma:taxonomyFieldName="Shell_x0020_SharePoint_x0020_SAEF_x0020_WorkgroupID" ma:displayName="TRIM Workgroup" ma:default="5;#Upstream _ Single File Plan - 22022|d3ed65c1-761d-4a84-a678-924ffd6ed182" ma:fieldId="{c47cabfe-a1bc-4e26-91b8-d95c8ce41647}" ma:sspId="b9f46dd1-24cc-42ee-81c0-d22fe755409c" ma:termSetId="85736b86-0546-4c3b-b21c-7ab07eee056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SiteCollectionName" ma:index="25" ma:displayName="Site Collection Name" ma:default="Onshore Swamp Assets " ma:hidden="true" ma:internalName="Shell_x0020_SharePoint_x0020_SAEF_x0020_SiteCollectionName">
      <xsd:simpleType>
        <xsd:restriction base="dms:Text"/>
      </xsd:simpleType>
    </xsd:element>
    <xsd:element name="Shell_x0020_SharePoint_x0020_SAEF_x0020_SiteOwner" ma:index="26" ma:displayName="Site Owner" ma:default="i:0#.w|africa-me\bisi.t.banigbe" ma:hidden="true" ma:internalName="Shell_x0020_SharePoint_x0020_SAEF_x0020_SiteOwner">
      <xsd:simpleType>
        <xsd:restriction base="dms:Text"/>
      </xsd:simpleType>
    </xsd:element>
    <xsd:element name="Shell_x0020_SharePoint_x0020_SAEF_x0020_LanguageTaxHTField0" ma:index="27" ma:taxonomy="true" ma:internalName="Shell_x0020_SharePoint_x0020_SAEF_x0020_LanguageTaxHTField0" ma:taxonomyFieldName="Shell_x0020_SharePoint_x0020_SAEF_x0020_Language" ma:displayName="Language" ma:default="6;#English|bd3ad5ee-f0c3-40aa-8cc8-36ef09940af3" ma:fieldId="{a99e316a-5158-4b34-9a98-5674ef8a1639}" ma:sspId="b9f46dd1-24cc-42ee-81c0-d22fe755409c" ma:termSetId="b2561cd2-09b2-4dce-b5be-021768df6d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CountryOfJurisdictionTaxHTField0" ma:index="29" ma:taxonomy="true" ma:internalName="Shell_x0020_SharePoint_x0020_SAEF_x0020_CountryOfJurisdictionTaxHTField0" ma:taxonomyFieldName="Shell_x0020_SharePoint_x0020_SAEF_x0020_CountryOfJurisdiction" ma:displayName="Country of Jurisdiction" ma:default="7;#NIGERIA|973e3eb3-a5f9-4712-a628-787e048af9f3" ma:fieldId="{dc07035f-7987-48f5-ba88-2d29e2b62c9e}" ma:sspId="b9f46dd1-24cc-42ee-81c0-d22fe755409c" ma:termSetId="a560ecad-89fd-4dcd-adad-4e15e7baec5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Collection" ma:index="31" ma:displayName="Collection" ma:default="0" ma:hidden="true" ma:internalName="Shell_x0020_SharePoint_x0020_SAEF_x0020_Collection">
      <xsd:simpleType>
        <xsd:restriction base="dms:Boolean"/>
      </xsd:simpleType>
    </xsd:element>
    <xsd:element name="Shell_x0020_SharePoint_x0020_SAEF_x0020_KeepFileLocal" ma:index="32" ma:displayName="Keep File Local" ma:default="0" ma:hidden="true" ma:internalName="Shell_x0020_SharePoint_x0020_SAEF_x0020_KeepFileLocal" ma:readOnly="false">
      <xsd:simpleType>
        <xsd:restriction base="dms:Boolean"/>
      </xsd:simpleType>
    </xsd:element>
    <xsd:element name="Shell_x0020_SharePoint_x0020_SAEF_x0020_AssetIdentifier" ma:index="33" nillable="true" ma:displayName="Asset Identifier" ma:hidden="true" ma:internalName="Shell_x0020_SharePoint_x0020_SAEF_x0020_AssetIdentifier">
      <xsd:simpleType>
        <xsd:restriction base="dms:Text"/>
      </xsd:simpleType>
    </xsd:element>
    <xsd:element name="Shell_x0020_SharePoint_x0020_SAEF_x0020_FilePlanRecordType" ma:index="42" nillable="true" ma:displayName="File Plan Record Type" ma:hidden="true" ma:internalName="Shell_x0020_SharePoint_x0020_SAEF_x0020_FilePlanRecordType">
      <xsd:simpleType>
        <xsd:restriction base="dms:Text"/>
      </xsd:simpleType>
    </xsd:element>
    <xsd:element name="Shell_x0020_SharePoint_x0020_SAEF_x0020_RecordStatus" ma:index="43" nillable="true" ma:displayName="Record Status" ma:hidden="true" ma:internalName="Shell_x0020_SharePoint_x0020_SAEF_x0020_RecordStatus">
      <xsd:simpleType>
        <xsd:restriction base="dms:Text"/>
      </xsd:simpleType>
    </xsd:element>
    <xsd:element name="Shell_x0020_SharePoint_x0020_SAEF_x0020_Declarer" ma:index="44" nillable="true" ma:displayName="Declarer" ma:hidden="true" ma:internalName="Shell_x0020_SharePoint_x0020_SAEF_x0020_Declarer">
      <xsd:simpleType>
        <xsd:restriction base="dms:Text"/>
      </xsd:simpleType>
    </xsd:element>
    <xsd:element name="Shell_x0020_SharePoint_x0020_SAEF_x0020_IsRecord" ma:index="45" nillable="true" ma:displayName="Is Record" ma:hidden="true" ma:internalName="Shell_x0020_SharePoint_x0020_SAEF_x0020_IsRecord">
      <xsd:simpleType>
        <xsd:restriction base="dms:Text"/>
      </xsd:simpleType>
    </xsd:element>
    <xsd:element name="Shell_x0020_SharePoint_x0020_SAEF_x0020_TRIMRecordNumber" ma:index="46" nillable="true" ma:displayName="TRIM Record Number" ma:hidden="true" ma:internalName="Shell_x0020_SharePoint_x0020_SAEF_x0020_TRIMRecordNumber">
      <xsd:simpleType>
        <xsd:restriction base="dms:Text"/>
      </xsd:simpleType>
    </xsd:element>
    <xsd:element name="_dlc_Exempt" ma:index="47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48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49" nillable="true" ma:displayName="Expiration Date" ma:description="" ma:hidden="true" ma:indexed="true" ma:internalName="_dlc_ExpireDate" ma:readOnly="true">
      <xsd:simpleType>
        <xsd:restriction base="dms:DateTime"/>
      </xsd:simpleType>
    </xsd:element>
    <xsd:element name="AverageRating" ma:index="52" nillable="true" ma:displayName="Rating (0-5)" ma:decimals="2" ma:description="Average value of all the ratings that have been submitted" ma:hidden="true" ma:internalName="AverageRating" ma:readOnly="true">
      <xsd:simpleType>
        <xsd:restriction base="dms:Number"/>
      </xsd:simpleType>
    </xsd:element>
    <xsd:element name="RatingCount" ma:index="53" nillable="true" ma:displayName="Number of Ratings" ma:decimals="0" ma:description="Number of ratings submitted" ma:hidden="true" ma:internalName="RatingCount" ma:readOnly="true">
      <xsd:simpleType>
        <xsd:restriction base="dms:Number"/>
      </xsd:simpleType>
    </xsd:element>
    <xsd:element name="ContentTypeId" ma:index="60" nillable="true" ma:displayName="Content Type ID" ma:description="" ma:hidden="true" ma:indexed="true" ma:internalName="ContentType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3f32da-a779-491a-a1ed-6d650ef8f6ee" elementFormDefault="qualified">
    <xsd:import namespace="http://schemas.microsoft.com/office/2006/documentManagement/types"/>
    <xsd:import namespace="http://schemas.microsoft.com/office/infopath/2007/PartnerControls"/>
    <xsd:element name="_dlc_DocIdUrl" ma:index="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" ma:index="3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41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50" nillable="true" ma:displayName="Taxonomy Catch All Column" ma:description="" ma:hidden="true" ma:list="{fc62f672-2326-4907-991f-b407cf6e87ac}" ma:internalName="TaxCatchAll" ma:showField="CatchAllData" ma:web="b23f32da-a779-491a-a1ed-6d650ef8f6e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51" nillable="true" ma:displayName="Taxonomy Catch All Column1" ma:description="" ma:hidden="true" ma:list="{fc62f672-2326-4907-991f-b407cf6e87ac}" ma:internalName="TaxCatchAllLabel" ma:readOnly="true" ma:showField="CatchAllDataLabel" ma:web="b23f32da-a779-491a-a1ed-6d650ef8f6e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bcf20b-86e3-45b4-95b4-5a3cf12f61d8" elementFormDefault="qualified">
    <xsd:import namespace="http://schemas.microsoft.com/office/2006/documentManagement/types"/>
    <xsd:import namespace="http://schemas.microsoft.com/office/infopath/2007/PartnerControls"/>
    <xsd:element name="LivelinkID" ma:index="54" nillable="true" ma:displayName="LivelinkID" ma:indexed="true" ma:internalName="LivelinkID">
      <xsd:simpleType>
        <xsd:restriction base="dms:Text"/>
      </xsd:simpleType>
    </xsd:element>
    <xsd:element name="Folder_x0020_STRUCTURE" ma:index="55" nillable="true" ma:displayName="Folder STRUCTURE" ma:internalName="Folder_x0020_STRUCTURE">
      <xsd:simpleType>
        <xsd:restriction base="dms:Text"/>
      </xsd:simpleType>
    </xsd:element>
    <xsd:element name="Livelink_x0020_Instance_x0020_Column" ma:index="56" nillable="true" ma:displayName="Livelink Instance Column" ma:internalName="Livelink_x0020_Instance_x0020_Column">
      <xsd:simpleType>
        <xsd:restriction base="dms:Text"/>
      </xsd:simpleType>
    </xsd:element>
    <xsd:element name="Country" ma:index="57" nillable="true" ma:displayName="Country" ma:internalName="Country">
      <xsd:simpleType>
        <xsd:restriction base="dms:Choice">
          <xsd:enumeration value="AFGHANISTAN"/>
          <xsd:enumeration value="�LAND ISLANDS"/>
          <xsd:enumeration value="ALBANIA"/>
          <xsd:enumeration value="ALGERIA"/>
          <xsd:enumeration value="AMERICAN SAMOA"/>
          <xsd:enumeration value="ANDORRA"/>
          <xsd:enumeration value="ANGOLA"/>
          <xsd:enumeration value="ANGUILLA"/>
          <xsd:enumeration value="ANTARCTICA"/>
          <xsd:enumeration value="ANTIGUA AND BARBUDA"/>
          <xsd:enumeration value="ARGENTINA"/>
          <xsd:enumeration value="ARMENIA"/>
          <xsd:enumeration value="ARUBA"/>
          <xsd:enumeration value="AUSTRALIA"/>
          <xsd:enumeration value="AUSTRIA"/>
          <xsd:enumeration value="AZERBAIJAN"/>
          <xsd:enumeration value="BAHAMAS"/>
          <xsd:enumeration value="BAHRAIN"/>
          <xsd:enumeration value="BANGLADESH"/>
          <xsd:enumeration value="BARBADOS"/>
          <xsd:enumeration value="BELARUS"/>
          <xsd:enumeration value="BELGIUM"/>
          <xsd:enumeration value="BELIZE"/>
          <xsd:enumeration value="BENIN"/>
          <xsd:enumeration value="BERMUDA"/>
          <xsd:enumeration value="BHUTAN"/>
          <xsd:enumeration value="BOLIVIA"/>
          <xsd:enumeration value="BOSNIA AND HERZEGOVINA"/>
          <xsd:enumeration value="BOTSWANA"/>
          <xsd:enumeration value="BOUVET ISLAND"/>
          <xsd:enumeration value="BRAZIL"/>
          <xsd:enumeration value="BRITISH INDIAN OCEAN TERRITORY"/>
          <xsd:enumeration value="BRUNEI DARUSSALAM"/>
          <xsd:enumeration value="BULGARIA"/>
          <xsd:enumeration value="BURKINA FASO"/>
          <xsd:enumeration value="BURUNDI"/>
          <xsd:enumeration value="CAMBODIA"/>
          <xsd:enumeration value="CAMEROON"/>
          <xsd:enumeration value="CANADA"/>
          <xsd:enumeration value="CAPE VERDE"/>
          <xsd:enumeration value="CAYMAN ISLANDS"/>
          <xsd:enumeration value="CENTRAL AFRICAN REPUBLIC"/>
          <xsd:enumeration value="CHAD"/>
          <xsd:enumeration value="CHILE"/>
          <xsd:enumeration value="CHINA"/>
          <xsd:enumeration value="CHRISTMAS ISLAND"/>
          <xsd:enumeration value="COCOS (KEELING) ISLANDS"/>
          <xsd:enumeration value="COLOMBIA"/>
          <xsd:enumeration value="COMOROS"/>
          <xsd:enumeration value="CONGO"/>
          <xsd:enumeration value="CONGO, THE DEMOCRATIC REPUBLIC OF THE"/>
          <xsd:enumeration value="COOK ISLANDS"/>
          <xsd:enumeration value="COSTA RICA"/>
          <xsd:enumeration value="C�TE D'IVOIRE"/>
          <xsd:enumeration value="CROATIA"/>
          <xsd:enumeration value="CUBA"/>
          <xsd:enumeration value="CYPRUS"/>
          <xsd:enumeration value="CZECH REPUBLIC"/>
          <xsd:enumeration value="DENMARK"/>
          <xsd:enumeration value="DJIBOUTI"/>
          <xsd:enumeration value="DOMINICA"/>
          <xsd:enumeration value="DOMINICAN REPUBLIC"/>
          <xsd:enumeration value="ECUADOR"/>
          <xsd:enumeration value="EGYPT"/>
          <xsd:enumeration value="EL SALVADOR"/>
          <xsd:enumeration value="EQUATORIAL GUINEA"/>
          <xsd:enumeration value="ERITREA"/>
          <xsd:enumeration value="ESTONIA"/>
          <xsd:enumeration value="ETHIOPIA"/>
          <xsd:enumeration value="FALKLAND ISLANDS (MALVINAS)"/>
          <xsd:enumeration value="FAROE ISLANDS"/>
          <xsd:enumeration value="FIJI"/>
          <xsd:enumeration value="FINLAND"/>
          <xsd:enumeration value="FRANCE"/>
          <xsd:enumeration value="FRENCH GUIANA"/>
          <xsd:enumeration value="FRENCH POLYNESIA"/>
          <xsd:enumeration value="FRENCH SOUTHERN TERRITORIES"/>
          <xsd:enumeration value="GABON"/>
          <xsd:enumeration value="GAMBIA"/>
          <xsd:enumeration value="GEORGIA"/>
          <xsd:enumeration value="GERMANY"/>
          <xsd:enumeration value="GHANA"/>
          <xsd:enumeration value="GIBRALTAR"/>
          <xsd:enumeration value="GREECE"/>
          <xsd:enumeration value="GREENLAND"/>
          <xsd:enumeration value="GRENADA"/>
          <xsd:enumeration value="GUADELOUPE"/>
          <xsd:enumeration value="GUAM"/>
          <xsd:enumeration value="GUATEMALA"/>
          <xsd:enumeration value="GUERNSEY"/>
          <xsd:enumeration value="GUINEA"/>
          <xsd:enumeration value="GUINEA-BISSAU"/>
          <xsd:enumeration value="GUYANA"/>
          <xsd:enumeration value="HAITI"/>
          <xsd:enumeration value="HEARD ISLAND AND MCDONALD ISLANDS"/>
          <xsd:enumeration value="HOLY SEE (VATICAN CITY STATE)"/>
          <xsd:enumeration value="HONDURAS"/>
          <xsd:enumeration value="HONG KONG"/>
          <xsd:enumeration value="HUNGARY"/>
          <xsd:enumeration value="ICELAND"/>
          <xsd:enumeration value="INDIA"/>
          <xsd:enumeration value="INDONESIA"/>
          <xsd:enumeration value="IRAN, ISLAMIC REPUBLIC OF"/>
          <xsd:enumeration value="IRAQ"/>
          <xsd:enumeration value="IRELAND"/>
          <xsd:enumeration value="ISLE OF MAN"/>
          <xsd:enumeration value="ISRAEL"/>
          <xsd:enumeration value="ITALY"/>
          <xsd:enumeration value="JAMAICA"/>
          <xsd:enumeration value="JAPAN"/>
          <xsd:enumeration value="JERSEY"/>
          <xsd:enumeration value="JORDAN"/>
          <xsd:enumeration value="KAZAKHSTAN"/>
          <xsd:enumeration value="KENYA"/>
          <xsd:enumeration value="KIRIBATI"/>
          <xsd:enumeration value="KOREA, DEMOCRATIC PEOPLE'S REPUBLIC OF"/>
          <xsd:enumeration value="KOREA, REPUBLIC OF"/>
          <xsd:enumeration value="KUWAIT"/>
          <xsd:enumeration value="KYRGYZSTAN"/>
          <xsd:enumeration value="LAO PEOPLE'S DEMOCRATIC REPUBLIC"/>
          <xsd:enumeration value="LATVIA"/>
          <xsd:enumeration value="LEBANON"/>
          <xsd:enumeration value="LESOTHO"/>
          <xsd:enumeration value="LIBERIA"/>
          <xsd:enumeration value="LIBYAN ARAB JAMAHIRIYA"/>
          <xsd:enumeration value="LIECHTENSTEIN"/>
          <xsd:enumeration value="LITHUANIA"/>
          <xsd:enumeration value="LUXEMBOURG"/>
          <xsd:enumeration value="MACAO"/>
          <xsd:enumeration value="MACEDONIA, THE FORMER YUGOSLAV REPUBLIC OF"/>
          <xsd:enumeration value="MADAGASCAR"/>
          <xsd:enumeration value="MALAWI"/>
          <xsd:enumeration value="MALAYSIA"/>
          <xsd:enumeration value="MALDIVES"/>
          <xsd:enumeration value="MALI"/>
          <xsd:enumeration value="MALTA"/>
          <xsd:enumeration value="MARSHALL ISLANDS"/>
          <xsd:enumeration value="MARTINIQUE"/>
          <xsd:enumeration value="MAURITANIA"/>
          <xsd:enumeration value="MAURITIUS"/>
          <xsd:enumeration value="MAYOTTE"/>
          <xsd:enumeration value="MEXICO"/>
          <xsd:enumeration value="MICRONESIA, FEDERATED STATES OF"/>
          <xsd:enumeration value="MOLDOVA, REPUBLIC OF"/>
          <xsd:enumeration value="MONACO"/>
          <xsd:enumeration value="MONGOLIA"/>
          <xsd:enumeration value="MONTENEGRO"/>
          <xsd:enumeration value="MONTSERRAT"/>
          <xsd:enumeration value="MOROCCO"/>
          <xsd:enumeration value="MOZAMBIQUE"/>
          <xsd:enumeration value="MYANMAR"/>
          <xsd:enumeration value="NAMIBIA"/>
          <xsd:enumeration value="NAURU"/>
          <xsd:enumeration value="NEPAL"/>
          <xsd:enumeration value="NETHERLANDS"/>
          <xsd:enumeration value="NETHERLANDS ANTILLES"/>
          <xsd:enumeration value="NEW CALEDONIA"/>
          <xsd:enumeration value="NEW ZEALAND"/>
          <xsd:enumeration value="NICARAGUA"/>
          <xsd:enumeration value="NIGER"/>
          <xsd:enumeration value="NIGERIA"/>
          <xsd:enumeration value="NIUE"/>
          <xsd:enumeration value="NORFOLK ISLAND"/>
          <xsd:enumeration value="NORTHERN MARIANA ISLANDS"/>
          <xsd:enumeration value="NORWAY"/>
          <xsd:enumeration value="OMAN"/>
          <xsd:enumeration value="PAKISTAN"/>
          <xsd:enumeration value="PALAU"/>
          <xsd:enumeration value="PALESTINIAN TERRITORY, OCCUPIED"/>
          <xsd:enumeration value="PANAMA"/>
          <xsd:enumeration value="PAPUA NEW GUINEA"/>
          <xsd:enumeration value="PARAGUAY"/>
          <xsd:enumeration value="PERU"/>
          <xsd:enumeration value="PHILIPPINES"/>
          <xsd:enumeration value="PITCAIRN"/>
          <xsd:enumeration value="POLAND"/>
          <xsd:enumeration value="PORTUGAL"/>
          <xsd:enumeration value="PUERTO RICO"/>
          <xsd:enumeration value="QATAR"/>
          <xsd:enumeration value="R�UNION"/>
          <xsd:enumeration value="ROMANIA"/>
          <xsd:enumeration value="RUSSIAN FEDERATION"/>
          <xsd:enumeration value="RWANDA"/>
          <xsd:enumeration value="SAINT BARTH�LEMY"/>
          <xsd:enumeration value="SAINT HELENA"/>
          <xsd:enumeration value="SAINT KITTS AND NEVIS"/>
          <xsd:enumeration value="SAINT LUCIA"/>
          <xsd:enumeration value="SAINT MARTIN"/>
          <xsd:enumeration value="SAINT PIERRE AND MIQUELON"/>
          <xsd:enumeration value="SAINT VINCENT AND THE GRENADINES"/>
          <xsd:enumeration value="SAMOA"/>
          <xsd:enumeration value="SAN MARINO"/>
          <xsd:enumeration value="SAO TOME AND PRINCIPE"/>
          <xsd:enumeration value="SAUDI ARABIA"/>
          <xsd:enumeration value="SENEGAL"/>
          <xsd:enumeration value="SERBIA"/>
          <xsd:enumeration value="SEYCHELLES"/>
          <xsd:enumeration value="SIERRA LEONE"/>
          <xsd:enumeration value="SINGAPORE"/>
          <xsd:enumeration value="SLOVAKIA"/>
          <xsd:enumeration value="SLOVENIA"/>
          <xsd:enumeration value="SOLOMON ISLANDS"/>
          <xsd:enumeration value="SOMALIA"/>
          <xsd:enumeration value="SOUTH AFRICA"/>
          <xsd:enumeration value="SOUTH GEORGIA AND THE SOUTH SANDWICH ISLANDS"/>
          <xsd:enumeration value="SPAIN"/>
          <xsd:enumeration value="SRI LANKA"/>
          <xsd:enumeration value="SUDAN"/>
          <xsd:enumeration value="SURINAME"/>
          <xsd:enumeration value="SVALBARD AND JAN MAYEN"/>
          <xsd:enumeration value="SWAZILAND"/>
          <xsd:enumeration value="SWEDEN"/>
          <xsd:enumeration value="SWITZERLAND"/>
          <xsd:enumeration value="SYRIAN ARAB REPUBLIC"/>
          <xsd:enumeration value="TAIWAN, PROVINCE OF CHINA"/>
          <xsd:enumeration value="TAJIKISTAN"/>
          <xsd:enumeration value="TANZANIA, UNITED REPUBLIC OF"/>
          <xsd:enumeration value="THAILAND"/>
          <xsd:enumeration value="TIMOR-LESTE"/>
          <xsd:enumeration value="TOGO"/>
          <xsd:enumeration value="TOKELAU"/>
          <xsd:enumeration value="TONGA"/>
          <xsd:enumeration value="TRINIDAD AND TOBAGO"/>
          <xsd:enumeration value="TUNISIA"/>
          <xsd:enumeration value="TURKEY"/>
          <xsd:enumeration value="TURKMENISTAN"/>
          <xsd:enumeration value="TURKS AND CAICOS ISLANDS"/>
          <xsd:enumeration value="TUVALU"/>
          <xsd:enumeration value="UGANDA"/>
          <xsd:enumeration value="UKRAINE"/>
          <xsd:enumeration value="UNITED ARAB EMIRATES"/>
          <xsd:enumeration value="UNITED KINGDOM"/>
          <xsd:enumeration value="UNITED STATES"/>
          <xsd:enumeration value="UNITED STATES MINOR OUTLYING ISLANDS"/>
          <xsd:enumeration value="URUGUAY"/>
          <xsd:enumeration value="UZBEKISTAN"/>
          <xsd:enumeration value="VANUATU"/>
          <xsd:enumeration value="VATICAN CITY STATE"/>
          <xsd:enumeration value="VENEZUELA"/>
          <xsd:enumeration value="VIET NAM"/>
          <xsd:enumeration value="VIRGIN ISLANDS, BRITISH"/>
          <xsd:enumeration value="VIRGIN ISLANDS, U.S."/>
          <xsd:enumeration value="WALLIS AND FUTUNA"/>
          <xsd:enumeration value="WESTERN SAHARA"/>
          <xsd:enumeration value="YEMEN"/>
          <xsd:enumeration value="ZAIRE"/>
          <xsd:enumeration value="ZAMBIA"/>
          <xsd:enumeration value="ZIMBABWE"/>
          <xsd:enumeration value="?"/>
        </xsd:restriction>
      </xsd:simpleType>
    </xsd:element>
    <xsd:element name="KeepFileLocal" ma:index="58" nillable="true" ma:displayName="KeepFileLocal" ma:default="false" ma:internalName="KeepFileLocal">
      <xsd:simpleType>
        <xsd:restriction base="dms:Boolean"/>
      </xsd:simpleType>
    </xsd:element>
    <xsd:element name="Legal_x0020_Entity" ma:index="59" nillable="true" ma:displayName="Legal Entity" ma:internalName="Legal_x0020_Entity">
      <xsd:simpleType>
        <xsd:restriction base="dms:Choice">
          <xsd:enumeration value="0COMPAGNIE SHELL DE GUINEE"/>
          <xsd:enumeration value="100oktan AS"/>
          <xsd:enumeration value="2099045 ONTARIO INC."/>
          <xsd:enumeration value="2Wire, Inc"/>
          <xsd:enumeration value="3095381 Nova Scotia Company"/>
          <xsd:enumeration value="6040187 Canada Inc."/>
          <xsd:enumeration value="6581528 CANADA LTD."/>
          <xsd:enumeration value="7026609 CANADA INC."/>
          <xsd:enumeration value="A F Stocktaking"/>
          <xsd:enumeration value="A Flygbranslehantering Aktiebolag"/>
          <xsd:enumeration value="A V Technology Ltd"/>
          <xsd:enumeration value="A.D.K.Trading AS"/>
          <xsd:enumeration value="A/S Dansk Shell"/>
          <xsd:enumeration value="A/S Norske Shell"/>
          <xsd:enumeration value="A/S PSE 17 nr. 1486"/>
          <xsd:enumeration value="A/S SHELL CENTER"/>
          <xsd:enumeration value="A/S Shell Service"/>
          <xsd:enumeration value="Ab Djurgardsberg 556077-3714"/>
          <xsd:enumeration value="AB Shellgas"/>
          <xsd:enumeration value="AB Svenska Shell"/>
          <xsd:enumeration value="ABB Lummus"/>
          <xsd:enumeration value="Abbey National"/>
          <xsd:enumeration value="Abel Alarm Co. Ltd"/>
          <xsd:enumeration value="Abel Alarms"/>
          <xsd:enumeration value="Abu Dhabi Company For Onshore Oil Operations (Adco)"/>
          <xsd:enumeration value="Abu Dhabi Gas Industries Limited (Gasco)"/>
          <xsd:enumeration value="Abu Dhabi National Oil Company"/>
          <xsd:enumeration value="Abu Dhabi Petroleum Company Limited"/>
          <xsd:enumeration value="ABV SYSTEMS PTE LTD"/>
          <xsd:enumeration value="ACC-BV"/>
          <xsd:enumeration value="Accenture"/>
          <xsd:enumeration value="Accenture Inc"/>
          <xsd:enumeration value="Accenture India"/>
          <xsd:enumeration value="Accenture Malaysia"/>
          <xsd:enumeration value="Accenture Netherlands BV"/>
          <xsd:enumeration value="Accenture UK Ltd"/>
          <xsd:enumeration value="Accsys"/>
          <xsd:enumeration value="Adare Carwin"/>
          <xsd:enumeration value="Ad-Meth Mech-field Pte Ltd"/>
          <xsd:enumeration value="Administracion De Estaciones De Servicio (Adeser)"/>
          <xsd:enumeration value="Administraciones E Inversiones Mercantiles, S.A."/>
          <xsd:enumeration value="Administratie Centrum Snyders B.V"/>
          <xsd:enumeration value="Adria-Wien Pipeline G.M.B.H."/>
          <xsd:enumeration value="Advantage Petroleum Pty Ltd"/>
          <xsd:enumeration value="AERA"/>
          <xsd:enumeration value="Aera Energy"/>
          <xsd:enumeration value="Aera Energy LLC"/>
          <xsd:enumeration value="Aera Energy Services Company"/>
          <xsd:enumeration value="AEXP"/>
          <xsd:enumeration value="Afj Llc"/>
          <xsd:enumeration value="AFSC MANAGEMENT LIMITED"/>
          <xsd:enumeration value="AFSC OPERATIONS LIMITED"/>
          <xsd:enumeration value="AFSC REFUELLING LIMITED"/>
          <xsd:enumeration value="Ages Arbeitsgemeinschaft Gebuehrenentrichtungssystem Gmbh &amp; Co. Ohg"/>
          <xsd:enumeration value="Ages Arbeitsgemeinschaft Gebuehrenentrichtungssystem Verwaltungs Gmbh"/>
          <xsd:enumeration value="Ages International Gmbh"/>
          <xsd:enumeration value="AGES INTERNATIONAL GMBH &amp; CO. KG"/>
          <xsd:enumeration value="Ages Maut System Gmbh &amp; Co Kg"/>
          <xsd:enumeration value="Ages Maut System Verwaltungs-Gmbh"/>
          <xsd:enumeration value="Agip Kazakhstan North Caspian"/>
          <xsd:enumeration value="Agip Kazakhstan North Caspian Operating Company"/>
          <xsd:enumeration value="Agip Kazakhstan North Caspian Operating Company TP"/>
          <xsd:enumeration value="Ahlmarks Bransle Ab"/>
          <xsd:enumeration value="Aico Uno S.R.L."/>
          <xsd:enumeration value="AIF Seminare &amp; Coaching"/>
          <xsd:enumeration value="Air BP Limited"/>
          <xsd:enumeration value="Airbiquity Inc"/>
          <xsd:enumeration value="Aircraft Fuel Supply B.V."/>
          <xsd:enumeration value="Airport"/>
          <xsd:enumeration value="AJS"/>
          <xsd:enumeration value="AJS. v.o.f. (NLAMSRAD)"/>
          <xsd:enumeration value="AK (Aker Kvaerner Offshore Partner AS)"/>
          <xsd:enumeration value="Aker Kvaerner"/>
          <xsd:enumeration value="Aker Kvaerner Offshore Partners"/>
          <xsd:enumeration value="Aksdal Bilistsenter"/>
          <xsd:enumeration value="Al Badiah Petroleum Company"/>
          <xsd:enumeration value="Al Furat Petroleum Company"/>
          <xsd:enumeration value="Al Jomaih &amp; Shell Lubricating Oil Co Ltd"/>
          <xsd:enumeration value="Al Jomaih And Shell Lubricating Oil Co.Ltd."/>
          <xsd:enumeration value="Alam El Shawish Petroleum Company"/>
          <xsd:enumeration value="Albania Shell E &amp; P B.V.,"/>
          <xsd:enumeration value="Albania Shell Exploration And Production B.V."/>
          <xsd:enumeration value="ALBANY, The Netherlands"/>
          <xsd:enumeration value="Alberta Products Pipeline Limited"/>
          <xsd:enumeration value="Albian Sands Energy Inc."/>
          <xsd:enumeration value="ALESSANDRI Elektromaschinen-Reparaturwerk EMSR-Indu"/>
          <xsd:enumeration value="Alfa Select Sp Z.O.O."/>
          <xsd:enumeration value="Alliance Fleet Services Llc"/>
          <xsd:enumeration value="Alliance Holding LLC"/>
          <xsd:enumeration value="Alliance Refining Company"/>
          <xsd:enumeration value="Alliance Refining Company Limited"/>
          <xsd:enumeration value="Almacenamientos Petroliferos Dishell S.A."/>
          <xsd:enumeration value="Alomsziget Kft"/>
          <xsd:enumeration value="Alpha Maintenance Systems B.V.B.A."/>
          <xsd:enumeration value="ALSOC"/>
          <xsd:enumeration value="Alta Bilistsenter"/>
          <xsd:enumeration value="AMAZON GAS LIMITED"/>
          <xsd:enumeration value="Ambarli Depolama Hizmetleri Ltd Sti."/>
          <xsd:enumeration value="Amberjack Pipeline Company"/>
          <xsd:enumeration value="Amsterdam Schiphol Pijpleiding Beheer B.V"/>
          <xsd:enumeration value="Amsterdam Schiphol Pijpleiding Cv"/>
          <xsd:enumeration value="Amtmannsvingen Bilistsenter"/>
          <xsd:enumeration value="AMTRA Raumkonzepte GmbH"/>
          <xsd:enumeration value="Andalsnes Bilistsenter"/>
          <xsd:enumeration value="Angkor Resources Co Ltd"/>
          <xsd:enumeration value="Angkor Shell Limited"/>
          <xsd:enumeration value="ANJI JIFFY LUBE AUTOMOTIVE SERVICES COMPANY LIMITED"/>
          <xsd:enumeration value="Anshin Net Kanto"/>
          <xsd:enumeration value="Anzen Sekiyu K.K."/>
          <xsd:enumeration value="AO Service AS"/>
          <xsd:enumeration value="Apenes Bilistsenter"/>
          <xsd:enumeration value="Aquila S.P.A."/>
          <xsd:enumeration value="Aquist GmbH"/>
          <xsd:enumeration value="Aranykut Kft"/>
          <xsd:enumeration value="Aree Di Servizio Autostradali Bellinzona S.A."/>
          <xsd:enumeration value="ARGEKS : ARGE KKD Schmitz"/>
          <xsd:enumeration value="Argus Realty Services Inc"/>
          <xsd:enumeration value="ARMAN JOINT VENTURE LIMITED LIABILITY PARTNERSHIP"/>
          <xsd:enumeration value="Arman Joint Venture Llp"/>
          <xsd:enumeration value="Arman Oil Company"/>
          <xsd:enumeration value="Arman/Cpc Llc"/>
          <xsd:enumeration value="Arp Adhesives Inc."/>
          <xsd:enumeration value="Arrendamientos Agiles, S. De R.L. De C.V."/>
          <xsd:enumeration value="Arrow Energy International Pte Ltd"/>
          <xsd:enumeration value="As Bilistsenter"/>
          <xsd:enumeration value="Asa - Abastecimentos E Servicos De Aviacao, Lda"/>
          <xsd:enumeration value="Asahi Kaijirushi K.K."/>
          <xsd:enumeration value="Asby Bilistsenter"/>
          <xsd:enumeration value="ASCO"/>
          <xsd:enumeration value="Asfaltos Conosur S.A."/>
          <xsd:enumeration value="ASHCO Ltd."/>
          <xsd:enumeration value="Asia Group Leasing Pte Ltd"/>
          <xsd:enumeration value="Asiatic Petroleum Company (Dublin) Limited"/>
          <xsd:enumeration value="Asker Bilistsenter"/>
          <xsd:enumeration value="Askoy Shell Senter"/>
          <xsd:enumeration value="ASSAR CHEMICALS DUA SDN.BHD."/>
          <xsd:enumeration value="AT&amp;T"/>
          <xsd:enumeration value="Atas Anadolu Tasfiyehanesi A.S."/>
          <xsd:enumeration value="At-Balance Americas Llc"/>
          <xsd:enumeration value="Atkins"/>
          <xsd:enumeration value="ATRACC Sdn Bhd"/>
          <xsd:enumeration value="Attiki Denmark Aps"/>
          <xsd:enumeration value="Attraction &amp; Recruitment (Central HR)"/>
          <xsd:enumeration value="Au Energy, LLC"/>
          <xsd:enumeration value="AUSTEN AND BUTTA PTY LTD"/>
          <xsd:enumeration value="AUSTRALIA LNG PTY LTD"/>
          <xsd:enumeration value="Australia LNG Pty. Ltd"/>
          <xsd:enumeration value="Australian LNG Ship Operating Co Pty Ltd"/>
          <xsd:enumeration value="Australian Lng Ship Operating Co. Pty. Ltd."/>
          <xsd:enumeration value="Autobahn-Betriebe G.M.B.H."/>
          <xsd:enumeration value="Autobahn-Raststaette Wuerenlos AG"/>
          <xsd:enumeration value="Autobahnraststatte Wurenlos Ag"/>
          <xsd:enumeration value="Autogas"/>
          <xsd:enumeration value="Autogas Limited"/>
          <xsd:enumeration value="Autogas Tankstellen Gmbh"/>
          <xsd:enumeration value="Autohof W�rgl Gmbh"/>
          <xsd:enumeration value="Autokrysset Bilistsenter"/>
          <xsd:enumeration value="AUTOLYSI AE"/>
          <xsd:enumeration value="Autoteileland GmbH"/>
          <xsd:enumeration value="Auwa Chemie GmbH"/>
          <xsd:enumeration value="Avaldsnes Bilistsenter"/>
          <xsd:enumeration value="Avantium B.V."/>
          <xsd:enumeration value="AVFUEL"/>
          <xsd:enumeration value="Avfuel Corporation"/>
          <xsd:enumeration value="AVIATION FUEL SUPPLY COMPANY - PARTNERSHIP"/>
          <xsd:enumeration value="Avitair Sarl"/>
          <xsd:enumeration value="AVITAIR SAS"/>
          <xsd:enumeration value="Avtaec Ltd"/>
          <xsd:enumeration value="B.V. Aardolieproduktenhandel J.H.A. Ruys"/>
          <xsd:enumeration value="B.V. Dordtsche Petroleum Maatschappij"/>
          <xsd:enumeration value="B.V. Licht En Kracht Maatschappij"/>
          <xsd:enumeration value="B.V. Maatschappij Tot Exploratie Van Delfstoffen (M.E.D.)"/>
          <xsd:enumeration value="B.V. Nederlandse Gasunie"/>
          <xsd:enumeration value="B.V. Nederlandse Internationale Industrie-En Handel Maatschappij"/>
          <xsd:enumeration value="B.V. Petroleum Assurantie Maatschappij"/>
          <xsd:enumeration value="Badr El Din Petroleum Co"/>
          <xsd:enumeration value="Badr Petroleum Company"/>
          <xsd:enumeration value="BAHAMAS SERVICE STATIONS LIMITED"/>
          <xsd:enumeration value="Balsfjord Bilistsenter"/>
          <xsd:enumeration value="Bangkok Aviation Fuel Services P.L.C. (Bafs)"/>
          <xsd:enumeration value="BANGKOK AVIATION FUEL SERVICES PLC"/>
          <xsd:enumeration value="Bardshaug Bilistsenter"/>
          <xsd:enumeration value="Barums Verk Bilistsenter"/>
          <xsd:enumeration value="Basell Polyolefins"/>
          <xsd:enumeration value="Basell Polyolefins GmbH"/>
          <xsd:enumeration value="Bat Liefergemeinschaft Gbr"/>
          <xsd:enumeration value="Batangas Bay Carriers"/>
          <xsd:enumeration value="Baton Rouge"/>
          <xsd:enumeration value="Baur Versand GmbH &amp; Co"/>
          <xsd:enumeration value="Bayer-Shell Isocyanates NV"/>
          <xsd:enumeration value="Beaver Fuels Management Limited"/>
          <xsd:enumeration value="Beb Erdgas Und Erdoel G.M.B.H."/>
          <xsd:enumeration value="BEB Erdgas und Erdoel GmbH"/>
          <xsd:enumeration value="Beb Erdgasspeicher Beteiligungsgesellschaft M.B.H."/>
          <xsd:enumeration value="Beb Erdgasspeicher Gmbh &amp; Co Kg"/>
          <xsd:enumeration value="Beb Erdgastransport Beteiligungsges Mbh"/>
          <xsd:enumeration value="Beb Erdgastransport Gmbh"/>
          <xsd:enumeration value="BEB SPEICHER GmbH"/>
          <xsd:enumeration value="Beb Transport Gmbh &amp; Co Kg"/>
          <xsd:enumeration value="Beb Transport Und Speicher Service Gmbh"/>
          <xsd:enumeration value="Bechtel Engineering"/>
          <xsd:enumeration value="Becsi 99 Kft"/>
          <xsd:enumeration value="Beijing Shell Petroleum Company Ltd"/>
          <xsd:enumeration value="Bekaert Combustion Technology N.V."/>
          <xsd:enumeration value="Belgian Shell S.A."/>
          <xsd:enumeration value="BENGAL PIPELINE COMPANY LLC"/>
          <xsd:enumeration value="Bensinstasjon Service AS"/>
          <xsd:enumeration value="Bergseng Bilistsenter"/>
          <xsd:enumeration value="Berlitz Deutschland GmbH"/>
          <xsd:enumeration value="BERMOT"/>
          <xsd:enumeration value="Bertelsmann"/>
          <xsd:enumeration value="BFI"/>
          <xsd:enumeration value="Bfs Berlin Fuelling Services Gbr"/>
          <xsd:enumeration value="BGFH BETANKUNGS-GESELLSCHAFT  FRANKFURT-HAHN GBR"/>
          <xsd:enumeration value="Bharat Petroleum"/>
          <xsd:enumeration value="Bharat Shell"/>
          <xsd:enumeration value="Bharat Shell Limited"/>
          <xsd:enumeration value="Bharat Shell Ltd"/>
          <xsd:enumeration value="Bhm Waermetechnik Gmbh"/>
          <xsd:enumeration value="BHP Billiton"/>
          <xsd:enumeration value="Biffa"/>
          <xsd:enumeration value="Big Tree Stations Limited"/>
          <xsd:enumeration value="Bilist Torget AS"/>
          <xsd:enumeration value="BIOFINE RENEWABLES LLC"/>
          <xsd:enumeration value="BIRCH POWER B.V."/>
          <xsd:enumeration value="Bituguard Southern Africa (Pty) Ltd"/>
          <xsd:enumeration value="BITUGUARD SYSTEMS (PTY) LTD"/>
          <xsd:enumeration value="Bjerkvik Bilistsenter"/>
          <xsd:enumeration value="Bjolsen Bilistsenter"/>
          <xsd:enumeration value="BJS Offshore B.V."/>
          <xsd:enumeration value="Bjugn Servicesenter"/>
          <xsd:enumeration value="BK Gas B.V."/>
          <xsd:enumeration value="BLACKROCK VENTURES INC."/>
          <xsd:enumeration value="Blakstad Auto"/>
          <xsd:enumeration value="Blendcor (Pty) Ltd."/>
          <xsd:enumeration value="Blyth Offshore Wind Limited"/>
          <xsd:enumeration value="Boersma'S Oliehandel Bv"/>
          <xsd:enumeration value="Bogstone Holding BV"/>
          <xsd:enumeration value="Boldog Fold Kereskedelmi Kft"/>
          <xsd:enumeration value="Bolsones Bilistsenter"/>
          <xsd:enumeration value="Bones Bilistsenter"/>
          <xsd:enumeration value="Bonifacio Gas Corporation"/>
          <xsd:enumeration value="Bonny Gas Transport Ltd."/>
          <xsd:enumeration value="Bonuskad Loyalty Sdn Bhd"/>
          <xsd:enumeration value="Booz | Allen | Hamilton"/>
          <xsd:enumeration value="Booz Allen Hamilton, US"/>
          <xsd:enumeration value="Borand Ltd"/>
          <xsd:enumeration value="Borsod Spicc Kft"/>
          <xsd:enumeration value="Bosilur S.A"/>
          <xsd:enumeration value="BP"/>
          <xsd:enumeration value="BP Amoco Corporation"/>
          <xsd:enumeration value="Bp And Shell Marketing Services (Private) Limited"/>
          <xsd:enumeration value="BP COASTERS"/>
          <xsd:enumeration value="Bp Kenya Limited"/>
          <xsd:enumeration value="BP Kenya Ltd"/>
          <xsd:enumeration value="BP MARKETING LIMITED"/>
          <xsd:enumeration value="BP Oil"/>
          <xsd:enumeration value="BP Oil UK"/>
          <xsd:enumeration value="Bp Zimbabwe (Private) Limited"/>
          <xsd:enumeration value="BR OIL SANDS CORPORATION"/>
          <xsd:enumeration value="Braendstoflageret Koebenhavns Lufthavn I/S"/>
          <xsd:enumeration value="Brakeroya Bilistsenter"/>
          <xsd:enumeration value="Branche Service Centrum Bv"/>
          <xsd:enumeration value="Brandlearning"/>
          <xsd:enumeration value="BRANSTONE (INTERNATIONAL) LIMITED"/>
          <xsd:enumeration value="BRANSTONE COMPANY LIMITED"/>
          <xsd:enumeration value="BRAZOS WIND GP LLC"/>
          <xsd:enumeration value="BRAZOS WIND LP"/>
          <xsd:enumeration value="BRAZOS WIND LP LLC"/>
          <xsd:enumeration value="Brazos Wind Ventures, Llc"/>
          <xsd:enumeration value="Bredase Polystyreen Maatschappij B.V."/>
          <xsd:enumeration value="Britannia (LPG) Limited"/>
          <xsd:enumeration value="British Petroleum"/>
          <xsd:enumeration value="British Pipeline Agency Limited"/>
          <xsd:enumeration value="Broadwater Energy LLC"/>
          <xsd:enumeration value="Broadwater Pipeline LLC"/>
          <xsd:enumeration value="Bronnoysund Bilistsenter"/>
          <xsd:enumeration value="Brown Brothers"/>
          <xsd:enumeration value="Brummundal Bilistsenter"/>
          <xsd:enumeration value="Brunei Energy Services Company, Ltd."/>
          <xsd:enumeration value="Brunei Gas Carriers Sendirian Berhad"/>
          <xsd:enumeration value="Brunei LNG Sendirian Berhad"/>
          <xsd:enumeration value="Brunei Shell Marketing Company Sdn Bhd"/>
          <xsd:enumeration value="Brunei Shell Marketing Company Sendirian Berhad"/>
          <xsd:enumeration value="Brunei Shell Petroleum"/>
          <xsd:enumeration value="Brunei Shell Petroleum Co Sdn"/>
          <xsd:enumeration value="Brunei Shell Petroleum Co Sdn Bhd"/>
          <xsd:enumeration value="Brunei Shell Petroleum Company Sendirian Berhad"/>
          <xsd:enumeration value="Brunei Shell Tankers Sdn Bhd"/>
          <xsd:enumeration value="Brunei Shell Tankers Sendirian Berhad"/>
          <xsd:enumeration value="Brussels Airfuels Services (B.A.S.) Soc. Cooperative"/>
          <xsd:enumeration value="Bryne Bilistsenter"/>
          <xsd:enumeration value="BS4 Offshore B.V."/>
          <xsd:enumeration value="BSL"/>
          <xsd:enumeration value="bu.s microfilmdienst gmbh"/>
          <xsd:enumeration value="Bully 1 Ltd"/>
          <xsd:enumeration value="Bully 2 Ltd"/>
          <xsd:enumeration value="Burkina et Shell"/>
          <xsd:enumeration value="BURMAH-SHELL OIL STORAGE &amp; DISTRIBUTING COMPANY OF INDIA LIMITED"/>
          <xsd:enumeration value="Burshane Pakistan (Pvt) Limited"/>
          <xsd:enumeration value="BUTAGAZ"/>
          <xsd:enumeration value="Butagaz (S.N.C.)"/>
          <xsd:enumeration value="BUTAGAZ MAROC"/>
          <xsd:enumeration value="Butagaz S.A.S"/>
          <xsd:enumeration value="Butagaz Sas"/>
          <xsd:enumeration value="Bwn-Wfs B.V."/>
          <xsd:enumeration value="C+M - Holding Ag"/>
          <xsd:enumeration value="C4C Service internal testing"/>
          <xsd:enumeration value="C6 Resources LLC"/>
          <xsd:enumeration value="Cabazon Wind Partners Llc"/>
          <xsd:enumeration value="Cable &amp; Wireless"/>
          <xsd:enumeration value="CAESAR OIL PIPELINE COMPANY, LLC"/>
          <xsd:enumeration value="Cairns Airport Refuelling Service Pty Ltd"/>
          <xsd:enumeration value="Caleb Brett"/>
          <xsd:enumeration value="CALEB-BRETT"/>
          <xsd:enumeration value="Canadian Turbo (1993) Inc."/>
          <xsd:enumeration value="Cansolv Technologies (Shenzhen) Limited Liability Company"/>
          <xsd:enumeration value="CANSOLV TECHNOLOGIES INC."/>
          <xsd:enumeration value="Canyon State Oil Company Of Colorado, Llc"/>
          <xsd:enumeration value="Car Accessories &amp; Specialities S.A."/>
          <xsd:enumeration value="Card Connection"/>
          <xsd:enumeration value="Carissa Einzelhandel- und Tankstellenservice GmbH"/>
          <xsd:enumeration value="Carissa Einzelhandel-Und Tankstellenservice Gmbh &amp; Co. Kg"/>
          <xsd:enumeration value="Carissa Verwaltungsgesellschaft Mbh"/>
          <xsd:enumeration value="Carlson"/>
          <xsd:enumeration value="Carlson Wagonlit Travel"/>
          <xsd:enumeration value="Carrier Singapore Pte Ltd"/>
          <xsd:enumeration value="Carrington Business Park Limited"/>
          <xsd:enumeration value="Cartotravel Verlag GmbH &amp; Co.KG"/>
          <xsd:enumeration value="Cascade Energy Llc"/>
          <xsd:enumeration value="Caspi Meruerty Operating Company B.V."/>
          <xsd:enumeration value="Caspian Meruerty Operating Company"/>
          <xsd:enumeration value="Caspian Pipeline Consortium"/>
          <xsd:enumeration value="Catalist"/>
          <xsd:enumeration value="Catalyst Recovery Canada Ltd."/>
          <xsd:enumeration value="Catalyst Technology Inc."/>
          <xsd:enumeration value="Catalytic Distillation Technologies"/>
          <xsd:enumeration value="Catalytic Distillation Technologies Inc"/>
          <xsd:enumeration value="Catex Coral Energy, L.L.C"/>
          <xsd:enumeration value="CD Tech International Corporation"/>
          <xsd:enumeration value="Cekisan Depolama Hizmetleri Limited Sirketi"/>
          <xsd:enumeration value="Cellana B.V."/>
          <xsd:enumeration value="Cellana LLC"/>
          <xsd:enumeration value="Central African Petroleum Refinery Pte Ltd"/>
          <xsd:enumeration value="Central Sekiyu Gas K.K."/>
          <xsd:enumeration value="Cera Oil S.A. (Pty) Limited"/>
          <xsd:enumeration value="Ceska Rafinerska"/>
          <xsd:enumeration value="CFBP"/>
          <xsd:enumeration value="C-Fix B.V."/>
          <xsd:enumeration value="Champ Distributors Sdn Bhd"/>
          <xsd:enumeration value="CHAMP DISTRIBUTORS SENDIRIAN BERHAD"/>
          <xsd:enumeration value="Changi Airport Fuel Hydrant Installation Pte. Ltd."/>
          <xsd:enumeration value="Chb-Devis S.A."/>
          <xsd:enumeration value="Chemelil Sugar Company Limited"/>
          <xsd:enumeration value="Chemical Research &amp; Licensing Company"/>
          <xsd:enumeration value="CHEVRON"/>
          <xsd:enumeration value="Chevron Texaco"/>
          <xsd:enumeration value="Chiyoda Corporation"/>
          <xsd:enumeration value="Chiyoda Shoji K.K."/>
          <xsd:enumeration value="Chongqing Doyen Shell Petroleum and Chemical Co. Ltd."/>
          <xsd:enumeration value="CHOSUN SHELL B.V."/>
          <xsd:enumeration value="Chouest"/>
          <xsd:enumeration value="Christol Grease S.A.S"/>
          <xsd:enumeration value="Chrysalix Energy Ii U.S. Limited Partnership"/>
          <xsd:enumeration value="Chrysalix Energy Limited Partnership"/>
          <xsd:enumeration value="Chubb"/>
          <xsd:enumeration value="Chugai Kogyo K.K"/>
          <xsd:enumeration value="Chugoku Sekiyu"/>
          <xsd:enumeration value="Chuo Shell Sekiyu Hambai Kabushiki Kaisha"/>
          <xsd:enumeration value="Cia De Petroleo Shell Del Per"/>
          <xsd:enumeration value="Cicerone Holding BV"/>
          <xsd:enumeration value="CIE MAROCAINE DE TRANSPORTS MARITIMES"/>
          <xsd:enumeration value="Cimsahel Energie Sa"/>
          <xsd:enumeration value="cingularme"/>
          <xsd:enumeration value="City Petroleum Company Ltd"/>
          <xsd:enumeration value="Cjs Cologne Jet Services Gbr"/>
          <xsd:enumeration value="CJSC Caspian Pipeline Consortium - Russia"/>
          <xsd:enumeration value="Clc - Companhia Logistica De Combustiveis S.A."/>
          <xsd:enumeration value="Clients Service Petrole (C.S.P)"/>
          <xsd:enumeration value="Clients Services Petrole Sas"/>
          <xsd:enumeration value="CLNGOD"/>
          <xsd:enumeration value="Club Avantages Sas"/>
          <xsd:enumeration value="Clyde Refinery, Shell Refining (Australia) Pty Ltd"/>
          <xsd:enumeration value="Cmd Aeropuertos Canarios, S.L."/>
          <xsd:enumeration value="CMGL"/>
          <xsd:enumeration value="Cnooc And Shell Petrochemicals Company Limited"/>
          <xsd:enumeration value="CNOOC and Shell Petrochemicals Company Ltd"/>
          <xsd:enumeration value="Cnooc And Shell Petrochemicals Marketing Company Limited"/>
          <xsd:enumeration value="CO1LE1"/>
          <xsd:enumeration value="CO2 TECHNOLOGY CENTRE MONGSTAD DA"/>
          <xsd:enumeration value="Co2Crc Management Pty Ltd"/>
          <xsd:enumeration value="CO2CRC TECHNOLOGIES PTY LTD"/>
          <xsd:enumeration value="COCARDE INVESTMENTS (PTY) LTD"/>
          <xsd:enumeration value="Codexis, Inc."/>
          <xsd:enumeration value="Colbea Enterprises Llc"/>
          <xsd:enumeration value="Coleraine Holdings Limited"/>
          <xsd:enumeration value="Colonial Pipeline Company"/>
          <xsd:enumeration value="COLORADO GREEN HOLDINGS LLC"/>
          <xsd:enumeration value="Colorado Wind Ventures, Llc"/>
          <xsd:enumeration value="COMERCIALIZADORA DE PRODUCTOS Y SERVICIOS, S.A."/>
          <xsd:enumeration value="Comgas - Companhia De Gas De Sao Paulo"/>
          <xsd:enumeration value="Comp Rhenane de Raffinage"/>
          <xsd:enumeration value="Compagnie D'Entreposage Communautaire"/>
          <xsd:enumeration value="Compagnie Rhenane De Raffinage (S.A.)"/>
          <xsd:enumeration value="Compagnie Senegalaise Des Lubrifiants"/>
          <xsd:enumeration value="Compagnie Shell de Guinee"/>
          <xsd:enumeration value="Compania Logistica De Hydrocarburos Clh S.A."/>
          <xsd:enumeration value="COMPANIA QUIMICA NICARAGUENSE S.A."/>
          <xsd:enumeration value="Compania Rimidan S.A"/>
          <xsd:enumeration value="Complexe Petrolier De Lome S.A."/>
          <xsd:enumeration value="Computacenter (UK) Ltd"/>
          <xsd:enumeration value="Computer Sciences Corporation (CSC)"/>
          <xsd:enumeration value="Concawe"/>
          <xsd:enumeration value="CONCH INTERNATIONAL METHANE LIMITED"/>
          <xsd:enumeration value="Concha Chemical Pipeline Llc"/>
          <xsd:enumeration value="Concha I - Combustiveis E Lubrificantes, Lda"/>
          <xsd:enumeration value="CONDOR INVESTMENTS (PRIVATE) LIMITED"/>
          <xsd:enumeration value="Conduit Ventures Limited"/>
          <xsd:enumeration value="CONG TY HUU HAN SHELL GAS HAI PHONG"/>
          <xsd:enumeration value="Cong Ty Huu Han Shell Gas Haiphong"/>
          <xsd:enumeration value="CONOCO"/>
          <xsd:enumeration value="Conoco Phillips"/>
          <xsd:enumeration value="Consortium Des Agrumes Et Plantes A Parfum De Cote D'Ivoire"/>
          <xsd:enumeration value="Content"/>
          <xsd:enumeration value="Continental - Transauto"/>
          <xsd:enumeration value="Continentale Italiana S.P.A."/>
          <xsd:enumeration value="Convenience Retailing Inc."/>
          <xsd:enumeration value="Convenience Shop AS"/>
          <xsd:enumeration value="Coop Meraker"/>
          <xsd:enumeration value="Coop Trondheim &amp; Omegn BA"/>
          <xsd:enumeration value="Cootes Transport"/>
          <xsd:enumeration value="Coral Canada Us Inc."/>
          <xsd:enumeration value="Coral Cibola Canada Inc."/>
          <xsd:enumeration value="Coral Energy Canada Inc"/>
          <xsd:enumeration value="Coral Energy Canada Inc."/>
          <xsd:enumeration value="Coral Energy Gas Sales, Inc"/>
          <xsd:enumeration value="Coral Energy Holding, L.P"/>
          <xsd:enumeration value="Coral Energy Management, Llc"/>
          <xsd:enumeration value="Coral Energy Resources, L.P."/>
          <xsd:enumeration value="Coral Energy Services L.L.C."/>
          <xsd:enumeration value="Coral Energy Services, Llc"/>
          <xsd:enumeration value="Coral Energy Trading Mexico, S. De R.L. De C.V."/>
          <xsd:enumeration value="Coral Finance, L.P."/>
          <xsd:enumeration value="Coral Gas Marketing Llc"/>
          <xsd:enumeration value="Coral Gp Holding, Llc"/>
          <xsd:enumeration value="Coral Gp, L.P."/>
          <xsd:enumeration value="Coral Power, L.L.C."/>
          <xsd:enumeration value="Coral Site Advantage De Mexico, S. De R.L. De C.V."/>
          <xsd:enumeration value="Coral Site Advantage, L.P."/>
          <xsd:enumeration value="Coral Site North America A, Inc."/>
          <xsd:enumeration value="Coral Site North America B, Inc."/>
          <xsd:enumeration value="Coral Structuring, L.L.C."/>
          <xsd:enumeration value="CORK BULK STORAGE LIMTED"/>
          <xsd:enumeration value="Corriere Espresso Garitta"/>
          <xsd:enumeration value="Cotterel WindEnergy Center LLC"/>
          <xsd:enumeration value="Couronnaise De Raffinage (S.A.S.)"/>
          <xsd:enumeration value="CPC Shell Lubricants Co Ltd"/>
          <xsd:enumeration value="Cpc Shell Lubricants Co. Ltd"/>
          <xsd:enumeration value="CPL"/>
          <xsd:enumeration value="Cri / Criterion Marketing Asia Pacific Pte Ltd"/>
          <xsd:enumeration value="Cri Catalyst Company Belgium N.V"/>
          <xsd:enumeration value="Cri Catalyst Company Europe Limited"/>
          <xsd:enumeration value="Cri Catalyst Company Lp"/>
          <xsd:enumeration value="Cri Criterion Inc."/>
          <xsd:enumeration value="Cri Deutschland Gmbh"/>
          <xsd:enumeration value="Cri International, Inc."/>
          <xsd:enumeration value="Cri Metal Products, Inc."/>
          <xsd:enumeration value="Cri Sales And Services Inc."/>
          <xsd:enumeration value="CRI Technology Services"/>
          <xsd:enumeration value="Cri Technology Services B.V."/>
          <xsd:enumeration value="Cri U.S. Lp"/>
          <xsd:enumeration value="Cri Zeolites Inc."/>
          <xsd:enumeration value="CRI/Criterion"/>
          <xsd:enumeration value="Cri/Criterion Catalyst Company Ltd"/>
          <xsd:enumeration value="CRI/CRITERION INC."/>
          <xsd:enumeration value="Crib Point Terminal Pty Ltd"/>
          <xsd:enumeration value="Criterion Catalyst Company"/>
          <xsd:enumeration value="Criterion Catalysts &amp; Technologies Canada, Inc."/>
          <xsd:enumeration value="Criterion Catalysts &amp; Technologies L.P."/>
          <xsd:enumeration value="Criterion Catalysts Canada"/>
          <xsd:enumeration value="Criterion Marketing Asia Pacific Pte Ltd"/>
          <xsd:enumeration value="Crystal Polymers Ltd"/>
          <xsd:enumeration value="CS CSG (AUSTRALIA) PTY LTD"/>
          <xsd:enumeration value="Cs Metals Of Louisiana Llc"/>
          <xsd:enumeration value="Cs Mutiara Petroleum Sdn. Bhd."/>
          <xsd:enumeration value="Csj K.K"/>
          <xsd:enumeration value="CTSD"/>
          <xsd:enumeration value="Currenex, Inc"/>
          <xsd:enumeration value="Customer Loyalty Program Belgium N.V."/>
          <xsd:enumeration value="CV GeB Fonlupt &amp; Metenier"/>
          <xsd:enumeration value="CV Gec Gazarmor"/>
          <xsd:enumeration value="Czech Refinery Company"/>
          <xsd:enumeration value="D.A.S Data Account System GmbH"/>
          <xsd:enumeration value="DANSK"/>
          <xsd:enumeration value="Darwin Industry Fuel Terminal"/>
          <xsd:enumeration value="Dawson Walker"/>
          <xsd:enumeration value="De Co. S.C.A.R.L"/>
          <xsd:enumeration value="De Nederlandse Basis School Company Limited"/>
          <xsd:enumeration value="Dea Mineraloel Gesellsch. Mbh"/>
          <xsd:enumeration value="Dederichs"/>
          <xsd:enumeration value="DEER PARK REFINING LIMITED PARTNERSHIP"/>
          <xsd:enumeration value="Deer Park Refining Ltd"/>
          <xsd:enumeration value="Deheza S.A.I.C.F.Ei."/>
          <xsd:enumeration value="Delphi GmbH"/>
          <xsd:enumeration value="DELTA BUSINESS DEVELOPMENT LIMITED"/>
          <xsd:enumeration value="Depositos Asfalticos S.A."/>
          <xsd:enumeration value="Depots De Petroles Cotiers Sarl"/>
          <xsd:enumeration value="Depots Petroliers De La Corse Sa"/>
          <xsd:enumeration value="Derfell Pty Ltd"/>
          <xsd:enumeration value="Derivados De Petroleo S.A."/>
          <xsd:enumeration value="Desenfans"/>
          <xsd:enumeration value="Detronic GmbH"/>
          <xsd:enumeration value="Deudan-Holding Gmbh"/>
          <xsd:enumeration value="DEUTSCHE GESELLSCHAFT FUER OELINTERESSEN MBH"/>
          <xsd:enumeration value="Deutsche Gesellschaft Fuer Oelwaermeinteressen Mbh"/>
          <xsd:enumeration value="Deutsche Gesellschaft Fuer Tankstellen-Und Parkhausinteressen Mbh"/>
          <xsd:enumeration value="Deutsche Shell Chemie GmbH"/>
          <xsd:enumeration value="Deutsche Shell GmbH"/>
          <xsd:enumeration value="Deutsche Shell Holding GmbH"/>
          <xsd:enumeration value="Deutsche Telekom AG"/>
          <xsd:enumeration value="Deutsche Transalpine Oelleitung Gmbh"/>
          <xsd:enumeration value="Dftg-Deutsche Fluessigerdgas Terminal Gmbh"/>
          <xsd:enumeration value="Diamond Key International (Thailand) Ltd"/>
          <xsd:enumeration value="Diamond Key International Pty Ltd"/>
          <xsd:enumeration value="Dilca Due S.R.L"/>
          <xsd:enumeration value="Dipl.-Ing. H. Weber GmbH &amp; Co.Rohrleitungsbau"/>
          <xsd:enumeration value="DISA Peninsula"/>
          <xsd:enumeration value="DISCARIS"/>
          <xsd:enumeration value="DISMA S.P.A."/>
          <xsd:enumeration value="Disma S.R.L"/>
          <xsd:enumeration value="Distribuidora Shell De El Salvador S.A."/>
          <xsd:enumeration value="Distribuidora Shell de El Salvador SA"/>
          <xsd:enumeration value="Distribuidora Y Comercializadora De Accesorios Y Combustibles Norte Ltda"/>
          <xsd:enumeration value="Distribution"/>
          <xsd:enumeration value="Distrigal Sas"/>
          <xsd:enumeration value="DISTRINORD GAZ"/>
          <xsd:enumeration value="Djibouti Storage Company Sazf"/>
          <xsd:enumeration value="DJS DUESSELDORF JET SERVICES"/>
          <xsd:enumeration value="Djs Dusseldorf Jet Services"/>
          <xsd:enumeration value="Dki Holdings (Thailand) Ltd"/>
          <xsd:enumeration value="DME Strategico Limited"/>
          <xsd:enumeration value="Dokka Bilistsenter"/>
          <xsd:enumeration value="Dombas Bilistsenter"/>
          <xsd:enumeration value="Dosho Niyaku K.K."/>
          <xsd:enumeration value="Dow"/>
          <xsd:enumeration value="Drammen og Omegn Bilistsenter AS"/>
          <xsd:enumeration value="Drayton Coal Pty Ltd"/>
          <xsd:enumeration value="DS-Produkte GmbH"/>
          <xsd:enumeration value="DTZ Zadelhoff"/>
          <xsd:enumeration value="Dumo N.V."/>
          <xsd:enumeration value="Dvh Gas N.V."/>
          <xsd:enumeration value="E &amp; P CARNAVON PTY LTD"/>
          <xsd:enumeration value="E Pay"/>
          <xsd:enumeration value="E&amp;P Holding Gesellschaft M.B.H"/>
          <xsd:enumeration value="Easigas (Proprietary) Limited"/>
          <xsd:enumeration value="Easigas (Pty) Ltd."/>
          <xsd:enumeration value="Easigas Botswana (Pty) Ltd"/>
          <xsd:enumeration value="Easigas Lesotho (Pty) Ltd"/>
          <xsd:enumeration value="Easigas Swaziland (Pty) Ltd"/>
          <xsd:enumeration value="East Central Florida Energy Llp"/>
          <xsd:enumeration value="East Ogishima Oil Terminal Co., Ltd."/>
          <xsd:enumeration value="East Resources Management, LLC"/>
          <xsd:enumeration value="Eastern Canada Response Corporation Ltd."/>
          <xsd:enumeration value="Eastham Refinery Limited"/>
          <xsd:enumeration value="EC Harris LLP"/>
          <xsd:enumeration value="Eco Aviation Fuel Services Limited"/>
          <xsd:enumeration value="Ecolab"/>
          <xsd:enumeration value="Edgar Landeck"/>
          <xsd:enumeration value="EDS, an HP company"/>
          <xsd:enumeration value="EGS"/>
          <xsd:enumeration value="Eiekrysset Bilistsenter"/>
          <xsd:enumeration value="Eikeli Bilistsenter"/>
          <xsd:enumeration value="Einkaufsgemeinschaften Freier Tankstellen Mbh"/>
          <xsd:enumeration value="EK Williams"/>
          <xsd:enumeration value="EKEBERG OLJELAGER DA"/>
          <xsd:enumeration value="Ekip Management Eood"/>
          <xsd:enumeration value="EKON GMBH ERDBAU, KANALBAU UND OBERFLAECHEN NAUJOKAT"/>
          <xsd:enumeration value="Eldars Bensin AS"/>
          <xsd:enumeration value="Electcoms"/>
          <xsd:enumeration value="Electrical Installations (Private) Limited"/>
          <xsd:enumeration value="Electronic Data Systems, and HP Company"/>
          <xsd:enumeration value="Elemica"/>
          <xsd:enumeration value="Elenac"/>
          <xsd:enumeration value="Elenac Fo'S"/>
          <xsd:enumeration value="Elgeseter Bilistsenter"/>
          <xsd:enumeration value="Ellba Bv"/>
          <xsd:enumeration value="Ellba Cv"/>
          <xsd:enumeration value="Ellba Eastern (Pte) Ltd"/>
          <xsd:enumeration value="Elvegaten Bilistsenter"/>
          <xsd:enumeration value="Emdad Aviation Fuel Storage FZCO"/>
          <xsd:enumeration value="Emil Hauser &amp; Co. Ag"/>
          <xsd:enumeration value="EMO Oil"/>
          <xsd:enumeration value="Empresa Produtora De Energia Ltda"/>
          <xsd:enumeration value="Emsland-Erdoelleitung Gmbh"/>
          <xsd:enumeration value="EMV MONTAGEN FUER ELEKTRO- UND MSR TECHNIK GMBH"/>
          <xsd:enumeration value="Energia Inmobiliaria, S. De Rl De C.V."/>
          <xsd:enumeration value="Energina Compania Argentina De Petroleo S.A"/>
          <xsd:enumeration value="Energiparken As"/>
          <xsd:enumeration value="Energy Capital Limited"/>
          <xsd:enumeration value="Energy Corporate Limited"/>
          <xsd:enumeration value="Energy Exploration Marketing Usa Inc"/>
          <xsd:enumeration value="Energy Finance (Netherlands Antilles) N.V."/>
          <xsd:enumeration value="Energy Finance Nz Limited"/>
          <xsd:enumeration value="Energy Financial Services Limited"/>
          <xsd:enumeration value="Energy Gas Holdings Limited"/>
          <xsd:enumeration value="Energy Holdings (Barbados) Ltd"/>
          <xsd:enumeration value="Energy Holdings Offshore Limited"/>
          <xsd:enumeration value="Energy Infrastructure Limited"/>
          <xsd:enumeration value="Energy Investments (Barbados) Ltd"/>
          <xsd:enumeration value="ENERGY PETROLEUM HOLDINGS LIMITED"/>
          <xsd:enumeration value="Energy Petroleum Investments Limited"/>
          <xsd:enumeration value="ENERGY PETROLEUM TARANAKI LIMITED"/>
          <xsd:enumeration value="Energy Power Limited"/>
          <xsd:enumeration value="Energy Storage Company Limited"/>
          <xsd:enumeration value="Energy Trading Nz Limited"/>
          <xsd:enumeration value="ENERGY WESTERN HOLDINGS LIMITED"/>
          <xsd:enumeration value="Energysud S.A."/>
          <xsd:enumeration value="ENERJI YATIRIMLARI ANONIMS SIRKETI"/>
          <xsd:enumeration value="Enex S.A."/>
          <xsd:enumeration value="Enterprise Energy Ireland Ltd"/>
          <xsd:enumeration value="Enterprise Oil (Jersey) Services Limited"/>
          <xsd:enumeration value="Enterprise Oil Exploration Ltd"/>
          <xsd:enumeration value="Enterprise Oil Indonesia Limited"/>
          <xsd:enumeration value="Enterprise Oil Italy Limited"/>
          <xsd:enumeration value="Enterprise Oil Limited"/>
          <xsd:enumeration value="ENTERPRISE OIL MIDDLE EAST LIMITED"/>
          <xsd:enumeration value="Enterprise Oil Middle East Ltd"/>
          <xsd:enumeration value="Enterprise Oil Norge As"/>
          <xsd:enumeration value="ENTERPRISE OIL NORGE LIMITED"/>
          <xsd:enumeration value="Enterprise Oil North America Inc"/>
          <xsd:enumeration value="ENTERPRISE OIL NORTH AMERICA INC."/>
          <xsd:enumeration value="ENTERPRISE OIL OPERATIONS LIMITED"/>
          <xsd:enumeration value="Enterprise Oil Operations Ltd"/>
          <xsd:enumeration value="Enterprise Oil Overseas Holdings Ltd"/>
          <xsd:enumeration value="Enterprise Oil Services Inc"/>
          <xsd:enumeration value="Enterprise Oil Timor Gap (9) Ltd"/>
          <xsd:enumeration value="ENTERPRISE OIL U.K. LIMITED"/>
          <xsd:enumeration value="Enterprise Oil Uk Ltd"/>
          <xsd:enumeration value="Enterprise Petroleum Ltd"/>
          <xsd:enumeration value="Enterprise Products Partners Llc"/>
          <xsd:enumeration value="Entrepot Petrolier De Mulhouse Sarl"/>
          <xsd:enumeration value="Entrepot Petrolier De Valenciennes Sarl"/>
          <xsd:enumeration value="Enventure Global Technology Llc"/>
          <xsd:enumeration value="EP Europe"/>
          <xsd:enumeration value="Equilon Colorado-Kansas Pipeline Llc"/>
          <xsd:enumeration value="Equilon Enterprises Llc"/>
          <xsd:enumeration value="EquiStaff"/>
          <xsd:enumeration value="Equistaff Llc"/>
          <xsd:enumeration value="Equiva Holdings Llc"/>
          <xsd:enumeration value="Eraze Software Solutions"/>
          <xsd:enumeration value="Erdgas-Verkaufs-Gesellschaft Mbh"/>
          <xsd:enumeration value="Erdoel-Lagergesellschaft M.B.H."/>
          <xsd:enumeration value="Erdoel-Raffinerie Deurag-Nerag Gmbh"/>
          <xsd:enumeration value="ErgoGroup"/>
          <xsd:enumeration value="ERMIS A.E.M.E.E."/>
          <xsd:enumeration value="Ernest &amp; Young"/>
          <xsd:enumeration value="ESKOM-SHELL SOLAR HOME SYSTEMS (PTY) LTD"/>
          <xsd:enumeration value="Espa Servicesenter"/>
          <xsd:enumeration value="Esser &amp; Fett GmbH"/>
          <xsd:enumeration value="Estacion Lima S.A."/>
          <xsd:enumeration value="ESTEMBEEK NO. 3 (PTY) LTD"/>
          <xsd:enumeration value="Etanor Da"/>
          <xsd:enumeration value="Ethyleen Pijpleiding Maatschappij (Belgie) N.V."/>
          <xsd:enumeration value="Ethyleen Pijpleiding Maatschappij (Nederland) B.V."/>
          <xsd:enumeration value="Ethyleen Pijpleiding Mij. (Ned) B.V."/>
          <xsd:enumeration value="Ethylene Glycols (Singapore) Private Limited"/>
          <xsd:enumeration value="ETS LAISNE ANDRE SARL"/>
          <xsd:enumeration value="Etterstad Bilistsenter"/>
          <xsd:enumeration value="Eucalyptus du Congo S.A."/>
          <xsd:enumeration value="Euromaster GmbH"/>
          <xsd:enumeration value="Europe Service Restauration S.A."/>
          <xsd:enumeration value="Europia"/>
          <xsd:enumeration value="Euroshell Ab"/>
          <xsd:enumeration value="euroShell Cards B.V."/>
          <xsd:enumeration value="euroShell Deutschland GmbH"/>
          <xsd:enumeration value="Euroshell Sverige AB"/>
          <xsd:enumeration value="Exact Target"/>
          <xsd:enumeration value="Execair"/>
          <xsd:enumeration value="Exel"/>
          <xsd:enumeration value="Explorer Pipeline Company"/>
          <xsd:enumeration value="Explotacion Estacion De Servicio, S.A"/>
          <xsd:enumeration value="Express Lojas De Conveniencia E Servicos Ltd"/>
          <xsd:enumeration value="ExxonMobil"/>
          <xsd:enumeration value="F&amp;F Holding Bv"/>
          <xsd:enumeration value="FACT Engineering GmbH"/>
          <xsd:enumeration value="Fagernes Bilistsenter"/>
          <xsd:enumeration value="Faster China Development Ltd"/>
          <xsd:enumeration value="Fauske Bilistsenter"/>
          <xsd:enumeration value="Fayum Gas"/>
          <xsd:enumeration value="Fayum Gas Company Sae"/>
          <xsd:enumeration value="Ferngasbeteiligungsgesellschaft Mbh"/>
          <xsd:enumeration value="Fht Flussiggas Handel Und Transport Gmbh Co. Kg"/>
          <xsd:enumeration value="FIDITEM"/>
          <xsd:enumeration value="FiDiTem B.V."/>
          <xsd:enumeration value="Fidjane Bilistsenter Ost"/>
          <xsd:enumeration value="Fidjane Bilistsenter Vest"/>
          <xsd:enumeration value="FIDJELAND EIENDOM AS"/>
          <xsd:enumeration value="Figga Bilistsenter"/>
          <xsd:enumeration value="Filiale LOGIGAZ NORD"/>
          <xsd:enumeration value="FILTRAL GmbH &amp; Co. KG Vertriebs KG"/>
          <xsd:enumeration value="FINAD BV"/>
          <xsd:enumeration value="Fingal Aviation Services Limited"/>
          <xsd:enumeration value="Finnsnes Bilistsenter"/>
          <xsd:enumeration value="Finpipe Gie"/>
          <xsd:enumeration value="First Assist"/>
          <xsd:enumeration value="First Business Support"/>
          <xsd:enumeration value="First Coast Energy, Llp"/>
          <xsd:enumeration value="First Data International"/>
          <xsd:enumeration value="First Philippine Industrial Corporation"/>
          <xsd:enumeration value="FITTE"/>
          <xsd:enumeration value="Fjordane Marketing AS"/>
          <xsd:enumeration value="Fjs Frankfurt Jet Services Gbr"/>
          <xsd:enumeration value="FKW Keller GmbH"/>
          <xsd:enumeration value="Flextank B.V."/>
          <xsd:enumeration value="Floro Bilistsenter"/>
          <xsd:enumeration value="Flowerfete"/>
          <xsd:enumeration value="Fluessiggas Gmbh"/>
          <xsd:enumeration value="Fluessiggas Terminal Emden Gmbh &amp; Co. Kg"/>
          <xsd:enumeration value="FLUOR"/>
          <xsd:enumeration value="Flussiggas-Terminal Emden Verwaltungs-Gmbh"/>
          <xsd:enumeration value="Fluxys"/>
          <xsd:enumeration value="Fluxys Lng"/>
          <xsd:enumeration value="Flytanking As"/>
          <xsd:enumeration value="Fokserod Bilistsenter"/>
          <xsd:enumeration value="Follo Stasjondrift AS"/>
          <xsd:enumeration value="Fonlupt-Service"/>
          <xsd:enumeration value="Food Service Centre"/>
          <xsd:enumeration value="Forde Bilistsenter"/>
          <xsd:enumeration value="Forth Worth, Texas"/>
          <xsd:enumeration value="Forus Bilistsenter"/>
          <xsd:enumeration value="FOS FASTER LNG HOLDING SAS"/>
          <xsd:enumeration value="Fosnavag Servicesenter"/>
          <xsd:enumeration value="Fossum Bilistsenter"/>
          <xsd:enumeration value="FOX PETROLEUM LIMITED"/>
          <xsd:enumeration value="FP SOLUTIONS CORPORATION"/>
          <xsd:enumeration value="Friedland Bilistsenter"/>
          <xsd:enumeration value="Frogner Bilistsenter"/>
          <xsd:enumeration value="Froland Bensinstasjon"/>
          <xsd:enumeration value="FSCI Guernsey"/>
          <xsd:enumeration value="Fsf Flughafen Schwechat Flugzeugbetankungs G.M.B.H."/>
          <xsd:enumeration value="Fuel Pipeline Transportation Ltd"/>
          <xsd:enumeration value="Fuel Supplies (C.I.) Limited"/>
          <xsd:enumeration value="Fuelink Pty Ltd"/>
          <xsd:enumeration value="Fuji Shoji"/>
          <xsd:enumeration value="Fujitsu"/>
          <xsd:enumeration value="Fujitsu Helpdesk Manager"/>
          <xsd:enumeration value="Fukushima Sekiyu K.K."/>
          <xsd:enumeration value="Fukuyama Shoseki K.K."/>
          <xsd:enumeration value="Fulmart Limited"/>
          <xsd:enumeration value="Fulton Hogan Limited"/>
          <xsd:enumeration value="Furmanite Industrie Service GmbH"/>
          <xsd:enumeration value="Fusus Comercio E Participacoes Ltda."/>
          <xsd:enumeration value="FUTURE PETROLEUM (PTY) LTD"/>
          <xsd:enumeration value="GAINRACE LIMITED"/>
          <xsd:enumeration value="Gainrace Ltd"/>
          <xsd:enumeration value="GARAGE ROCHARD SA"/>
          <xsd:enumeration value="Garagebedrijf Klinkhamer B.V."/>
          <xsd:enumeration value="Gardemoen Fuelling Services As"/>
          <xsd:enumeration value="GARDERMOEN FUELLING SERVICES AS"/>
          <xsd:enumeration value="Gartnerlokken Bilistsenter"/>
          <xsd:enumeration value="Gas Del Litoral, S. De R.L. De C.V."/>
          <xsd:enumeration value="Gas Investments &amp; Services Company Ltd"/>
          <xsd:enumeration value="Gas Occidente De Mato Grosso Limitada (Bolivia)"/>
          <xsd:enumeration value="Gas Oriente Boliviano Limitada (Bolivia)"/>
          <xsd:enumeration value="Gas Transboliviano S.A."/>
          <xsd:enumeration value="Gasbottling NV"/>
          <xsd:enumeration value="GASNOR AS"/>
          <xsd:enumeration value="Gasnor Asa"/>
          <xsd:enumeration value="Gasocidente Do Mato Grosso Ltda"/>
          <xsd:enumeration value="GASTERRA B.V."/>
          <xsd:enumeration value="Gatwick Airport Storage And Hydrant Company Limited"/>
          <xsd:enumeration value="Gaviota Terminal Company"/>
          <xsd:enumeration value="GAZ CENTRUM SP. Z O.O."/>
          <xsd:enumeration value="Gazarmor"/>
          <xsd:enumeration value="Gazinox"/>
          <xsd:enumeration value="GAZINOX SA"/>
          <xsd:enumeration value="GBH Gesellschaft fuer Buerodienste und Haustechnik mbH"/>
          <xsd:enumeration value="GCS SARL"/>
          <xsd:enumeration value="GEC Projects for EP"/>
          <xsd:enumeration value="GEODIS"/>
          <xsd:enumeration value="Geogaz Lavera Sa"/>
          <xsd:enumeration value="Geosel Manosque Snc"/>
          <xsd:enumeration value="Geovexin Sa"/>
          <xsd:enumeration value="Gesellschaft Fuer Buerodienste Und Haustechnik Mbh"/>
          <xsd:enumeration value="Gesellschaft Fuer Firmengastronomie Mbh"/>
          <xsd:enumeration value="Gesellschaft Fuer Mineraldelveredelung Und Distribution Rhaesa Mbh"/>
          <xsd:enumeration value="Gesellschaft fur Burodienste und Haustechnik mbH"/>
          <xsd:enumeration value="Gesellschaft fur Firmen Gastronomie mbH"/>
          <xsd:enumeration value="Gestion Commerciale, Administrative Et Financiere"/>
          <xsd:enumeration value="Getec Energie AG"/>
          <xsd:enumeration value="Getronics (Australia) Pty Ltd"/>
          <xsd:enumeration value="Getronics ICT Solutions and Services"/>
          <xsd:enumeration value="Getronics PinkRoccade"/>
          <xsd:enumeration value="GETRONICS SOLUTION (MALAYSIA) SDN BHD"/>
          <xsd:enumeration value="Gezamenlijke Tankdienst Schiphol B.V."/>
          <xsd:enumeration value="GFG Gesellschaft fuer Firmengastronomie mbH"/>
          <xsd:enumeration value="Gilbarco"/>
          <xsd:enumeration value="Gilco Enterprise, Ltd"/>
          <xsd:enumeration value="Gjemselund Bilistsenter"/>
          <xsd:enumeration value="Global Outpost Services"/>
          <xsd:enumeration value="GlobeFuel Systems &amp; Services GmbH"/>
          <xsd:enumeration value="Gloppe Bilistsenter"/>
          <xsd:enumeration value="GLOSSOP LIMITED"/>
          <xsd:enumeration value="Glossop Ltd."/>
          <xsd:enumeration value="GMR Gesellschaft Fuer Montage-Und Regeltechnik MBH"/>
          <xsd:enumeration value="Gnl Do Nordeste Ltda"/>
          <xsd:enumeration value="GOGB LIMITED"/>
          <xsd:enumeration value="Gol Bilistsenter"/>
          <xsd:enumeration value="GOTHENBURGH FUELLING COMPANY AB"/>
          <xsd:enumeration value="GPT D'EXPL. DES INSTAL. AVIATION R.GARROS"/>
          <xsd:enumeration value="GPT PETROLIER AVITAILLEMENT R.GARROS"/>
          <xsd:enumeration value="Gpt Petrolier De La Cote D'Azur"/>
          <xsd:enumeration value="Gran Bilistsenter"/>
          <xsd:enumeration value="Grands Moulins Burkinabe (Gmb)"/>
          <xsd:enumeration value="Greaker Bil"/>
          <xsd:enumeration value="Great Lakes Responce Corporation Of Canada"/>
          <xsd:enumeration value="Greek Into-Plane Storage And Services Company"/>
          <xsd:enumeration value="Green Shield, Inc"/>
          <xsd:enumeration value="Green Shipping Co., Ltd."/>
          <xsd:enumeration value="Grimstad Bensinstasjon"/>
          <xsd:enumeration value="Grorud Bilistsenter"/>
          <xsd:enumeration value="Grote Lei�ling &amp; Partner Personalentwicklung und Training"/>
          <xsd:enumeration value="Groupe Charmettes Sa"/>
          <xsd:enumeration value="Groupement Immobilier Petrolier (Gie)"/>
          <xsd:enumeration value="Groupement Petrolier Aviation (G.I.E.)"/>
          <xsd:enumeration value="Groupement Petrolier Saint Pierre Des Corps"/>
          <xsd:enumeration value="Groupement Shell Algerie"/>
          <xsd:enumeration value="Groupement Technique Citernes (G.I.E.)"/>
          <xsd:enumeration value="Grundstuecksverwaltungsgesellschaft Industriestrasse Mbh"/>
          <xsd:enumeration value="Gsb -Sonderabfall-Entsorgung Bayern Gmbh"/>
          <xsd:enumeration value="GSCAT Criterion"/>
          <xsd:enumeration value="GSNL"/>
          <xsd:enumeration value="GTI"/>
          <xsd:enumeration value="GTI Industrie Noordoost"/>
          <xsd:enumeration value="GTI Mechanical B.V"/>
          <xsd:enumeration value="GTS Geb�udetechnik und Service GmbH"/>
          <xsd:enumeration value="Guam Response Services Ltd."/>
          <xsd:enumeration value="Guangdong Gsz Shell Service Stations Company Ltd"/>
          <xsd:enumeration value="Gulf Landing, Llc"/>
          <xsd:enumeration value="Gulfshare L.L.C."/>
          <xsd:enumeration value="Gulset Bilistsenter"/>
          <xsd:enumeration value="Gvoe Gebinde-Verwertungsgesellschaft Der Mineraloelwirtschaft Mbh"/>
          <xsd:enumeration value="Gyomi Kft"/>
          <xsd:enumeration value="Hadeland Veiservice AS"/>
          <xsd:enumeration value="Hafslund Bilistsenter"/>
          <xsd:enumeration value="Hagakrossen Bilistsenter"/>
          <xsd:enumeration value="Hai Leck Engineering Pte Ltd"/>
          <xsd:enumeration value="Hainaut Chauffage S.A."/>
          <xsd:enumeration value="Hallingdal Retail AS"/>
          <xsd:enumeration value="Hallseth Trafikksenter"/>
          <xsd:enumeration value="Halsoy Bilistsenter"/>
          <xsd:enumeration value="Hamburg Fuelling Services"/>
          <xsd:enumeration value="Hamburg Tank Services Gbr"/>
          <xsd:enumeration value="Handelsvereniging Neptunus Holding B.V."/>
          <xsd:enumeration value="HANGZHOU NATURAL GAS COMPANY LIMITED"/>
          <xsd:enumeration value="Hankook Shell Oil Company"/>
          <xsd:enumeration value="Hankook Shell Oil Company Ltd"/>
          <xsd:enumeration value="HANNON LIMITED"/>
          <xsd:enumeration value="Hannoversche Erdoelleitungs-Gmbh"/>
          <xsd:enumeration value="HANOI FUELS JOINT STOCK COMPANY"/>
          <xsd:enumeration value="Hans Graf Bauunternehmung GmbH &amp; Co.KG"/>
          <xsd:enumeration value="Hanseatische Bunker- und Handelsgesellschaft mbH"/>
          <xsd:enumeration value="Harbour City Property Investments Ltd"/>
          <xsd:enumeration value="Harliwich Investments Pty. Ltd."/>
          <xsd:enumeration value="Hasco &amp; Shell Marketing Y.S.C."/>
          <xsd:enumeration value="Hasco &amp; Shell Marketing Ysc"/>
          <xsd:enumeration value="Haugasveien Bilistsenter"/>
          <xsd:enumeration value="Haugenstua Bilistsenter"/>
          <xsd:enumeration value="Haukas Bensinstasjon"/>
          <xsd:enumeration value="HaVa Retail AS"/>
          <xsd:enumeration value="HAZIRA GAS PRIVATE LIMITED"/>
          <xsd:enumeration value="Hazira Lng Private Limited"/>
          <xsd:enumeration value="Hazira LNG Private Ltd"/>
          <xsd:enumeration value="Hazira Port Private Limited"/>
          <xsd:enumeration value="Heathrow Airport Fuel Company Limited"/>
          <xsd:enumeration value="Heathrow Hydrant Company Limited"/>
          <xsd:enumeration value="Heathrow Hydrant Operating Company Limited"/>
          <xsd:enumeration value="HECTAS Geb�udedienste Stiftung &amp; Co.KG Zweigniederlassung K�ln"/>
          <xsd:enumeration value="Hedde Bauunternehmen GmbH"/>
          <xsd:enumeration value="Heiane Bilistsenter"/>
          <xsd:enumeration value="Heimdal Bilistsenter"/>
          <xsd:enumeration value="Heinrich Scheven Anlagen- und Leitungsbau GmbH"/>
          <xsd:enumeration value="Heiwa Kisen K.K."/>
          <xsd:enumeration value="Hemsedal Bilistsenter"/>
          <xsd:enumeration value="Hera Hydrogen Storage Systems Inc."/>
          <xsd:enumeration value="Herentals Heating N.V."/>
          <xsd:enumeration value="Herkules Bilistsenter"/>
          <xsd:enumeration value="Hermes S.A"/>
          <xsd:enumeration value="HEXION SPECIALTY CHEMICALS B.V."/>
          <xsd:enumeration value="Hiap Seng Engineering Ltd"/>
          <xsd:enumeration value="Hikawa Sekiyu"/>
          <xsd:enumeration value="Hilling Servicesenter"/>
          <xsd:enumeration value="Hiperoleos Ii - Lubrificantes, Lda."/>
          <xsd:enumeration value="Hitachi Data Systems"/>
          <xsd:enumeration value="Hokkaido Joint Stockpiling Co., Ltd."/>
          <xsd:enumeration value="Hokusho Yugyo"/>
          <xsd:enumeration value="Holbrook Road Limited"/>
          <xsd:enumeration value="Hong Kong Response Limited"/>
          <xsd:enumeration value="Honolulu Terminal LLC"/>
          <xsd:enumeration value="Hotel Maatschappij De Wittenburg B.V."/>
          <xsd:enumeration value="Houches Holdings S.A."/>
          <xsd:enumeration value="Hovin Bilistsenter"/>
          <xsd:enumeration value="Hoydalsmo Servicesenter"/>
          <xsd:enumeration value="Hoyer"/>
          <xsd:enumeration value="Hoyer Group"/>
          <xsd:enumeration value="Hpdrs Und Spnv Deutschland Verwaltungsges. Mbh"/>
          <xsd:enumeration value="HP-MYS"/>
          <xsd:enumeration value="HPRDS UND SPNV DEUTSCHLAND OIL GMBH &amp; CO. KG"/>
          <xsd:enumeration value="HPRDS und SPNV Deutschland Verwaltungsges. mbH"/>
          <xsd:enumeration value="HS&amp;P Engineering Contractor GmbH"/>
          <xsd:enumeration value="HSG"/>
          <xsd:enumeration value="Hsg Technischer Service Gmbh"/>
          <xsd:enumeration value="HSOC Legacy"/>
          <xsd:enumeration value="Hubwoo.com SA"/>
          <xsd:enumeration value="Humppilan Huoltokeskus Oy"/>
          <xsd:enumeration value="Hungaro DigiTel"/>
          <xsd:enumeration value="Hydrant Refuelling System S.A."/>
          <xsd:enumeration value="Hydranten-Betriebs-Gesellschaft Flughafen Frankfurt/Main Gbr"/>
          <xsd:enumeration value="Hylla Bilistsenter"/>
          <xsd:enumeration value="Ibaragi L.P. Gas Co."/>
          <xsd:enumeration value="IBM Bangalore, India"/>
          <xsd:enumeration value="IBM India"/>
          <xsd:enumeration value="IBM Nederland BV"/>
          <xsd:enumeration value="IBM-BNG"/>
          <xsd:enumeration value="IBS"/>
          <xsd:enumeration value="ICOLUB - INDUSTRIA DE LUBRIFICANTES S.A."/>
          <xsd:enumeration value="Icolub - Industria E Comercio De Lubrificantes S.A."/>
          <xsd:enumeration value="IG BCE"/>
          <xsd:enumeration value="ihle AG"/>
          <xsd:enumeration value="I-many, Inc"/>
          <xsd:enumeration value="Imopetro - Importadora De Petroleos De Mocambique Ltda"/>
          <xsd:enumeration value="IMP Interactive Marketing Partner GmbH"/>
          <xsd:enumeration value="Imporgal Sas"/>
          <xsd:enumeration value="Imtech"/>
          <xsd:enumeration value="Inderoy Bilistsenter"/>
          <xsd:enumeration value="Indurest-Planungsgesellschaft flr"/>
          <xsd:enumeration value="Industrial Contract Designers (Asia Pacific) Pty Ltd"/>
          <xsd:enumeration value="Industrie Togolaise Des Plastiques (Itp)"/>
          <xsd:enumeration value="INFINEUM"/>
          <xsd:enumeration value="Infineum Holdings Bv"/>
          <xsd:enumeration value="Infineum International Limited"/>
          <xsd:enumeration value="Infineum Singapore Pte Ltd"/>
          <xsd:enumeration value="Infineum Uk Ltd"/>
          <xsd:enumeration value="Infineum Usa Inc"/>
          <xsd:enumeration value="INFINEUM USA INC."/>
          <xsd:enumeration value="Infineum Usa L.P."/>
          <xsd:enumeration value="Infineum USA LP"/>
          <xsd:enumeration value="Ingeniorsfirma G Karlbom AB"/>
          <xsd:enumeration value="Inland Corporation"/>
          <xsd:enumeration value="Inmobiliaria Choapa Ltda"/>
          <xsd:enumeration value="Innovative Carbon Technologies Pty Ltd"/>
          <xsd:enumeration value="INOCASA GmbH"/>
          <xsd:enumeration value="Integral Investments B.V."/>
          <xsd:enumeration value="Intergen (North America) Inc."/>
          <xsd:enumeration value="Intergen Ltd"/>
          <xsd:enumeration value="Intergen Nv"/>
          <xsd:enumeration value="International Energy Bank Ltd"/>
          <xsd:enumeration value="International Gas Transportation Company Ltd."/>
          <xsd:enumeration value="INTERNATIONAL INLAND WATERWAYS, LIMITED"/>
          <xsd:enumeration value="Interterra Parking S.A."/>
          <xsd:enumeration value="Inversiones Shell S.A."/>
          <xsd:enumeration value="Invest Region LLC"/>
          <xsd:enumeration value="Iogen Energy Corporation"/>
          <xsd:enumeration value="IONIO GAS S.R.L."/>
          <xsd:enumeration value="IOT  MANAGEMENT SDN. BHD."/>
          <xsd:enumeration value="Iraq Petroleum Company Limited"/>
          <xsd:enumeration value="Irish Shell Limited"/>
          <xsd:enumeration value="Irish Shell Ltd"/>
          <xsd:enumeration value="Irish Shell Trust Limited"/>
          <xsd:enumeration value="Ishavsporten Bilistsenter"/>
          <xsd:enumeration value="Islensk Nyorka Ehf (Icelandic New Energy Ltd)"/>
          <xsd:enumeration value="Ismailia Gaz"/>
          <xsd:enumeration value="Ispagnac Participacoes"/>
          <xsd:enumeration value="IT Equipment Sites in use by Shell"/>
          <xsd:enumeration value="Ivv - Industrie Versicherungs-Vermittlungs-Gmbh"/>
          <xsd:enumeration value="Iwata Sekiyu K.K."/>
          <xsd:enumeration value="J &amp; S Motors (Private) Ltd"/>
          <xsd:enumeration value="J.P. Industrie Sas"/>
          <xsd:enumeration value="J.V. Orio S.R.L."/>
          <xsd:enumeration value="JA of DK UGV and SEPU I BV"/>
          <xsd:enumeration value="Jack Morton"/>
          <xsd:enumeration value="JACKPINE MINE INC."/>
          <xsd:enumeration value="Jacobs Engineering"/>
          <xsd:enumeration value="Jacobs Project GMBH"/>
          <xsd:enumeration value="James Fisher Everard"/>
          <xsd:enumeration value="JANARI IMPORTADORA DE COMBUSTIVEIS LTDA"/>
          <xsd:enumeration value="Japan Chemtech Ltd"/>
          <xsd:enumeration value="Japan Inspection &amp; Engineering Service Co., Ltd."/>
          <xsd:enumeration value="Japan Malaysia Lng Co., Ltd."/>
          <xsd:enumeration value="JCI"/>
          <xsd:enumeration value="Jernbanegaten Biliservice AS"/>
          <xsd:enumeration value="Jernbanegaten Bilistsenter"/>
          <xsd:enumeration value="Jeti AS"/>
          <xsd:enumeration value="Jiffy Lube International Of Maryland, Inc"/>
          <xsd:enumeration value="Jiffy Lube International, Inc"/>
          <xsd:enumeration value="Jilin Shell Oil Shale Development Co. Ltd"/>
          <xsd:enumeration value="Johannsen, Freudenberg &amp; Partner"/>
          <xsd:enumeration value="John Brown Voest GmbH Niederlassung Wesseling"/>
          <xsd:enumeration value="John G. Rathborne Limited"/>
          <xsd:enumeration value="Johnson Controls Inc"/>
          <xsd:enumeration value="JOINT INSPECTION GROUP LIMITED"/>
          <xsd:enumeration value="JointVenture"/>
          <xsd:enumeration value="Jokisch"/>
          <xsd:enumeration value="Jokisch Gmbh Fabrik Fuer Schmier-Und Kuehlmittelspez."/>
          <xsd:enumeration value="Jolliet Pipe Line Company"/>
          <xsd:enumeration value="Jordan Oil Shale Company B.V."/>
          <xsd:enumeration value="Josloc"/>
          <xsd:enumeration value="JP-INDUSTRIE"/>
          <xsd:enumeration value="JPM Ingenieurtechnik GmbH"/>
          <xsd:enumeration value="JSC Caspian Pipeline Consortium - Kazakhstan"/>
          <xsd:enumeration value="JTL Trading AS"/>
          <xsd:enumeration value="JV Arman LLP"/>
          <xsd:enumeration value="JWT"/>
          <xsd:enumeration value="K. Balling-Engelsen A/S"/>
          <xsd:enumeration value="K.K. Actis"/>
          <xsd:enumeration value="K.K. Axam"/>
          <xsd:enumeration value="K.K. Creco"/>
          <xsd:enumeration value="K.K. Dia Shoseki"/>
          <xsd:enumeration value="K.K. Enax"/>
          <xsd:enumeration value="K.K. Hayawa"/>
          <xsd:enumeration value="K.K. Jiyugaoka Estate"/>
          <xsd:enumeration value="K.K. Kanahon"/>
          <xsd:enumeration value="K.K. Macs"/>
          <xsd:enumeration value="K.K. Marushin"/>
          <xsd:enumeration value="K.K. Nogawa Sekiyu"/>
          <xsd:enumeration value="K.K. Pla Dio Tokyo"/>
          <xsd:enumeration value="K.K. Rising Sun"/>
          <xsd:enumeration value="K.K. Ryokka"/>
          <xsd:enumeration value="K.K. S.V.C. Tokyo"/>
          <xsd:enumeration value="K.K. Shell Sekiyu Osaka Hatsubaisho"/>
          <xsd:enumeration value="K.K. Showa Shokai"/>
          <xsd:enumeration value="K.K. Shutern Katsushika"/>
          <xsd:enumeration value="K.K. Sun Road Planning"/>
          <xsd:enumeration value="K.K. Tohoku Tank Shokai"/>
          <xsd:enumeration value="K.K. Travel Tack"/>
          <xsd:enumeration value="K.K.K.G.S."/>
          <xsd:enumeration value="K.S.M. Koel- En Smeermiddelen B.V. / Shell Metalworking Benelux"/>
          <xsd:enumeration value="K/S Statfjord Transport A/S &amp; Co."/>
          <xsd:enumeration value="Kagylogyongye Kft"/>
          <xsd:enumeration value="Kalido Inc"/>
          <xsd:enumeration value="Kamayan Realty Corporation"/>
          <xsd:enumeration value="Kamei Shoten"/>
          <xsd:enumeration value="Kamfjord Bilistsenter"/>
          <xsd:enumeration value="Kanor Chemicals"/>
          <xsd:enumeration value="Kansai Hikawa Sekiyu"/>
          <xsd:enumeration value="Kansai Shoseki K.K."/>
          <xsd:enumeration value="Kanto L.P. Gas Co."/>
          <xsd:enumeration value="Kanto Shoseki Gas Service Co."/>
          <xsd:enumeration value="Kapuni Gas Contracts Limited"/>
          <xsd:enumeration value="Karmoy Bilistsenter"/>
          <xsd:enumeration value="Karmsundgata Bilistsenter"/>
          <xsd:enumeration value="Kaspar Poensgen St�dtereinigung GmbH"/>
          <xsd:enumeration value="Kastellet Bilistsenter"/>
          <xsd:enumeration value="Kataleuna Gmbh Catalysts"/>
          <xsd:enumeration value="Kauppinen Veijo Oy"/>
          <xsd:enumeration value="KAW Kiehl KG"/>
          <xsd:enumeration value="Kawaju Shoji K.K."/>
          <xsd:enumeration value="Kawamura Sekiyuten Ltd."/>
          <xsd:enumeration value="KEBABANGAN PETROLEUM OPERATING COMPANY SDN. BHD."/>
          <xsd:enumeration value="Keihin Kaiun"/>
          <xsd:enumeration value="Kenya Petroleum Refineries Limited"/>
          <xsd:enumeration value="Kenya Petroleum Refineries Ltd"/>
          <xsd:enumeration value="Kenya Shell Limited"/>
          <xsd:enumeration value="Kenya Shell Ltd"/>
          <xsd:enumeration value="Khmer Shell Limited"/>
          <xsd:enumeration value="Kichijiya Shell Sekiyu K.K."/>
          <xsd:enumeration value="Kiehl Group AG"/>
          <xsd:enumeration value="Kilen Bensin"/>
          <xsd:enumeration value="Kime Properties (Private) Limited"/>
          <xsd:enumeration value="Kimura Kabushiki Kaisha"/>
          <xsd:enumeration value="Kirkenes Bilistsenter"/>
          <xsd:enumeration value="Kirthar Pakistan B.V."/>
          <xsd:enumeration value="Kitasaka Sekiyu K.K."/>
          <xsd:enumeration value="Kjelleveien Bilistsenter"/>
          <xsd:enumeration value="Kjellstad Bilistsenter"/>
          <xsd:enumeration value="Kjelsas Bilistsenter"/>
          <xsd:enumeration value="Kloeckner Flue.Gas Alt Zachun Gmbh &amp; Co Kg"/>
          <xsd:enumeration value="Kloeckner. Fl. Gas. Alt. Zachun Verw. Gmbh"/>
          <xsd:enumeration value="Klofta Bilistsenter"/>
          <xsd:enumeration value="Kms Convenience Marts Llc"/>
          <xsd:enumeration value="Knarvik Bilistsenter"/>
          <xsd:enumeration value="KNIGHT FUELS LIMITED"/>
          <xsd:enumeration value="Knutepunktet"/>
          <xsd:enumeration value="Koch Trade Connection E. K."/>
          <xsd:enumeration value="Koernig-Weber Engineering GmbH &amp; Co.KG"/>
          <xsd:enumeration value="Kolbotn Bilistsenter"/>
          <xsd:enumeration value="Kongsberg Retail AS"/>
          <xsd:enumeration value="Konstruktionsservice Classen Friedel Classen"/>
          <xsd:enumeration value="Koskinen Kauko Ky"/>
          <xsd:enumeration value="Kotohira Sekiyu K.K."/>
          <xsd:enumeration value="KPRL"/>
          <xsd:enumeration value="Krakeroy Bilistsenter"/>
          <xsd:enumeration value="Kraton"/>
          <xsd:enumeration value="Kraton Polymers"/>
          <xsd:enumeration value="Kroon Oil B.V."/>
          <xsd:enumeration value="KSB SERVICE GMBH SCHWEDT"/>
          <xsd:enumeration value="Kukkola Convenience Marts Llc"/>
          <xsd:enumeration value="Kuwait Shell Limited"/>
          <xsd:enumeration value="Kvernevik Bilistsenter"/>
          <xsd:enumeration value="Kyoto Sky Parking K.K."/>
          <xsd:enumeration value="La Centrafricaine Des Petroles - Petroca"/>
          <xsd:enumeration value="Ladybug Pipeline Llc"/>
          <xsd:enumeration value="Laguneparken Bilistsenter"/>
          <xsd:enumeration value="Lambert En Dauw N.V."/>
          <xsd:enumeration value="Lambert Smith Hampton"/>
          <xsd:enumeration value="LBS"/>
          <xsd:enumeration value="Lensbury"/>
          <xsd:enumeration value="Lensbury Limited"/>
          <xsd:enumeration value="Lensbury Ltd"/>
          <xsd:enumeration value="Lepton Shipping Corporation"/>
          <xsd:enumeration value="Les Docks Des Petroles D'Ambes (S.A.)"/>
          <xsd:enumeration value="Les Huiles Norco (1989) Ltee / Norco Oils (1989) Ltd."/>
          <xsd:enumeration value="Leuendorff &amp; Co Mineraloelhandel Gmbh"/>
          <xsd:enumeration value="Levelseas Holdings Limited"/>
          <xsd:enumeration value="Lfs Langenhagen Fuelling Services Gbr"/>
          <xsd:enumeration value="Lillehammer Bilistsenter"/>
          <xsd:enumeration value="Lillestrom Bilistsenter"/>
          <xsd:enumeration value="Limited Liability Company &quot;Shell NefteGaz Development (I)&quot;"/>
          <xsd:enumeration value="Limited Liability Company &quot;Shell NefteGaz Development (II)&quot;"/>
          <xsd:enumeration value="Limited Liability Company &quot;Shell NefteGaz Development (III)&quot;"/>
          <xsd:enumeration value="Limited Liability Company &quot;Shell NefteGaz Development (IV)&quot;"/>
          <xsd:enumeration value="Limited Liability Company &quot;Shell NefteGaz Development (V)&quot;"/>
          <xsd:enumeration value="Limited Liability Company &quot;Shell NefteGaz Development (VI)&quot;"/>
          <xsd:enumeration value="Liquigas Limited"/>
          <xsd:enumeration value="LLANO ESTACADO WIND, LLC"/>
          <xsd:enumeration value="Llano Estacado Wind, Lp"/>
          <xsd:enumeration value="Locap Llc"/>
          <xsd:enumeration value="LOGAM B.V."/>
          <xsd:enumeration value="Logam Metalen B.V."/>
          <xsd:enumeration value="Logam Nederland B.V."/>
          <xsd:enumeration value="LogicaCMG"/>
          <xsd:enumeration value="LogicaCMG Nederland B.V."/>
          <xsd:enumeration value="LOGIGAZ-NORD SAS"/>
          <xsd:enumeration value="Logistique Petroliere"/>
          <xsd:enumeration value="Lokkeveien Bilistsenter"/>
          <xsd:enumeration value="Longum Bilistsenter"/>
          <xsd:enumeration value="Loop Llc"/>
          <xsd:enumeration value="Looten"/>
          <xsd:enumeration value="Loyalty Management Netherlands B.V."/>
          <xsd:enumeration value="Loyalty New Zealand Limited"/>
          <xsd:enumeration value="Loyalty Pacific (Hong Kong) Ltd"/>
          <xsd:enumeration value="Lube Mobile Pty Ltd"/>
          <xsd:enumeration value="LUBETECH SDN BHD"/>
          <xsd:enumeration value="Luboil - Distribuidor de lubrificantes, Lda"/>
          <xsd:enumeration value="Lubricantes Del Centro Ludelca, C.A."/>
          <xsd:enumeration value="Lubricantes Dominicanos,S.A."/>
          <xsd:enumeration value="Lura Bensin &amp; Service"/>
          <xsd:enumeration value="Lutong Refining Company Sendrian Berhad"/>
          <xsd:enumeration value="M&amp;H Associates"/>
          <xsd:enumeration value="Maasvlakte Olie Terminal C.V."/>
          <xsd:enumeration value="Maasvlakte Olie Terminal N.V."/>
          <xsd:enumeration value="MACTRA LTD"/>
          <xsd:enumeration value="Madlakrossen Bilistsenter"/>
          <xsd:enumeration value="Maghreb Gaz"/>
          <xsd:enumeration value="Mainline Pipelines Limited"/>
          <xsd:enumeration value="MairDumont"/>
          <xsd:enumeration value="Malaysia Lng Dua Sendirian Berhad"/>
          <xsd:enumeration value="Malaysia LNG Sdn Bhd"/>
          <xsd:enumeration value="Malaysia Lng Tiga Sendirian Berhad"/>
          <xsd:enumeration value="Malmoe Fuelling Services Ab"/>
          <xsd:enumeration value="Maloy Bilistsenter"/>
          <xsd:enumeration value="Management Strategien Hans"/>
          <xsd:enumeration value="Manager Ltd"/>
          <xsd:enumeration value="Manchester Airport Storage &amp; Hydrant Company Limited"/>
          <xsd:enumeration value="MANCHESTER AIRPORT STORAGE AND HYDRANT COMPANY LIMITED"/>
          <xsd:enumeration value="Manglerud Bilistsenter"/>
          <xsd:enumeration value="Manutencao Caboverdeana - Matec"/>
          <xsd:enumeration value="Manwa Kogyo"/>
          <xsd:enumeration value="Manx Petroleum"/>
          <xsd:enumeration value="Mapec Do Brasil Participacoes Ltda."/>
          <xsd:enumeration value="Maple Power Holdings"/>
          <xsd:enumeration value="MAPLE POWER HOLDINGS LLC"/>
          <xsd:enumeration value="Marc Schmitz GmbH Heizung Sanit�r Solartechnik"/>
          <xsd:enumeration value="Mariana Acquisition Corporation"/>
          <xsd:enumeration value="Marienlyst Bilistsenter"/>
          <xsd:enumeration value="Marienlyst Garasjer A/S"/>
          <xsd:enumeration value="MARIENLYST GARASJER AS"/>
          <xsd:enumeration value="Mariero Bilistsenter"/>
          <xsd:enumeration value="Marigest"/>
          <xsd:enumeration value="Mars Oil Pipeline Company"/>
          <xsd:enumeration value="Marsh Conseil"/>
          <xsd:enumeration value="Mastemyr Bilistsenter"/>
          <xsd:enumeration value="Masterange"/>
          <xsd:enumeration value="Maui Development Limited"/>
          <xsd:enumeration value="MBRAND"/>
          <xsd:enumeration value="MDC Technology LTD"/>
          <xsd:enumeration value="Mediacom"/>
          <xsd:enumeration value="Melsomvik Bilistsenter"/>
          <xsd:enumeration value="Melville Properties (Pty) Limited"/>
          <xsd:enumeration value="Menkeruds Motorsenter"/>
          <xsd:enumeration value="MERKUR"/>
          <xsd:enumeration value="Merkur Vaseline Gmbh &amp; Co. Kg"/>
          <xsd:enumeration value="Merkur Vaseline Verwaltungs Gmbh"/>
          <xsd:enumeration value="Mertvyi Kultuk Llc"/>
          <xsd:enumeration value="Metax Olie A/S"/>
          <xsd:enumeration value="Meteor Lead Limited"/>
          <xsd:enumeration value="Mfs Munich Fuelling Services Gbr"/>
          <xsd:enumeration value="Mhg Heger Gesellschaft M.B.H."/>
          <xsd:enumeration value="Mhg Hoeller Eisen Gesellschaft M.B.H."/>
          <xsd:enumeration value="Mhg Wildauer Mineraloelhandelsgessellschaft Mbh"/>
          <xsd:enumeration value="MHGHEGER"/>
          <xsd:enumeration value="Micnan Llc"/>
          <xsd:enumeration value="Middletons Lawyers"/>
          <xsd:enumeration value="Midstream Capital Corp"/>
          <xsd:enumeration value="Mieseki Shoji K.K."/>
          <xsd:enumeration value="Miler"/>
          <xsd:enumeration value="MilerGaz"/>
          <xsd:enumeration value="Min. Oelraff. Oberrh. Verw. Gmbh"/>
          <xsd:enumeration value="Minami Yugyo"/>
          <xsd:enumeration value="Mineraloelraffinerie Oberrhein Gmbh &amp; Co. Kg"/>
          <xsd:enumeration value="Mineraloelverbundleitung Gesellschaft Mit Beschraenkter Haftung Schwedt"/>
          <xsd:enumeration value="Mini Fuels &amp; Oils Limited"/>
          <xsd:enumeration value="Misurol S.A."/>
          <xsd:enumeration value="Mitsubishi"/>
          <xsd:enumeration value="Mitsubishi Chemical Corporation (Mcc)"/>
          <xsd:enumeration value="Mitsui"/>
          <xsd:enumeration value="Miyamoto Sekiyu Kabushiki Kaisha"/>
          <xsd:enumeration value="Mjondalen Bilistsenter"/>
          <xsd:enumeration value="Mjosretail AS"/>
          <xsd:enumeration value="Mk Exploration Corporation"/>
          <xsd:enumeration value="MK Exploration Corporation Limited"/>
          <xsd:enumeration value="Mk Mineralkontor Gmbh"/>
          <xsd:enumeration value="MOEVENPICK RASTSTAETTE GLARNERLAND AG"/>
          <xsd:enumeration value="Moevenpick Raststaette Heidiland Ag"/>
          <xsd:enumeration value="Moholt Bilistsenter"/>
          <xsd:enumeration value="Monash Energy"/>
          <xsd:enumeration value="MONASH ENERGY PTY LTD"/>
          <xsd:enumeration value="Mongstad Refining Da"/>
          <xsd:enumeration value="Montreal"/>
          <xsd:enumeration value="Montreal Pipe Line Limited"/>
          <xsd:enumeration value="Moplefan"/>
          <xsd:enumeration value="Morkved Bilistsenter"/>
          <xsd:enumeration value="Mortensrud Bilistsenter"/>
          <xsd:enumeration value="Motiva"/>
          <xsd:enumeration value="Motiva Company"/>
          <xsd:enumeration value="Motiva Enterprises Inc"/>
          <xsd:enumeration value="Motiva Enterprises LLC"/>
          <xsd:enumeration value="Mourik Services B.V."/>
          <xsd:enumeration value="Movenpick Raststatte Glarnerland Ag"/>
          <xsd:enumeration value="MUA Property Services Ltd"/>
          <xsd:enumeration value="Multi Tank Card B.V."/>
          <xsd:enumeration value="Multibrand S.A."/>
          <xsd:enumeration value="Multiservice"/>
          <xsd:enumeration value="Mun Siong Engineering Pte Ltd"/>
          <xsd:enumeration value="Myrene Bilistsenter"/>
          <xsd:enumeration value="Myrtea A.E."/>
          <xsd:enumeration value="Mytilus Insurance Company Limited"/>
          <xsd:enumeration value="Mytilus Insurance Company Ltd"/>
          <xsd:enumeration value="N.S.P. Olefins N.V."/>
          <xsd:enumeration value="N.V. Koninklijke Nederlandsche Petroleum Maatschappij"/>
          <xsd:enumeration value="N.V. Noordgas"/>
          <xsd:enumeration value="N.V. Rotterdam-Rijn Pijpleiding Maatschappij"/>
          <xsd:enumeration value="Nagano Sekiyu K.K."/>
          <xsd:enumeration value="Nakash Convenience Marts Llc"/>
          <xsd:enumeration value="NAM"/>
          <xsd:enumeration value="Nam Pipeline B.V."/>
          <xsd:enumeration value="Nanjing Shell Petroleum Company Limited"/>
          <xsd:enumeration value="Nanking Limited"/>
          <xsd:enumeration value="Nannestad Bilistsenter"/>
          <xsd:enumeration value="Narvik Bensin"/>
          <xsd:enumeration value="NATIONAL GAS COMPANY &quot;NATGAS&quot;, S.A.E."/>
          <xsd:enumeration value="National Gas Company Natgas, S.A.E."/>
          <xsd:enumeration value="Naturgass Vest As"/>
          <xsd:enumeration value="Nautilus Enterprises S.A."/>
          <xsd:enumeration value="Nautilus Leasing Limited"/>
          <xsd:enumeration value="Navigant"/>
          <xsd:enumeration value="NC Production Operations Company B.V."/>
          <xsd:enumeration value="Nebbenes Bilistsenter Ost"/>
          <xsd:enumeration value="Nebbenes Bilistsenter Vest"/>
          <xsd:enumeration value="Nederlandse Aardolie Maatschappij B.V"/>
          <xsd:enumeration value="Nederlandse Aardolie Maatschappij B.V."/>
          <xsd:enumeration value="Nederlandse Aardolie Maatschappij B.V. Joint Venture"/>
          <xsd:enumeration value="Nederlandse Financierings Maatschappij Voor Ontwikkelingslanden"/>
          <xsd:enumeration value="Nedern Property Investment Company (Pty) Ltd"/>
          <xsd:enumeration value="NedPower Mount Storm LLC"/>
          <xsd:enumeration value="Negoce du Petrole"/>
          <xsd:enumeration value="Negoce Du Petrole Sas"/>
          <xsd:enumeration value="Nemo Gathering Company, Llc"/>
          <xsd:enumeration value="Nesbru Bilistsenter"/>
          <xsd:enumeration value="Nesttun Bilistsenter"/>
          <xsd:enumeration value="Netma Uno S.R.L."/>
          <xsd:enumeration value="Netra Gmbh Norddeutsche Erdgas Transversale &amp; Co. Kg"/>
          <xsd:enumeration value="Netshift Software Ltd"/>
          <xsd:enumeration value="New Market Belgium"/>
          <xsd:enumeration value="New Zealand Oil Services Limited"/>
          <xsd:enumeration value="Newark Data Center"/>
          <xsd:enumeration value="N-Gas Ltd"/>
          <xsd:enumeration value="Nigeria LNG Limited"/>
          <xsd:enumeration value="Niigata Joint Oil Stockpiling Co., Ltd."/>
          <xsd:enumeration value="Niigata Nishiko Kyodo Bosai Co., Ltd."/>
          <xsd:enumeration value="Niigata Shoseki Gas Service Co."/>
          <xsd:enumeration value="Niigata Shoseki Sangyo"/>
          <xsd:enumeration value="Niigata Yoki Kensasho"/>
          <xsd:enumeration value="Nijio Co. Ltd"/>
          <xsd:enumeration value="Nippon Grease Co. Ltd."/>
          <xsd:enumeration value="Nishi Kobe Bosai Center"/>
          <xsd:enumeration value="Nishikawa Koyu K.K."/>
          <xsd:enumeration value="Nitto Sekiyu Hanbai K.K."/>
          <xsd:enumeration value="Noble Assurance Company"/>
          <xsd:enumeration value="NoEntity1"/>
          <xsd:enumeration value="NoEntity2"/>
          <xsd:enumeration value="Nogat B.V."/>
          <xsd:enumeration value="Noor Web S.A."/>
          <xsd:enumeration value="NOORDZEEWIND B.V"/>
          <xsd:enumeration value="NOORDZEEWIND CV"/>
          <xsd:enumeration value="Noordzeewind Investor I B.V"/>
          <xsd:enumeration value="Norbert Dentressangle"/>
          <xsd:enumeration value="Norddeutsche Erdgas-Aufbereitungs Gmbh"/>
          <xsd:enumeration value="Nordisk Energikontroll As"/>
          <xsd:enumeration value="Nordkapp Bilservice"/>
          <xsd:enumeration value="Nord-West Oelleitg Gmbh"/>
          <xsd:enumeration value="NORD-WEST OELLEITUNG GmbH"/>
          <xsd:enumeration value="Norman Properties (Private) Limited"/>
          <xsd:enumeration value="Norske Shell Pipelines A/S"/>
          <xsd:enumeration value="Norske Shell Raffinering As"/>
          <xsd:enumeration value="Norske Shell Shipping As"/>
          <xsd:enumeration value="North Caspian Operating Company B.V."/>
          <xsd:enumeration value="North East Gate, Llc"/>
          <xsd:enumeration value="North West Shelf Australia Lng Pty Ltd"/>
          <xsd:enumeration value="North West Shelf Gas Pty Ltd"/>
          <xsd:enumeration value="North West Shelf Liaison Company Pty Ltd"/>
          <xsd:enumeration value="NORTH WEST SHELF LNG PTY LTD"/>
          <xsd:enumeration value="North West Shelf Shipping Service Co. Pty. Ltd."/>
          <xsd:enumeration value="North West Shelf Shipping Service Company Pty Ltd"/>
          <xsd:enumeration value="NORTHERN IOWA WINDPOWER LLC"/>
          <xsd:enumeration value="Notteroy Bilistsenter"/>
          <xsd:enumeration value="NOVA LUBRICANTS (PRIVATE) LIMITED"/>
          <xsd:enumeration value="NS Stasjonsdrift AS"/>
          <xsd:enumeration value="NS SYSTEMS LIMITED"/>
          <xsd:enumeration value="NWSALNG"/>
          <xsd:enumeration value="NWSG"/>
          <xsd:enumeration value="NWSSSC"/>
          <xsd:enumeration value="Nye Fidjeland Eiendom"/>
          <xsd:enumeration value="Nygard Bilistsenter"/>
          <xsd:enumeration value="Nynas"/>
          <xsd:enumeration value="O &amp; G DEVELOPMENTS LTD S.A."/>
          <xsd:enumeration value="O.Lindeman Oy"/>
          <xsd:enumeration value="OA Marketing AS"/>
          <xsd:enumeration value="OAK POWER B.V."/>
          <xsd:enumeration value="Oak Power Services LLC"/>
          <xsd:enumeration value="Obaiyed Erdoelaufsuchungs- und Gewinnungsgesellschaft m. b.H"/>
          <xsd:enumeration value="Obaiyed Erdolaufsuchungs- Undgewinnungs- G.M.B.H."/>
          <xsd:enumeration value="Obaiyed Petroleum Company"/>
          <xsd:enumeration value="Oberrhein. Mineraloelwerke Gmbh"/>
          <xsd:enumeration value="Odda Bilistsenter"/>
          <xsd:enumeration value="Odyssey Pipeline L.L.C."/>
          <xsd:enumeration value="Ofotens Og Vesteraalens Dampskibsselskab A/S"/>
          <xsd:enumeration value="Ogishima Oil Terminal Co., Ltd."/>
          <xsd:enumeration value="Ogishima Power Company Ltd"/>
          <xsd:enumeration value="Oil &amp; Gas Developments Ltd"/>
          <xsd:enumeration value="Oil Casualty Insurance Ltd."/>
          <xsd:enumeration value="Oil Distribution Services"/>
          <xsd:enumeration value="Oita Kaijirushi"/>
          <xsd:enumeration value="Oita Lpg Joint Stockpiling Co., Ltd."/>
          <xsd:enumeration value="O'KANE OILS LIMITED"/>
          <xsd:enumeration value="Okken GmbH"/>
          <xsd:enumeration value="OKLNG Limited"/>
          <xsd:enumeration value="Oldenburgische Erdoelgesellschaft Mbh"/>
          <xsd:enumeration value="Oleoductos Canarios, S.A."/>
          <xsd:enumeration value="Oliecentrale Nederland (Holding) B.V. (Voorheen Sag-Holding B.V.)"/>
          <xsd:enumeration value="Oliecentrale Nederland B.V."/>
          <xsd:enumeration value="Olympic Pipe Line Company"/>
          <xsd:enumeration value="Oman Bitumen Company"/>
          <xsd:enumeration value="Oman Bitumen Company L.L.C."/>
          <xsd:enumeration value="Oman LNG LLC"/>
          <xsd:enumeration value="OMANTEL"/>
          <xsd:enumeration value="OMV"/>
          <xsd:enumeration value="ONEgas"/>
          <xsd:enumeration value="Ooms-Ittner-Hof GmbH"/>
          <xsd:enumeration value="OOO &quot;Gran-Mir&quot;"/>
          <xsd:enumeration value="OOO &quot;NefteAvtoGaz&quot;"/>
          <xsd:enumeration value="OOO &quot;Shell Neft&quot;"/>
          <xsd:enumeration value="OOO &quot;Transport.Ecologia.Stroitelstvo.Service&quot;"/>
          <xsd:enumeration value="OOO &quot;Tverdorservis&quot;"/>
          <xsd:enumeration value="Open Spirit Inc"/>
          <xsd:enumeration value="Operadora De Estaciones S.A."/>
          <xsd:enumeration value="Operadora De Terminales S.A."/>
          <xsd:enumeration value="Oppdal Bilistsenter"/>
          <xsd:enumeration value="Optibuy Inc."/>
          <xsd:enumeration value="OPUS Miscellaneous"/>
          <xsd:enumeration value="Ordina Infrastructure Solutions BV"/>
          <xsd:enumeration value="Ore Bilistsenter"/>
          <xsd:enumeration value="Orje Bilistsenter"/>
          <xsd:enumeration value="ORMEN LANGE EIENDOM DA"/>
          <xsd:enumeration value="Orsta Bilistsenter"/>
          <xsd:enumeration value="Oryx Caspian Pipeline Llc"/>
          <xsd:enumeration value="ORYX CASPIAN PIPELINE, LLC."/>
          <xsd:enumeration value="Osage Pipe Line Company"/>
          <xsd:enumeration value="Osaka Dia Shoseki K.K."/>
          <xsd:enumeration value="Osaka Shell Pack K.K."/>
          <xsd:enumeration value="Osborne Clarke Solicitors"/>
          <xsd:enumeration value="Oslo Lufthavn Tankanlegg A/S (Olt)"/>
          <xsd:enumeration value="OSLO LUFTHAVN TANKANLEGG AS"/>
          <xsd:enumeration value="Oslo Nord Retail AS"/>
          <xsd:enumeration value="Ostfold Veiservice AS"/>
          <xsd:enumeration value="Ostre Bilistsenter"/>
          <xsd:enumeration value="Ostrea Oil A.E"/>
          <xsd:enumeration value="Otem Nederland B.V. (Voorheen Cusol Holding)"/>
          <xsd:enumeration value="Otto (GmbH &amp; Co KG)"/>
          <xsd:enumeration value="Otto GmbH &amp; Co. KG"/>
          <xsd:enumeration value="Otto Versand GmbH"/>
          <xsd:enumeration value="OutpostUSA"/>
          <xsd:enumeration value="oy Shell ab"/>
          <xsd:enumeration value="Oy Shellgas Ab"/>
          <xsd:enumeration value="Oy Shelltrans Ab"/>
          <xsd:enumeration value="P S Pipeline Sdn Bhd"/>
          <xsd:enumeration value="P S Terminal Sdn Bhd"/>
          <xsd:enumeration value="P.D.C. FUELS LIMITED"/>
          <xsd:enumeration value="P/F Foroya Shell"/>
          <xsd:enumeration value="Pacsud (Sa)"/>
          <xsd:enumeration value="PacWest Energy, LLC."/>
          <xsd:enumeration value="Pak Arab Pipeline Company Limited"/>
          <xsd:enumeration value="Pakistan Refinery Limited"/>
          <xsd:enumeration value="Pakistan Refinery Ltd"/>
          <xsd:enumeration value="Palmer &amp; Harvey"/>
          <xsd:enumeration value="Palmer &amp; Harvey McLane Limited (P&amp;H)"/>
          <xsd:enumeration value="Paloak Limited"/>
          <xsd:enumeration value="Paloma Pipe Line Company"/>
          <xsd:enumeration value="Pamol Plantations Limited"/>
          <xsd:enumeration value="PANDACAN DEPOTS SERVICES, INC."/>
          <xsd:enumeration value="Paradigm"/>
          <xsd:enumeration value="Parardigm Management Ltd part of Riley Consulting"/>
          <xsd:enumeration value="Parque Eolico La Carracha, S.L."/>
          <xsd:enumeration value="Parque Eolico Plana De Jarreta, S.L."/>
          <xsd:enumeration value="Pars And Shell Private Joint Stock Company"/>
          <xsd:enumeration value="Pars Oil Company"/>
          <xsd:enumeration value="Pasco-Kaia"/>
          <xsd:enumeration value="Pasco-Medina"/>
          <xsd:enumeration value="Pattanadhorn Company Limited"/>
          <xsd:enumeration value="PATTANAKIJ CHEMICAL COMPANY LIMITED"/>
          <xsd:enumeration value="Pattanakij Chemical Company Limited (Pcc)"/>
          <xsd:enumeration value="Paulsson Geophysical Services Inc"/>
          <xsd:enumeration value="Pay Less Gas Co. (1993) Ltd"/>
          <xsd:enumeration value="PBS Softwareberatung"/>
          <xsd:enumeration value="Pck Raffinerie Gmbh"/>
          <xsd:enumeration value="Pecten Arabian Company"/>
          <xsd:enumeration value="Pecten Brazil Exploration Company"/>
          <xsd:enumeration value="Pecten Cameroon Company Llc"/>
          <xsd:enumeration value="Pecten Cameroun Company"/>
          <xsd:enumeration value="Pecten Chemicals Inc"/>
          <xsd:enumeration value="Pecten Chemicals Inc."/>
          <xsd:enumeration value="Pecten Congo Ltd"/>
          <xsd:enumeration value="PECTEN DO BRASIL SERVICOS DE PETROLEO LTDA"/>
          <xsd:enumeration value="Pecten Do Brasil Servicos De Petroleo Ltda."/>
          <xsd:enumeration value="Pecten Do Brasil Servicos e Representacoes Ltda"/>
          <xsd:enumeration value="Pecten Export Corporation, Ltd"/>
          <xsd:enumeration value="Pecten International Co"/>
          <xsd:enumeration value="Pecten Middle East Services Company Ltd"/>
          <xsd:enumeration value="Pecten Orient Company"/>
          <xsd:enumeration value="Pecten Orient Company Llc"/>
          <xsd:enumeration value="Pecten Overseas Holdings, Inc."/>
          <xsd:enumeration value="Pecten Overseas Services Company"/>
          <xsd:enumeration value="Pecten Producing Company"/>
          <xsd:enumeration value="Pecten Services Company"/>
          <xsd:enumeration value="Pecten Somalia Company"/>
          <xsd:enumeration value="Pecten Somalia Company Limited"/>
          <xsd:enumeration value="Pecten Trading Company"/>
          <xsd:enumeration value="Pecten Victoria Company"/>
          <xsd:enumeration value="Pecten Yemen Masila Company"/>
          <xsd:enumeration value="Pelican Transmission, Llc"/>
          <xsd:enumeration value="Penagree Limited"/>
          <xsd:enumeration value="Penagree No.2 Limited"/>
          <xsd:enumeration value="Peninsular Aviation Services Company Limited"/>
          <xsd:enumeration value="Peninsular Aviation Services Company Ltd (PASCO)"/>
          <xsd:enumeration value="Pennzoil - Quaker State Mexico Investments SRLCV"/>
          <xsd:enumeration value="PENNZOIL BOLIVIA S. A."/>
          <xsd:enumeration value="PENNZOIL PRODUCTS COMPANY DE MEXICO"/>
          <xsd:enumeration value="Pennzoil Products De Mexico Employee Leasing Company SRLCV"/>
          <xsd:enumeration value="Pennzoil Products International Company"/>
          <xsd:enumeration value="Pennzoil Quaker State Canada Inc."/>
          <xsd:enumeration value="Pennzoil Quaker State India Limited"/>
          <xsd:enumeration value="Pennzoil Quaker State India Ltd"/>
          <xsd:enumeration value="Pennzoil-Quaker State Automotive Products (Shanghai) Co., Ltd"/>
          <xsd:enumeration value="Pennzoil-Quaker State Canada Incorporated"/>
          <xsd:enumeration value="Pennzoil-Quaker State Canadian Holding Ltd."/>
          <xsd:enumeration value="Pennzoil-Quaker State Company"/>
          <xsd:enumeration value="Pennzoil-Quaker State Industries De Mexico, S.A. De C.V."/>
          <xsd:enumeration value="Pennzoil-Quaker State International Corporation"/>
          <xsd:enumeration value="Pennzoil-Quaker State Nominee Company"/>
          <xsd:enumeration value="Pernex B.V."/>
          <xsd:enumeration value="PERNIS REFINING COMPANY B.V."/>
          <xsd:enumeration value="Pertini Vista Sdn. Bhd"/>
          <xsd:enumeration value="Peter Hausmann &amp; Co. Bauunternehmung GmbH"/>
          <xsd:enumeration value="Petralgas Chemicals Nz Limited"/>
          <xsd:enumeration value="Petro Online AS"/>
          <xsd:enumeration value="Petrochemical Corporation Of Singapore (Private) Limited"/>
          <xsd:enumeration value="Petroleo Sabba S A"/>
          <xsd:enumeration value="Petroleo Sabba S.A."/>
          <xsd:enumeration value="Petroleum Corporation Of New Zealand Limited"/>
          <xsd:enumeration value="Petroleum Development Oman Limited Liability Company"/>
          <xsd:enumeration value="Petroleum Development Oman LLC"/>
          <xsd:enumeration value="Petroleum Industries Limited"/>
          <xsd:enumeration value="Petroleum Manufacturing Services Ltd"/>
          <xsd:enumeration value="Petroleum Road Transport Safety Ltd"/>
          <xsd:enumeration value="PETROLON EUROPE LIMITED"/>
          <xsd:enumeration value="PETROLON INTERNATIONAL LIMITED"/>
          <xsd:enumeration value="Petroregional del Lago, S.A."/>
          <xsd:enumeration value="Petrotrin"/>
          <xsd:enumeration value="Pflichtlagergesellschaft Fuer Mineraloele"/>
          <xsd:enumeration value="PHOENIX"/>
          <xsd:enumeration value="PhytoNova B.V. (Tissue Culture)"/>
          <xsd:enumeration value="Pico Limited"/>
          <xsd:enumeration value="Pilipinas Shell Petroleum Corp"/>
          <xsd:enumeration value="Pilipinas Shell Petroleum Corporation"/>
          <xsd:enumeration value="Pioneer Road Services Pty Ltd"/>
          <xsd:enumeration value="Pizo Shell"/>
          <xsd:enumeration value="Pizolub"/>
          <xsd:enumeration value="Plant Electrical Instrumentation Pte Ltd"/>
          <xsd:enumeration value="PLG PFLICHTLAGERGESELLSCHAFT FUER MINERALOELE"/>
          <xsd:enumeration value="Pol Transport Ab"/>
          <xsd:enumeration value="POLDERGEMEINSCHAFT HOHE SCHAAR"/>
          <xsd:enumeration value="Poldergemeinschaft Hohe Schaar Gbr"/>
          <xsd:enumeration value="POLDERGEMEINSCHAFT NEUHOF"/>
          <xsd:enumeration value="Poldergemeinschaft Neuhof Gbr"/>
          <xsd:enumeration value="POLYBIT D.O.O. ZA PROIZVODNJU BITUMENA"/>
          <xsd:enumeration value="Polypetroles &amp; Shell S.A."/>
          <xsd:enumeration value="Polypetroles et Shell SA"/>
          <xsd:enumeration value="Pors Bilistsenter"/>
          <xsd:enumeration value="Porto Petroli Di Genova S.P.A"/>
          <xsd:enumeration value="Poseidon Oil Pipeline Company, L.L.C."/>
          <xsd:enumeration value="Posto Iate Comercioe Servicos Ltd"/>
          <xsd:enumeration value="POWER LIMITED PARTNERSHIP"/>
          <xsd:enumeration value="Power Partnership Limited"/>
          <xsd:enumeration value="PPP"/>
          <xsd:enumeration value="Ppz - Productos Petroliferos, S.A."/>
          <xsd:enumeration value="Preduzece za uvoz-izvoz nafte i hemikalija doo, Beograd"/>
          <xsd:enumeration value="Prefiero, S.A."/>
          <xsd:enumeration value="PRESTOGAS LIMITED"/>
          <xsd:enumeration value="Prices Petroleum Company Ltd"/>
          <xsd:enumeration value="PriceWaterhouseCoopers"/>
          <xsd:enumeration value="Private Oil Holdings Oman (POHOL) Ltd"/>
          <xsd:enumeration value="Private Oil Holdings Oman Limited"/>
          <xsd:enumeration value="Probetume - Betumes Modificados E Emulsoes, S.A."/>
          <xsd:enumeration value="Propiedades Industriales Pisa"/>
          <xsd:enumeration value="Propiesa, S.A."/>
          <xsd:enumeration value="Provista Ventures Sdn Bhd"/>
          <xsd:enumeration value="Proxigaz"/>
          <xsd:enumeration value="Proximity"/>
          <xsd:enumeration value="Proximity Germany GmbH"/>
          <xsd:enumeration value="PSPC"/>
          <xsd:enumeration value="PT Krida PetraGraha"/>
          <xsd:enumeration value="Pt Kridapetra Graha"/>
          <xsd:enumeration value="PT Shell Indonesia"/>
          <xsd:enumeration value="PT SHELL INDONESIA (previously known as PT KRIDAPETRA GRAHA"/>
          <xsd:enumeration value="Pt Wismahuta Jaya"/>
          <xsd:enumeration value="PT. GRESIK DISTRIBUTION TERMINAL"/>
          <xsd:enumeration value="Pt. Shell Solar Indonesia"/>
          <xsd:enumeration value="PTT POLY CANADA, L.P."/>
          <xsd:enumeration value="Pukeko Holdings Limited"/>
          <xsd:enumeration value="Pulles-Ozn Bv"/>
          <xsd:enumeration value="Pyramid Motor Corporation (Pvt) Limited"/>
          <xsd:enumeration value="Pz Shareowner Services, Inc"/>
          <xsd:enumeration value="Q Lube, Inc."/>
          <xsd:enumeration value="Qalhat LNG S.A.O.C"/>
          <xsd:enumeration value="Qatar Liquefied Gas Company Limited (4)"/>
          <xsd:enumeration value="Qatar Petroleum (RLC)"/>
          <xsd:enumeration value="Qatar Shell GTL Limited"/>
          <xsd:enumeration value="Qatar Shell Research &amp; Technology Centre"/>
          <xsd:enumeration value="Qatar Shell Research &amp; Technology Centre QSTP-LLC"/>
          <xsd:enumeration value="Qatar Shell Service Company"/>
          <xsd:enumeration value="Qatar Shell Service Company W.L.L"/>
          <xsd:enumeration value="Qatar Shell Service Company W.L.L."/>
          <xsd:enumeration value="QATAR SHELL UPSTREAM INTERNATIONAL B.V."/>
          <xsd:enumeration value="QATARGAS"/>
          <xsd:enumeration value="Qatargas 3 &amp; 4 JADT"/>
          <xsd:enumeration value="Qatargas Operating Company Limited"/>
          <xsd:enumeration value="QPI And Shell Petrochemicals (Singapore) Pte Ltd"/>
          <xsd:enumeration value="QSB CORPORATION BVBA"/>
          <xsd:enumeration value="QSGTL"/>
          <xsd:enumeration value="Qshk Corporation"/>
          <xsd:enumeration value="Quaker State 1990-1 Drilling Fund, L.P."/>
          <xsd:enumeration value="Quaker State 1992-1 Drilling Fund, L.P."/>
          <xsd:enumeration value="Quaker State 1994-1 Drilling Fund, L.P."/>
          <xsd:enumeration value="Quaker State Investment Corporation"/>
          <xsd:enumeration value="QUANTUM OIL (PTY) LTD"/>
          <xsd:enumeration value="Questair Technologies Inc."/>
          <xsd:enumeration value="R.A.I. S.R.L."/>
          <xsd:enumeration value="R.B. Services Limited"/>
          <xsd:enumeration value="Ra Servicesenter"/>
          <xsd:enumeration value="Rabekken Bensinforum"/>
          <xsd:enumeration value="Raffinaderij Shell Mersin N.V."/>
          <xsd:enumeration value="Raffinaderij Shell Mersin NV"/>
          <xsd:enumeration value="Raffineria Di Roma S.P.A"/>
          <xsd:enumeration value="Raffinerie Du Midi (Sarl)"/>
          <xsd:enumeration value="Raffinerie Heide GmbH"/>
          <xsd:enumeration value="RAG TP"/>
          <xsd:enumeration value="Rainbow Pipeline Company Ltd"/>
          <xsd:enumeration value="RAIN-X EUROPE, NV"/>
          <xsd:enumeration value="RAM S.R.L"/>
          <xsd:enumeration value="Randaberg Bilistsenter"/>
          <xsd:enumeration value="Ras Al Khaimah Fuelling Service Company Limited Liability Company"/>
          <xsd:enumeration value="Rastello S.A."/>
          <xsd:enumeration value="Rastello Sas"/>
          <xsd:enumeration value="Rayong Refinery Company Limit"/>
          <xsd:enumeration value="RBA Handlare"/>
          <xsd:enumeration value="RBA Station"/>
          <xsd:enumeration value="RDK Ventures, LLC"/>
          <xsd:enumeration value="Recognition Express"/>
          <xsd:enumeration value="Refineria Dominicana De Petroleo S.A."/>
          <xsd:enumeration value="Refineria Dominicana de Petroleo SA"/>
          <xsd:enumeration value="Refineria Petrolera Acajutla S.A."/>
          <xsd:enumeration value="Reg Raffinerie-Energie Gesellschaft Ohg"/>
          <xsd:enumeration value="REG RAFFINERIE-ENERGIE GmbH &amp; Co. OHG"/>
          <xsd:enumeration value="Regal Murex, Inc."/>
          <xsd:enumeration value="Rekisei Kagaku K.K."/>
          <xsd:enumeration value="Relais Du St-Bernard Martigny Sa"/>
          <xsd:enumeration value="Repsol YPF"/>
          <xsd:enumeration value="RepsolYPF Shell Upstream Development Company"/>
          <xsd:enumeration value="RES Consulting GmbH"/>
          <xsd:enumeration value="Resco B.V."/>
          <xsd:enumeration value="Resina Chemie B.V."/>
          <xsd:enumeration value="Resolution Performance Products"/>
          <xsd:enumeration value="RESOURCE ENVIRONMENTAL LLC"/>
          <xsd:enumeration value="Restoroute De Bavois Sa"/>
          <xsd:enumeration value="Restoroute De La Gruyere S.A."/>
          <xsd:enumeration value="Retail Austria"/>
          <xsd:enumeration value="Retail Decisions"/>
          <xsd:enumeration value="Retail In-Vest-Fold AS"/>
          <xsd:enumeration value="Retail Karo AS"/>
          <xsd:enumeration value="RETAIL PROPERTIES LIMITED"/>
          <xsd:enumeration value="Retail Sor AS"/>
          <xsd:enumeration value="Revue Generale Des Routes Et Aerodomes"/>
          <xsd:enumeration value="REYNOLDS"/>
          <xsd:enumeration value="RHEINLAND KRAFTSTOFF GmbH"/>
          <xsd:enumeration value="Rheinland Kraftstoffgmbh"/>
          <xsd:enumeration value="Rhein-Main-Rohrleitungstransportgesellschaft Mbh"/>
          <xsd:enumeration value="Rhodes - Alexandrouplis Petroleum Installations A.E."/>
          <xsd:enumeration value="Riis Vekst Partners AS"/>
          <xsd:enumeration value="RISAVIKA GAS CENTRE DA"/>
          <xsd:enumeration value="RISAVIKA NYBYGG AS"/>
          <xsd:enumeration value="Risques Industriels Et Courtage D'Assurances (Snc)"/>
          <xsd:enumeration value="Rk Caspian Shipping Company Llc"/>
          <xsd:enumeration value="RMA"/>
          <xsd:enumeration value="Rmh Kiel Raiffeisen Minoelh. Gmbh"/>
          <xsd:enumeration value="Rmo Site Management Inc."/>
          <xsd:enumeration value="RMS"/>
          <xsd:enumeration value="RNC Engineering Pte Ltd"/>
          <xsd:enumeration value="Roa Bilistsenter"/>
          <xsd:enumeration value="ROAD SAFETY LIMITED"/>
          <xsd:enumeration value="Roanoke Valley, Llc"/>
          <xsd:enumeration value="Rock River I, Llc"/>
          <xsd:enumeration value="Rodogeste - Gestao De Postos Rodoviarios, Lda."/>
          <xsd:enumeration value="Rohoel-Aufsuchung AG"/>
          <xsd:enumeration value="Rohoel-Aufsuchungs Aktiengesellschaft"/>
          <xsd:enumeration value="Rohrwerk"/>
          <xsd:enumeration value="Romerike Stasjonsdrift AS"/>
          <xsd:enumeration value="Rommen Bilistsenter"/>
          <xsd:enumeration value="Romsdal Marketing AS"/>
          <xsd:enumeration value="Rona Bilistsenter"/>
          <xsd:enumeration value="Rorvik Bil &amp; Havneservice"/>
          <xsd:enumeration value="Rosneft-Shell Caspian Ventures Ltd"/>
          <xsd:enumeration value="Rotary IMC Pte Ltd"/>
          <xsd:enumeration value="Rotary Steerable Tools"/>
          <xsd:enumeration value="Rovik Bilistsenter"/>
          <xsd:enumeration value="Royal Dutch Shell"/>
          <xsd:enumeration value="Royal Dutch Shell Plc"/>
          <xsd:enumeration value="Royslimoen Bilistsenter"/>
          <xsd:enumeration value="R'S House"/>
          <xsd:enumeration value="Rub' Al-Khali Gas Development B.V."/>
          <xsd:enumeration value="Runes Bensin AS"/>
          <xsd:enumeration value="RV-7 Bilistsenter"/>
          <xsd:enumeration value="Rygge Bilistsenter"/>
          <xsd:enumeration value="S T Exchange Inc."/>
          <xsd:enumeration value="S T Exchange, Inc."/>
          <xsd:enumeration value="S&amp;H Afn. Company"/>
          <xsd:enumeration value="S&amp;S Marine Service Co. Ltd."/>
          <xsd:enumeration value="S.I. Mygiakis Sa"/>
          <xsd:enumeration value="Saaga - Sociedade Acoreana De Armazenagem De Gas, S.A."/>
          <xsd:enumeration value="Saba - Sociedade Abastecedora De Aeronaves, Lda"/>
          <xsd:enumeration value="Sabah Shell Petroleum Company Limited"/>
          <xsd:enumeration value="Sabah Shell Petroleum Company Ltd"/>
          <xsd:enumeration value="Sabina Petrochemicals Llc"/>
          <xsd:enumeration value="Sable Offshore Energy Inc."/>
          <xsd:enumeration value="SABO-armaturen service GmbH"/>
          <xsd:enumeration value="Safco Ae"/>
          <xsd:enumeration value="SAG Controlec"/>
          <xsd:enumeration value="SAG GmbH"/>
          <xsd:enumeration value="Sagess Sa Gestion De Stocks De Securite"/>
          <xsd:enumeration value="Sahapanichkijphun Co Ltd"/>
          <xsd:enumeration value="Sahapanichkijphun Company Limited"/>
          <xsd:enumeration value="Sak Chaisidhi Company Limited (Scl)"/>
          <xsd:enumeration value="Sakae Kigyo K.K."/>
          <xsd:enumeration value="Sakhalin Energy Investment Company Ltd"/>
          <xsd:enumeration value="Sakhalin Energy Investment Company Ltd."/>
          <xsd:enumeration value="Sakhalin LNG Services Company Ltd."/>
          <xsd:enumeration value="SAL"/>
          <xsd:enumeration value="Salmon Pipelines Limited"/>
          <xsd:enumeration value="Salmon Resources Limited"/>
          <xsd:enumeration value="Salym Petroleum Development N.V."/>
          <xsd:enumeration value="Salym Petroleum Services B.V."/>
          <xsd:enumeration value="Salzburg Fuelling GmbH"/>
          <xsd:enumeration value="SAMCO"/>
          <xsd:enumeration value="SAN PABLO BAY PIPELINE COMPANY LLC"/>
          <xsd:enumeration value="Sande Auto Senter"/>
          <xsd:enumeration value="Sandnessjoen Bilistsenter"/>
          <xsd:enumeration value="Sandvika Bilistsenter"/>
          <xsd:enumeration value="Sanmic"/>
          <xsd:enumeration value="SANMIC SARL"/>
          <xsd:enumeration value="Sannes AB"/>
          <xsd:enumeration value="Sanwa Sekiyu K.K."/>
          <xsd:enumeration value="SAP AG"/>
          <xsd:enumeration value="SAPEIC"/>
          <xsd:enumeration value="SAPPRO SA (soci"/>
          <xsd:enumeration value="Sappro Sa (Soci�t� Du Pipeline � Produits P�troliers Sur Territoire Genevois)"/>
          <xsd:enumeration value="Sara Sa De La Raffinerie Des Antilles"/>
          <xsd:enumeration value="Saraco Sa, Geneva"/>
          <xsd:enumeration value="SARAWAK"/>
          <xsd:enumeration value="Sarawak Shell Berhad"/>
          <xsd:enumeration value="Sarawak Shell Bhd"/>
          <xsd:enumeration value="SARL FABIEN"/>
          <xsd:enumeration value="Sascca S.A."/>
          <xsd:enumeration value="Sasf Pty Ltd"/>
          <xsd:enumeration value="SASREF"/>
          <xsd:enumeration value="Saudi Arabian Markets &amp; Shell Lubricants Co."/>
          <xsd:enumeration value="Saudi Arabian Markets And Shell Lubricants Company Ltd"/>
          <xsd:enumeration value="Saudi Aramco Shell Refinery Company"/>
          <xsd:enumeration value="Saudi Petrochemical Company"/>
          <xsd:enumeration value="Savannah Company Ltd"/>
          <xsd:enumeration value="Saxon Oil (Miller) Ltd"/>
          <xsd:enumeration value="SAXON OIL LIMITED"/>
          <xsd:enumeration value="Saxon Oil Ltd"/>
          <xsd:enumeration value="SAXON OIL MILLER LIMITED"/>
          <xsd:enumeration value="SBRASEP"/>
          <xsd:enumeration value="SBRASOP"/>
          <xsd:enumeration value="SC BRAENDSELSOLIE A/S"/>
          <xsd:enumeration value="SCAN"/>
          <xsd:enumeration value="Scanbilt"/>
          <xsd:enumeration value="SCAPSA"/>
          <xsd:enumeration value="SCC"/>
          <xsd:enumeration value="Sccp Land, Inc."/>
          <xsd:enumeration value="SCHINA"/>
          <xsd:enumeration value="Schlumberger"/>
          <xsd:enumeration value="Scl Pipeline Inc."/>
          <xsd:enumeration value="Scogi Louisiana Holdings Llc"/>
          <xsd:enumeration value="SCOGI, G.P."/>
          <xsd:enumeration value="Scogi, L.P."/>
          <xsd:enumeration value="Scotford Chemicals Inc."/>
          <xsd:enumeration value="Scotford Chemicals Limited"/>
          <xsd:enumeration value="Scotford Hmu Leasing Inc."/>
          <xsd:enumeration value="Sdh Beteiligungsges. Mbh"/>
          <xsd:enumeration value="Sdh Shell Deutschl.Holding"/>
          <xsd:enumeration value="SDIUS"/>
          <xsd:enumeration value="SDO"/>
          <xsd:enumeration value="SDO  (Shell)"/>
          <xsd:enumeration value="SDSI"/>
          <xsd:enumeration value="Seapos Ltda"/>
          <xsd:enumeration value="Secure Fuel Network, Llc"/>
          <xsd:enumeration value="SEE"/>
          <xsd:enumeration value="Seech Ag"/>
          <xsd:enumeration value="SEFCU"/>
          <xsd:enumeration value="Seibu Engineering Co.Ltd."/>
          <xsd:enumeration value="Seibu Kaiun K.K."/>
          <xsd:enumeration value="Seibu Oil Co., Ltd"/>
          <xsd:enumeration value="Seibu Oil Co.,Ltd"/>
          <xsd:enumeration value="SEIC"/>
          <xsd:enumeration value="Seijo Bussan"/>
          <xsd:enumeration value="Selap Limited"/>
          <xsd:enumeration value="Select S.R.L."/>
          <xsd:enumeration value="Semicrof Sem Centre Routier Du Freney"/>
          <xsd:enumeration value="Sensornet Limited"/>
          <xsd:enumeration value="Sentrum Auto"/>
          <xsd:enumeration value="SENV"/>
          <xsd:enumeration value="Sep Congo Sarl"/>
          <xsd:enumeration value="SEPCO"/>
          <xsd:enumeration value="SEPL"/>
          <xsd:enumeration value="Seram Spa"/>
          <xsd:enumeration value="Seraya Chemicals Singapore (Private) Ltd."/>
          <xsd:enumeration value="Seraya Chemicals Singapore (Pte) Ltd"/>
          <xsd:enumeration value="Service Area Investments (Pty) Ltd"/>
          <xsd:enumeration value="Service Aviation Paris (G.I.E.)"/>
          <xsd:enumeration value="Servicentro Automotriz Incorporated"/>
          <xsd:enumeration value="Services Integration Group"/>
          <xsd:enumeration value="SERVICIOS INTEGRALES, S.A."/>
          <xsd:enumeration value="SERVISAIR &amp; SHELL FUEL SERVICES LLC"/>
          <xsd:enumeration value="SESSA"/>
          <xsd:enumeration value="SevenBest AS"/>
          <xsd:enumeration value="SFJ Inc."/>
          <xsd:enumeration value="Sfs Stuttgart Fuelling Services Gbr"/>
          <xsd:enumeration value="SGAR"/>
          <xsd:enumeration value="SGB Cleton"/>
          <xsd:enumeration value="SGLPGUS"/>
          <xsd:enumeration value="SGPI"/>
          <xsd:enumeration value="Shanghai Pioneer Road Services Company Limited"/>
          <xsd:enumeration value="Shared Services Asia Bv"/>
          <xsd:enumeration value="Sharjah Fuelling Services Company Ltd."/>
          <xsd:enumeration value="Shearwater Project Engineering &amp; Fabrication"/>
          <xsd:enumeration value="SHELHK"/>
          <xsd:enumeration value="Shell - Distribution Et Raffinage (Sas)"/>
          <xsd:enumeration value="Shell - Statoil Refuelling (Billund) I/S"/>
          <xsd:enumeration value="Shell  Tianjin Petroleum Company Limited"/>
          <xsd:enumeration value="Shell &amp; Bp (Malindi) Kenya Ltd."/>
          <xsd:enumeration value="Shell &amp; DEA Oil GmbH"/>
          <xsd:enumeration value="SHELL &amp; MOH AVIATION FULES A.E."/>
          <xsd:enumeration value="SHELL &amp; TEPCO (PTY) LTD FORMERLY VECTO TRADE 285 (PTY) LTD"/>
          <xsd:enumeration value="Shell &amp; Turcas Petrol A.S."/>
          <xsd:enumeration value="Shell (China) Limited"/>
          <xsd:enumeration value="Shell (China) Ltd"/>
          <xsd:enumeration value="Shell (China) Ltd."/>
          <xsd:enumeration value="Shell (Malindi) Eritrea Company"/>
          <xsd:enumeration value="Shell (Petroleum Mining) Co. Ltd (NZ)"/>
          <xsd:enumeration value="Shell (Petroleum Mining) Company Limited"/>
          <xsd:enumeration value="Shell (Philippines) Holdings Llc"/>
          <xsd:enumeration value="SHELL (SUDAN) PETROLEUM DEVELOPMENT COMPANY LIMITED"/>
          <xsd:enumeration value="Shell (Switzerland)"/>
          <xsd:enumeration value="Shell (Switzerland)- Raffinerie de Cressier"/>
          <xsd:enumeration value="Shell (Tianjin) Oil And Petrochemical Company Limited"/>
          <xsd:enumeration value="Shell (Us) Gas &amp; Power Llc"/>
          <xsd:enumeration value="Shell (US) Gas &amp; Power M&amp;T Holdings, Inc."/>
          <xsd:enumeration value="Shell (Zhuhai) Lubricants Company Limited"/>
          <xsd:enumeration value="Shell Abastecimentos E Servicos A Aviacao, S.A."/>
          <xsd:enumeration value="Shell Abu Dhabi B.V."/>
          <xsd:enumeration value="Shell Abu Dhabi BV"/>
          <xsd:enumeration value="Shell Additives Holdings (I) Bv"/>
          <xsd:enumeration value="Shell Additives Holdings (Ii) Bv"/>
          <xsd:enumeration value="Shell Additives International Limited"/>
          <xsd:enumeration value="Shell Additives Uk Limited"/>
          <xsd:enumeration value="Shell Adria d.o.o."/>
          <xsd:enumeration value="Shell Adria Trgovsko Podjetje, D.O.O. Or Shell Adria, Trading Company Ltd"/>
          <xsd:enumeration value="Shell Africa Holdings Ltd."/>
          <xsd:enumeration value="SHELL AGRICULTURAL CHEMICAL COMPANY"/>
          <xsd:enumeration value="Shell Agriculture Chemical Company"/>
          <xsd:enumeration value="Shell Aircraft International"/>
          <xsd:enumeration value="Shell Aircraft Limited"/>
          <xsd:enumeration value="Shell Aircraft Ltd"/>
          <xsd:enumeration value="Shell Algeria Reggane GmbH"/>
          <xsd:enumeration value="Shell Algeria Zerafa Gmbh"/>
          <xsd:enumeration value="SHELL AMERICAS FUNDING (CANADA) LIMITED"/>
          <xsd:enumeration value="Shell Americas Funding (Canada) Ulc"/>
          <xsd:enumeration value="Shell Americas Funding Inc"/>
          <xsd:enumeration value="SHELL AND BP RED SEA TRADING LIMITED"/>
          <xsd:enumeration value="SHELL AND BP SCOTLAND LIMITED"/>
          <xsd:enumeration value="SHELL AND BP SERVICES LIMITED"/>
          <xsd:enumeration value="Shell And Bp South African Petroleum Refineries (Pty) Limited"/>
          <xsd:enumeration value="Shell and BP South African Petroleum Refineries (Pty) Ltd"/>
          <xsd:enumeration value="SHELL AND BP SOUTH AFRICAN REFINERIES (PTY) LIMITED"/>
          <xsd:enumeration value="Shell Angola Exploration BV"/>
          <xsd:enumeration value="Shell Antilles and Guianas Ltd"/>
          <xsd:enumeration value="Shell Arabia Car Service Limited"/>
          <xsd:enumeration value="Shell Aseol AG"/>
          <xsd:enumeration value="SHELL ASPHALT (SHANGHAI MINHANG) CO.  LTD."/>
          <xsd:enumeration value="Shell Asphalt (Shanghai) Co., Ltd."/>
          <xsd:enumeration value="Shell Asset Management Company B.V."/>
          <xsd:enumeration value="Shell Asset Management Company BV"/>
          <xsd:enumeration value="Shell Australia Limited"/>
          <xsd:enumeration value="Shell Australia Natural Gas Shipping Limited"/>
          <xsd:enumeration value="Shell Australia Natural Gas Shipping Ltd"/>
          <xsd:enumeration value="Shell Austria Gesellschaft m.b.H."/>
          <xsd:enumeration value="Shell Austria Gmbh"/>
          <xsd:enumeration value="Shell Austria Pensionskasse Aktiengesellschaft"/>
          <xsd:enumeration value="Shell Austria Tankstellen Gmbh"/>
          <xsd:enumeration value="Shell Autoserv (Thailand) Company Limted"/>
          <xsd:enumeration value="Shell Autoserv Central Pty Ltd"/>
          <xsd:enumeration value="Shell Autoserv Centros, S.A. De C.V."/>
          <xsd:enumeration value="Shell Autoserv Mexico, S.A. De C.V."/>
          <xsd:enumeration value="Shell Autoserv North Pty Ltd"/>
          <xsd:enumeration value="Shell Autoserv Services Pty Ltd"/>
          <xsd:enumeration value="Shell Autoserv Servicios, S.A. De C.V."/>
          <xsd:enumeration value="Shell Autoserv South Africa (Pty) Ltd"/>
          <xsd:enumeration value="Shell Autoserv South Pty Ltd"/>
          <xsd:enumeration value="Shell Autoserv Talleres, S.A. De C.V."/>
          <xsd:enumeration value="Shell Autoserv West Pty Ltd"/>
          <xsd:enumeration value="Shell Autoserve Polska Sp. Z O.O."/>
          <xsd:enumeration value="Shell Aviation"/>
          <xsd:enumeration value="SHELL AVIATION FINLAND OY"/>
          <xsd:enumeration value="SHELL AVIATION IRELAND LIMITED"/>
          <xsd:enumeration value="Shell Aviation Ireland Ltd"/>
          <xsd:enumeration value="Shell Aviation Limited"/>
          <xsd:enumeration value="Shell Aviation Ltd"/>
          <xsd:enumeration value="Shell Aviation Services Limited"/>
          <xsd:enumeration value="Shell Azerbaijan Exploration &amp; Production"/>
          <xsd:enumeration value="Shell Azerbaijan Exploration And Production B.V."/>
          <xsd:enumeration value="Shell Azs"/>
          <xsd:enumeration value="Shell AZS LLC"/>
          <xsd:enumeration value="Shell Bahamas Limited"/>
          <xsd:enumeration value="Shell Baja Holdings B.V."/>
          <xsd:enumeration value="Shell Bangladesh Exploration And Development B.V."/>
          <xsd:enumeration value="Shell Bangladesh Marketing Ltd"/>
          <xsd:enumeration value="Shell Bangladesh Marketing Ltd."/>
          <xsd:enumeration value="Shell Belize Limited"/>
          <xsd:enumeration value="Shell Belvedere Limited"/>
          <xsd:enumeration value="Shell Benin S.A."/>
          <xsd:enumeration value="Shell Bermuda (Overseas) Limited"/>
          <xsd:enumeration value="Shell Bermuda (Overseas) Ltd"/>
          <xsd:enumeration value="SHELL BIOCON LLC"/>
          <xsd:enumeration value="Shell Biomasse Energie Gmbh"/>
          <xsd:enumeration value="Shell Bissau Lda"/>
          <xsd:enumeration value="Shell Bitumen"/>
          <xsd:enumeration value="SHELL BITUMEN (FOSHAN) HOLDING LIMITED"/>
          <xsd:enumeration value="SHELL BITUMEN (LUZHOU) HOLDING LIMITED"/>
          <xsd:enumeration value="SHELL BITUMEN (TIANJIN) HOLDING LIMITED"/>
          <xsd:enumeration value="SHELL BITUMEN (XI'AN) HOLDING LIMITED"/>
          <xsd:enumeration value="SHELL BITUMEN CHINA HOLDINGS LIMITED"/>
          <xsd:enumeration value="SHELL BITUMEN EAST AFRICA LIMITED"/>
          <xsd:enumeration value="Shell Bitumen India Private Limited"/>
          <xsd:enumeration value="Shell Bitumen India Pvt Ltf"/>
          <xsd:enumeration value="Shell Bitumen India Pvt. Limited"/>
          <xsd:enumeration value="Shell Bitumen Ireland Limited"/>
          <xsd:enumeration value="SHELL BITUMEN(EZHOU) HOLDING LLC"/>
          <xsd:enumeration value="Shell Bitumes, S.A."/>
          <xsd:enumeration value="Shell Bitumi S.R.L."/>
          <xsd:enumeration value="Shell Bolivia S.A."/>
          <xsd:enumeration value="Shell Bolivia SA"/>
          <xsd:enumeration value="Shell Brands International Ag"/>
          <xsd:enumeration value="Shell Brasil Ep"/>
          <xsd:enumeration value="Shell Brasil Exploration and Production"/>
          <xsd:enumeration value="Shell Brasil Ltda"/>
          <xsd:enumeration value="Shell Brasil Petroleo Ltda"/>
          <xsd:enumeration value="Shell Brazil Fza-1 Exploreco B.V."/>
          <xsd:enumeration value="Shell Brazil Holding B.V."/>
          <xsd:enumeration value="SHELL BRAZIL HOLDING GMBH"/>
          <xsd:enumeration value="SHELL BROADWATER HOLDINGS LLC"/>
          <xsd:enumeration value="Shell Bulgaria Aktionerno Dru"/>
          <xsd:enumeration value="Shell Bulgaria EAD"/>
          <xsd:enumeration value="Shell Bulgaria Ednolichno Aktionerno Druzhestvo"/>
          <xsd:enumeration value="Shell Business Development Central Asia B.V."/>
          <xsd:enumeration value="SHELL BUSINESS DEVELOPMENT MIDDLE EAST LIMITED"/>
          <xsd:enumeration value="Shell Business Development Saudi Arabia B.V."/>
          <xsd:enumeration value="SHELL BUSINESS SERVICE CENTRE  SDN. BHD."/>
          <xsd:enumeration value="Shell Business Service Centre Krakow"/>
          <xsd:enumeration value="Shell Business Service Centre Sdn Bhd"/>
          <xsd:enumeration value="SHELL BUSINESS SERVICE CENTRE SDN. BHD."/>
          <xsd:enumeration value="Shell Cabo Verde S.A.R.L."/>
          <xsd:enumeration value="Shell Cabo Verde SARL"/>
          <xsd:enumeration value="Shell California Pipeline Company Llc"/>
          <xsd:enumeration value="Shell Cambodia"/>
          <xsd:enumeration value="Shell Canada Energy"/>
          <xsd:enumeration value="SHELL CANADA EXPLORATION"/>
          <xsd:enumeration value="Shell Canada Limited"/>
          <xsd:enumeration value="SHELL CANADA LIMITED/SHELL CANADA LIMITEE"/>
          <xsd:enumeration value="Shell Canada Ltd"/>
          <xsd:enumeration value="Shell Canada Ltd."/>
          <xsd:enumeration value="Shell Canada Op Inc."/>
          <xsd:enumeration value="Shell Canada Options Corporation"/>
          <xsd:enumeration value="SHELL CANADA PRODUCTS"/>
          <xsd:enumeration value="Shell Canada Products Limited"/>
          <xsd:enumeration value="SHELL CANADA RESOURCES"/>
          <xsd:enumeration value="Shell Canada Services Limited"/>
          <xsd:enumeration value="Shell Canada Upstream"/>
          <xsd:enumeration value="Shell Canadian Tankers Limited"/>
          <xsd:enumeration value="Shell Capital"/>
          <xsd:enumeration value="Shell Capital Cards Limited"/>
          <xsd:enumeration value="Shell Capital Inc."/>
          <xsd:enumeration value="Shell Capital Limited"/>
          <xsd:enumeration value="Shell Capital Services Ltd"/>
          <xsd:enumeration value="Shell Car Care International Limited"/>
          <xsd:enumeration value="Shell Cards Ukraine LLC"/>
          <xsd:enumeration value="Shell Caribbean &amp; Central America"/>
          <xsd:enumeration value="Shell Caribbean &amp; Central America Ltd"/>
          <xsd:enumeration value="SHELL CARIBBEAN &amp; CENTRAL AMERICA LTD - DOM REP BRANCH"/>
          <xsd:enumeration value="SHELL CARIBBEAN AND CENTRAL AMERICA LTD-GUATEMALA BRANCH"/>
          <xsd:enumeration value="Shell Caribbean Investments Limited"/>
          <xsd:enumeration value="Shell Caribbean Services Limited"/>
          <xsd:enumeration value="Shell Caspian B.V."/>
          <xsd:enumeration value="SHELL CASPIAN PIPELINE HOLDINGS B.V."/>
          <xsd:enumeration value="Shell Catalysts Ventures Inc."/>
          <xsd:enumeration value="Shell Central Europe Services Company Limited"/>
          <xsd:enumeration value="Shell Central Europe Services Company Ltd"/>
          <xsd:enumeration value="Shell Chemical Capital Company"/>
          <xsd:enumeration value="Shell Chemical Company"/>
          <xsd:enumeration value="SHELL CHEMICAL COMPANY OF EASTERN AFRICA LIMITED"/>
          <xsd:enumeration value="Shell Chemical Distributing Company Limited"/>
          <xsd:enumeration value="Shell Chemical Distributing Company Ltd"/>
          <xsd:enumeration value="Shell Chemical Lp"/>
          <xsd:enumeration value="Shell Chemical Philippines Incorporated"/>
          <xsd:enumeration value="Shell Chemical Risk Management"/>
          <xsd:enumeration value="Shell Chemical Yabucoa Inc."/>
          <xsd:enumeration value="Shell Chemicals"/>
          <xsd:enumeration value="SHELL CHEMICALS (HELLAS) LIMITED"/>
          <xsd:enumeration value="Shell Chemicals (Hellas), Limited"/>
          <xsd:enumeration value="Shell Chemicals Americas Inc"/>
          <xsd:enumeration value="Shell Chemicals Arabia Llc"/>
          <xsd:enumeration value="Shell Chemicals Belgium S.A."/>
          <xsd:enumeration value="Shell Chemicals Canada Ltd"/>
          <xsd:enumeration value="Shell Chemicals Canada Ltd."/>
          <xsd:enumeration value="Shell Chemicals Danmark A/S"/>
          <xsd:enumeration value="Shell Chemicals East Africa Limited"/>
          <xsd:enumeration value="Shell Chemicals Europe B.V."/>
          <xsd:enumeration value="Shell Chemicals Europe Limited"/>
          <xsd:enumeration value="Shell Chemicals Iberica S.A."/>
          <xsd:enumeration value="Shell Chemicals Ireland Limited"/>
          <xsd:enumeration value="Shell Chemicals Ireland Ltd"/>
          <xsd:enumeration value="Shell Chemicals Jamaica Limited"/>
          <xsd:enumeration value="Shell Chemicals Japan Ltd."/>
          <xsd:enumeration value="Shell Chemicals Limited"/>
          <xsd:enumeration value="Shell Chemicals Ltd"/>
          <xsd:enumeration value="SHELL CHEMICALS NORTH EAST EUROPE SP Z O.O."/>
          <xsd:enumeration value="Shell Chemicals North East Europe Sp zoo"/>
          <xsd:enumeration value="Shell Chemicals North East Europe Spz O.O."/>
          <xsd:enumeration value="Shell Chemicals Philippines, Inc."/>
          <xsd:enumeration value="SHELL CHEMICALS SERAYA PTE LTD"/>
          <xsd:enumeration value="SHELL CHEMICALS SERAYA PTE. LTD."/>
          <xsd:enumeration value="Shell Chemicals Services Asia B.V."/>
          <xsd:enumeration value="Shell Chemicals Support Services Asia Limited"/>
          <xsd:enumeration value="SHELL CHEMICALS U.K. LIMITED"/>
          <xsd:enumeration value="Shell Chemicals U.K.Limited"/>
          <xsd:enumeration value="SHELL CHEMICALS UGANDA LIMITED"/>
          <xsd:enumeration value="Shell Chemicals UK Ltd"/>
          <xsd:enumeration value="Shell Chemicals Ventures B.V."/>
          <xsd:enumeration value="Shell Chemicals Yabucoa Inc."/>
          <xsd:enumeration value="Shell Chemie Beteiligungsgesellschaft Mbh"/>
          <xsd:enumeration value="Shell Chile SA"/>
          <xsd:enumeration value="Shell Chile Sociedad Anonima Comercial E Industrial"/>
          <xsd:enumeration value="Shell China B.V."/>
          <xsd:enumeration value="Shell China Exploration and Production Co. Ltd."/>
          <xsd:enumeration value="Shell China Exploration And Production Company Limited"/>
          <xsd:enumeration value="SHELL CHINA HOLDING GMBH"/>
          <xsd:enumeration value="Shell China Holdings B.V."/>
          <xsd:enumeration value="SHELL CHINA HOLDINGS LIMITED"/>
          <xsd:enumeration value="Shell China Holdings Ltd"/>
          <xsd:enumeration value="SHELL CHINA JILIN ENERGY HOLDING COMPANY LTD"/>
          <xsd:enumeration value="SHELL CHINA LIMITED"/>
          <xsd:enumeration value="Shell China Ltd"/>
          <xsd:enumeration value="Shell China Ltd."/>
          <xsd:enumeration value="Shell China Petroleum Development B.V."/>
          <xsd:enumeration value="Shell Cia Argentina de Petroleo SA"/>
          <xsd:enumeration value="Shell Clair UK Limited"/>
          <xsd:enumeration value="Shell Club Corringham Limited"/>
          <xsd:enumeration value="Shell Co (Pacific Islands) Ltd"/>
          <xsd:enumeration value="Shell Co Pacific Islands Ltd"/>
          <xsd:enumeration value="Shell Co. of Gibraltar Limited"/>
          <xsd:enumeration value="Shell CO2 Company Ltd."/>
          <xsd:enumeration value="Shell CO2 Storage BV"/>
          <xsd:enumeration value="Shell Coal (South America) Ltd"/>
          <xsd:enumeration value="Shell Coal Marketing Limited"/>
          <xsd:enumeration value="Shell Coal Pty"/>
          <xsd:enumeration value="Shell Colombia S.A."/>
          <xsd:enumeration value="Shell Colombia SA"/>
          <xsd:enumeration value="Shell Communications Inc."/>
          <xsd:enumeration value="Shell Community Financing Company Of California"/>
          <xsd:enumeration value="Shell Compania Argentina De Petroleo S.A."/>
          <xsd:enumeration value="SHELL COMPANIA DE PETROLEO DEL ECUADOR S.A."/>
          <xsd:enumeration value="Shell Companies in Indonesia"/>
          <xsd:enumeration value="Shell Companies in Saudi Arabia"/>
          <xsd:enumeration value="Shell Company (Hellas), Limited"/>
          <xsd:enumeration value="Shell Company (Pacific Islands) Limited"/>
          <xsd:enumeration value="SHELL COMPANY DOMINICANA, S.A. (Named before PROPIESA, S.A.)"/>
          <xsd:enumeration value="Shell Company Of Cambodia Limited S.A."/>
          <xsd:enumeration value="Shell Company Of Gibraltar Limited"/>
          <xsd:enumeration value="Shell Company of Sri Lanka Ltd"/>
          <xsd:enumeration value="Shell Compressed Natural Gas Egypt S.A.E."/>
          <xsd:enumeration value="SHELL CONCORDIA LIMITED"/>
          <xsd:enumeration value="Shell Concordia Ltd"/>
          <xsd:enumeration value="Shell Congo B.V."/>
          <xsd:enumeration value="Shell Congo Mer Profonde BV"/>
          <xsd:enumeration value="Shell Consolidated Energy Resources, Inc."/>
          <xsd:enumeration value="Shell Consumer Deutschland Gmbh"/>
          <xsd:enumeration value="Shell Consumer Svs"/>
          <xsd:enumeration value="Shell Coordination Centre"/>
          <xsd:enumeration value="Shell Coordination Centre Sa"/>
          <xsd:enumeration value="Shell Coral Resources Company Llc"/>
          <xsd:enumeration value="Shell Coral Resources Holdings Inc"/>
          <xsd:enumeration value="Shell Coral Resources Holdings Inc."/>
          <xsd:enumeration value="SHELL CORPORATE DIRECTOR LIMITED"/>
          <xsd:enumeration value="SHELL CORPORATE SECRETARY LIMITED"/>
          <xsd:enumeration value="Shell Costa Rica S.A."/>
          <xsd:enumeration value="Shell Costa Rica SA"/>
          <xsd:enumeration value="Shell Cote d'Ivoire"/>
          <xsd:enumeration value="Shell Cuiaba Holdings Limited"/>
          <xsd:enumeration value="Shell Custodian Pty Ltd"/>
          <xsd:enumeration value="Shell Czech Republic a.s."/>
          <xsd:enumeration value="Shell Czech Republic Akciova Spolecnost"/>
          <xsd:enumeration value="Shell Czech Republic as"/>
          <xsd:enumeration value="Shell Deepwater Borneo"/>
          <xsd:enumeration value="Shell Deepwater Borneo Limited"/>
          <xsd:enumeration value="Shell Deepwater Development As"/>
          <xsd:enumeration value="Shell Deepwater Exploration Morocco Gmbh"/>
          <xsd:enumeration value="Shell Deepwater Royalties Inc."/>
          <xsd:enumeration value="Shell Deepwater Tanzania B.V."/>
          <xsd:enumeration value="SHELL DEER PARK REFINERY"/>
          <xsd:enumeration value="Shell Deer Park Refining"/>
          <xsd:enumeration value="Shell Deer Park Refining Company"/>
          <xsd:enumeration value="Shell Detaljist"/>
          <xsd:enumeration value="Shell Detaljist Ab"/>
          <xsd:enumeration value="Shell Deutschland Oil GmbH"/>
          <xsd:enumeration value="Shell Deutschland Schmierstoff GmbH"/>
          <xsd:enumeration value="Shell Development &amp; Offshore Pakistan B.V."/>
          <xsd:enumeration value="Shell Development (Australia) Proprietary Limited"/>
          <xsd:enumeration value="Shell Development (Australia) Pty Ltd"/>
          <xsd:enumeration value="Shell Development (Psc 7) Proprietary Ltd"/>
          <xsd:enumeration value="Shell Development (Psc19) Pty Ltd"/>
          <xsd:enumeration value="Shell Development (Psc20) Pty Ltd"/>
          <xsd:enumeration value="Shell Development (Psc3) Proprietary Limited"/>
          <xsd:enumeration value="Shell Development (Psc9) Pty Ltd"/>
          <xsd:enumeration value="Shell Development And Offshore Pakistan B.V."/>
          <xsd:enumeration value="Shell Development Angola B.V."/>
          <xsd:enumeration value="Shell Development Australia"/>
          <xsd:enumeration value="Shell Development Iran B.V."/>
          <xsd:enumeration value="SHELL DEVELOPMENT KASHAGAN B.V."/>
          <xsd:enumeration value="Shell Development Oman LLC"/>
          <xsd:enumeration value="Shell Development Sakhalin B.V."/>
          <xsd:enumeration value="Shell Development Venezuela Limited"/>
          <xsd:enumeration value="Shell Developments (China) Limited"/>
          <xsd:enumeration value="Shell Developments (Hk) Limited"/>
          <xsd:enumeration value="Shell Developments (HK) Ltd"/>
          <xsd:enumeration value="Shell Developments Zimbabwe (Pte) Ltd"/>
          <xsd:enumeration value="Shell Developments Zimbabwe (Pvt) Limited"/>
          <xsd:enumeration value="Shell Diagnostics Et Applications Sas"/>
          <xsd:enumeration value="SHELL DIRECT (NORTH WEST) LIMITED"/>
          <xsd:enumeration value="SHELL DIRECT (NORTHERN) LIMITED"/>
          <xsd:enumeration value="Shell Direct (Sas)"/>
          <xsd:enumeration value="SHELL DIRECT (U.K.) LIMITED"/>
          <xsd:enumeration value="Shell Direct (UK) Ltd"/>
          <xsd:enumeration value="Shell Direct Australia"/>
          <xsd:enumeration value="Shell Direct GmbH"/>
          <xsd:enumeration value="Shell Direct Gmbh Becker &amp; Harms Abeitlung Heizkostenabrechnung"/>
          <xsd:enumeration value="Shell Direct Services GmbH"/>
          <xsd:enumeration value="Shell Direct Sverige Ab"/>
          <xsd:enumeration value="Shell Distributor (Holdings) Limited"/>
          <xsd:enumeration value="Shell Diversifications Et Activites Petrole Sas"/>
          <xsd:enumeration value="Shell Djibouti"/>
          <xsd:enumeration value="Shell Djibouti Sa"/>
          <xsd:enumeration value="Shell Downstream Inc"/>
          <xsd:enumeration value="Shell Downstream Inc."/>
          <xsd:enumeration value="Shell Downstream Inc.(SDIUS)"/>
          <xsd:enumeration value="Shell Downstream Services International"/>
          <xsd:enumeration value="Shell Downstream Services International B.V."/>
          <xsd:enumeration value="Shell DownstreInc.(SDIUS)"/>
          <xsd:enumeration value="Shell Drive"/>
          <xsd:enumeration value="Shell Drive Deutschland Gmbh"/>
          <xsd:enumeration value="SHELL E &amp; P INTERNATIONAL VENTURES INC"/>
          <xsd:enumeration value="Shell E &amp; P Investment Holdings B.V"/>
          <xsd:enumeration value="Shell E &amp; P Ireland Offshore Inc"/>
          <xsd:enumeration value="Shell E And P Offshore Services B.V."/>
          <xsd:enumeration value="Shell E&amp;P Ireland Limited"/>
          <xsd:enumeration value="SHELL EAST AFRICA LIMITED"/>
          <xsd:enumeration value="Shell East Europe Company Limited"/>
          <xsd:enumeration value="Shell East Europe Company Ltd"/>
          <xsd:enumeration value="SHELL EASTERN AUSTRALIA PTY LTD"/>
          <xsd:enumeration value="Shell Eastern Petroleum (Pte) Limited"/>
          <xsd:enumeration value="SHELL EASTERN PETROLEUM (PTE) LTD"/>
          <xsd:enumeration value="Shell Eastern Petroleum (Pte) Ltd."/>
          <xsd:enumeration value="Shell Eastern Petroleum Pte Ltd"/>
          <xsd:enumeration value="Shell Eastern Petroleum Pte Ltd-CH"/>
          <xsd:enumeration value="Shell Eastern Trading (Private) Limited"/>
          <xsd:enumeration value="Shell Eastern Trading (Pte) Ltd"/>
          <xsd:enumeration value="Shell Ecuador S.A."/>
          <xsd:enumeration value="Shell Ecuador SA"/>
          <xsd:enumeration value="Shell Eesti Aktsiaselts"/>
          <xsd:enumeration value="Shell EESTI AS"/>
          <xsd:enumeration value="Shell Egypt Deepwater B.V."/>
          <xsd:enumeration value="Shell Egypt N.V."/>
          <xsd:enumeration value="SHELL EGYPT NILE DELTA B.V."/>
          <xsd:enumeration value="Shell Egypt NV"/>
          <xsd:enumeration value="SHELL EGYPT NW DEMIATTA GMBH"/>
          <xsd:enumeration value="SHELL EGYPT SHALLOW  WATER B.V."/>
          <xsd:enumeration value="Shell Egypt Trading"/>
          <xsd:enumeration value="SHELL EGYPT WEST MANZALA GMBH"/>
          <xsd:enumeration value="SHELL EGYPT WEST QANTARA GMBH"/>
          <xsd:enumeration value="Shell Elastomers Inc."/>
          <xsd:enumeration value="Shell Employee Benefits Trustee Limited"/>
          <xsd:enumeration value="Shell Energies Sas"/>
          <xsd:enumeration value="Shell Energy Asia Limited"/>
          <xsd:enumeration value="Shell Energy Company"/>
          <xsd:enumeration value="Shell Energy Deutschland GmbH"/>
          <xsd:enumeration value="Shell Energy Europe"/>
          <xsd:enumeration value="Shell Energy Europe B.V."/>
          <xsd:enumeration value="SHELL ENERGY EUROPE LIMITED"/>
          <xsd:enumeration value="Shell Energy Holding Gp Llc"/>
          <xsd:enumeration value="Shell Energy Holding Lp Llc"/>
          <xsd:enumeration value="Shell Energy Holdings Australia Limited"/>
          <xsd:enumeration value="SHELL ENERGY INVESTMENTS AUSTRALIA PTY L"/>
          <xsd:enumeration value="Shell Energy Investments Limited"/>
          <xsd:enumeration value="Shell Energy Italia S.R.L"/>
          <xsd:enumeration value="Shell Energy Ltd"/>
          <xsd:enumeration value="Shell Energy North America (Canada)"/>
          <xsd:enumeration value="SHELL ENERGY NORTH AMERICA (CANADA) INC."/>
          <xsd:enumeration value="Shell Energy North America (US)"/>
          <xsd:enumeration value="Shell Energy North America (US), L.P."/>
          <xsd:enumeration value="Shell Energy Resources Company"/>
          <xsd:enumeration value="Shell Energy Services"/>
          <xsd:enumeration value="Shell Energy Services Company Llc"/>
          <xsd:enumeration value="Shell Energy Services GmbH"/>
          <xsd:enumeration value="Shell Energy Trading Limited"/>
          <xsd:enumeration value="Shell Energy Ukraine LLC"/>
          <xsd:enumeration value="Shell Enerji A.S."/>
          <xsd:enumeration value="SHELL ENERJI ANONIM SIRKETI"/>
          <xsd:enumeration value="Shell Engineering Pty Ltd"/>
          <xsd:enumeration value="Shell Ep Africa B.V."/>
          <xsd:enumeration value="Shell Ep And Gas Business Development Turkey B.V."/>
          <xsd:enumeration value="Shell EP and Gas Business Development, Turkey"/>
          <xsd:enumeration value="SHELL EP HOLDINGS (EE&amp;ME) B.V."/>
          <xsd:enumeration value="Shell Ep Holdings Inc."/>
          <xsd:enumeration value="Shell Ep Holdingselskab Danmark Aps"/>
          <xsd:enumeration value="Shell Ep International B.V."/>
          <xsd:enumeration value="Shell Ep International Limited"/>
          <xsd:enumeration value="Shell EP International Limited (Singapore Branch)"/>
          <xsd:enumeration value="SHELL EP INTERNATIONAL VENTURES B.V."/>
          <xsd:enumeration value="Shell Ep Middle East Holdings B.V."/>
          <xsd:enumeration value="SHELL EP OFFSHORE VENTURES LIMITED"/>
          <xsd:enumeration value="SHELL EP RUSSIA HOLDINGS B.V."/>
          <xsd:enumeration value="SHELL EP RUSSIA INVESTMENTS (I) B.V."/>
          <xsd:enumeration value="SHELL EP RUSSIA INVESTMENTS (II) B.V."/>
          <xsd:enumeration value="SHELL EP RUSSIA INVESTMENTS (III) B.V."/>
          <xsd:enumeration value="SHELL EP RUSSIA INVESTMENTS (IV) B.V."/>
          <xsd:enumeration value="SHELL EP RUSSIA INVESTMENTS (V) B.V."/>
          <xsd:enumeration value="SHELL EP RUSSIA INVESTMENTS (VI) B.V."/>
          <xsd:enumeration value="SHELL EP SOMALIA B.V."/>
          <xsd:enumeration value="Shell EP Wells Equipment Services B.V"/>
          <xsd:enumeration value="Shell EP Wells Equipment Services B.V."/>
          <xsd:enumeration value="Shell Erdgas Beteiligungsgesellschaft mbH"/>
          <xsd:enumeration value="Shell Erdgas Marketing Gmbh &amp; Co. Kg"/>
          <xsd:enumeration value="Shell Erdoel Und Erdgas Exploration Gmbh"/>
          <xsd:enumeration value="Shell Eritrea Ltd."/>
          <xsd:enumeration value="Shell Erneuerbare Energien Gmbh"/>
          <xsd:enumeration value="Shell Espana S.A."/>
          <xsd:enumeration value="Shell Ethiopia Limited"/>
          <xsd:enumeration value="Shell Ethiopia Ltd"/>
          <xsd:enumeration value="Shell Europe Oil Products"/>
          <xsd:enumeration value="Shell Europe Oil Products Ltd"/>
          <xsd:enumeration value="Shell European Export Centre N.V."/>
          <xsd:enumeration value="Shell European Export Centre S.A"/>
          <xsd:enumeration value="Shell Everest, Inc."/>
          <xsd:enumeration value="Shell Expatriate Employment Us Inc."/>
          <xsd:enumeration value="Shell Exploradora y Prod De Bolivia BV"/>
          <xsd:enumeration value="Shell Exploration &amp; Production Co"/>
          <xsd:enumeration value="Shell Exploration &amp; Production Co."/>
          <xsd:enumeration value="Shell Exploration &amp; Production Company"/>
          <xsd:enumeration value="SHELL EXPLORATION AND DEVELOPMENT LIBYA GMBH I"/>
          <xsd:enumeration value="SHELL EXPLORATION AND PRODUCTION (LI) B.V."/>
          <xsd:enumeration value="SHELL EXPLORATION AND PRODUCTION (LII) B.V."/>
          <xsd:enumeration value="Shell Exploration And Production (Liii) B.V."/>
          <xsd:enumeration value="Shell Exploration And Production (Lv) B.V."/>
          <xsd:enumeration value="SHELL EXPLORATION AND PRODUCTION (XL) B.V."/>
          <xsd:enumeration value="Shell Exploration And Production Africa Limited"/>
          <xsd:enumeration value="Shell Exploration and Production Africa Ltd"/>
          <xsd:enumeration value="Shell Exploration and Production Colombia Ca"/>
          <xsd:enumeration value="SHELL EXPLORATION AND PRODUCTION COLOMBIA CANO SUR GMBH"/>
          <xsd:enumeration value="SHELL EXPLORATION AND PRODUCTION DEVELOPMENT COMPANY B.V."/>
          <xsd:enumeration value="SHELL EXPLORATION AND PRODUCTION FRANCE SAS"/>
          <xsd:enumeration value="Shell Exploration and Production Guyana Limited"/>
          <xsd:enumeration value="Shell Exploration And Production Holdings B.V."/>
          <xsd:enumeration value="Shell Exploration and Production International"/>
          <xsd:enumeration value="Shell Exploration And Production Investments B.V."/>
          <xsd:enumeration value="Shell Exploration and Production Libya GmbH"/>
          <xsd:enumeration value="Shell Exploration And Production Malaysia B.V."/>
          <xsd:enumeration value="Shell Exploration and Production Offshore Venture Ltd."/>
          <xsd:enumeration value="SHELL EXPLORATION AND PRODUCTION OMAN LIMITED"/>
          <xsd:enumeration value="Shell Exploration and Production PNG Ltd"/>
          <xsd:enumeration value="Shell Exploration And Production Services (Rf) B.V."/>
          <xsd:enumeration value="Shell Exploration and Production Services (RF) BV"/>
          <xsd:enumeration value="SHELL EXPLORATION AND PRODUCTION UKRAINE I B.V."/>
          <xsd:enumeration value="SHELL EXPLORATION AND PRODUCTION UKRAINE INVESTMENTS (I) B.V."/>
          <xsd:enumeration value="SHELL EXPLORATION AND PRODUCTION UKRAINE INVESTMENTS (II) B.V."/>
          <xsd:enumeration value="SHELL EXPLORATION AND PRODUCTION UKRAINE INVESTMENTS (IV) B.V."/>
          <xsd:enumeration value="Shell Exploration B.V."/>
          <xsd:enumeration value="Shell Exploration Company (Rf) B.V."/>
          <xsd:enumeration value="Shell Exploration Company (West) B.V."/>
          <xsd:enumeration value="Shell Exploration Company B.V."/>
          <xsd:enumeration value="Shell Exploration Company Inc"/>
          <xsd:enumeration value="SHELL EXPLORATION COMPANY INC."/>
          <xsd:enumeration value="Shell Exploration Et Production Du Maroc Gmbh"/>
          <xsd:enumeration value="Shell Exploration New Ventures One GmbH"/>
          <xsd:enumeration value="Shell Exploration New Ventures Two GmbH"/>
          <xsd:enumeration value="Shell Exploration Nz Limited"/>
          <xsd:enumeration value="Shell Exploration Orient B.V."/>
          <xsd:enumeration value="Shell Exploration Venture Services B.V."/>
          <xsd:enumeration value="Shell Express"/>
          <xsd:enumeration value="Shell Fiji"/>
          <xsd:enumeration value="Shell Fiji Limited"/>
          <xsd:enumeration value="Shell Fiji Ltd"/>
          <xsd:enumeration value="SHELL FINANCE (AUSTRALIA) PTY LTD"/>
          <xsd:enumeration value="Shell Finance (Netherlands) B.V."/>
          <xsd:enumeration value="Shell Finance (U.K) Plc"/>
          <xsd:enumeration value="SHELL FINANCE (U.K.) P.L.C."/>
          <xsd:enumeration value="Shell Finance (UK) PLC"/>
          <xsd:enumeration value="Shell Finance Belgium"/>
          <xsd:enumeration value="Shell Finance Luxembourg Sarl"/>
          <xsd:enumeration value="Shell Finance Services"/>
          <xsd:enumeration value="Shell Finance Switzerland Ag"/>
          <xsd:enumeration value="Shell Forestry Limited"/>
          <xsd:enumeration value="Shell Foundation"/>
          <xsd:enumeration value="Shell France Investissments Sas"/>
          <xsd:enumeration value="SHELL FREEPORT, INC."/>
          <xsd:enumeration value="Shell Frontier Oil &amp; Gas Inc."/>
          <xsd:enumeration value="Shell Gabon"/>
          <xsd:enumeration value="Shell Gabon Holdings Limited"/>
          <xsd:enumeration value="Shell Gas &amp; Power Developments B.V."/>
          <xsd:enumeration value="Shell Gas &amp; Power International B.V."/>
          <xsd:enumeration value="Shell Gas &amp; Power International BV"/>
          <xsd:enumeration value="Shell Gas &amp; Power International Inc."/>
          <xsd:enumeration value="Shell Gas &amp; Power Japan Ltd."/>
          <xsd:enumeration value="Shell Gas (Latin America) B.V."/>
          <xsd:enumeration value="Shell Gas (LPG)"/>
          <xsd:enumeration value="Shell Gas (Lpg) Australia Pty Ltd"/>
          <xsd:enumeration value="Shell Gas (LPG) Belgium"/>
          <xsd:enumeration value="SHELL GAS (LPG) BELGIUM NV"/>
          <xsd:enumeration value="Shell Gas (LPG) BeLux"/>
          <xsd:enumeration value="Shell Gas (Lpg) Bulk Llc"/>
          <xsd:enumeration value="Shell Gas (LPG) Danmark A/S"/>
          <xsd:enumeration value="Shell Gas (LPG) Deutschland GmbH"/>
          <xsd:enumeration value="Shell Gas (Lpg) Holdings B.V."/>
          <xsd:enumeration value="Shell Gas (LPG) Hong Kong Limited"/>
          <xsd:enumeration value="Shell Gas (LPG) India"/>
          <xsd:enumeration value="Shell Gas (Lpg) India Private Limited"/>
          <xsd:enumeration value="Shell Gas (LPG) Luxembourg"/>
          <xsd:enumeration value="Shell Gas (Lpg) Luxembourg S.A."/>
          <xsd:enumeration value="SHELL GAS (LPG) MACAU LIMITED"/>
          <xsd:enumeration value="SHELL GAS (LPG) MALAYSIA EAST SDN. BHD."/>
          <xsd:enumeration value="SHELL GAS (LPG) MALAYSIA WEST SDN. BHD."/>
          <xsd:enumeration value="Shell Gas (LPG) Norge AS"/>
          <xsd:enumeration value="SHELL GAS (LPG) PHILIPPINES, INC"/>
          <xsd:enumeration value="Shell Gas (LPG) Singapore Pte Limited"/>
          <xsd:enumeration value="Shell Gas (LPG) Turkey"/>
          <xsd:enumeration value="Shell Gas (Lpg) Us Llc"/>
          <xsd:enumeration value="Shell Gas (LPG) US LLC Delvrd Svcs"/>
          <xsd:enumeration value="Shell Gas (LPG) Vietnam Ltd"/>
          <xsd:enumeration value="Shell Gas (Lpg), S.A."/>
          <xsd:enumeration value="Shell Gas And Power Japan Ltd"/>
          <xsd:enumeration value="Shell Gas B.V."/>
          <xsd:enumeration value="Shell Gas Bulgaria A.D."/>
          <xsd:enumeration value="Shell Gas Bulgaria AD"/>
          <xsd:enumeration value="Shell Gas Commercial &amp; Industrial Societe Anonyme Of Gas"/>
          <xsd:enumeration value="Shell Gas CR s.r.o."/>
          <xsd:enumeration value="Shell Gas Cr, S.R.O."/>
          <xsd:enumeration value="Shell Gas Developments (Iii) B.V."/>
          <xsd:enumeration value="Shell Gas Developments (V) B.V."/>
          <xsd:enumeration value="Shell Gas Direct"/>
          <xsd:enumeration value="SHELL GAS DIRECT LIMITED"/>
          <xsd:enumeration value="Shell Gas Direct Ltd"/>
          <xsd:enumeration value="Shell Gas Eastern Inc."/>
          <xsd:enumeration value="Shell Gas Eastern, Inc."/>
          <xsd:enumeration value="Shell Gas Espana"/>
          <xsd:enumeration value="Shell Gas Espana S.A."/>
          <xsd:enumeration value="Shell Gas Espana, S.A."/>
          <xsd:enumeration value="Shell Gas Gathering Corp #2"/>
          <xsd:enumeration value="SHELL GAS GATHERING CORP. #2"/>
          <xsd:enumeration value="Shell Gas Hai Phong"/>
          <xsd:enumeration value="SHELL GAS HOLDING (ME) B.V."/>
          <xsd:enumeration value="Shell Gas Holdings (Malaysia) Limited"/>
          <xsd:enumeration value="Shell Gas Hungary Rt"/>
          <xsd:enumeration value="Shell Gas Hungary zRt"/>
          <xsd:enumeration value="SHELL GAS IRAQ B.V."/>
          <xsd:enumeration value="Shell Gas Italia Spa"/>
          <xsd:enumeration value="Shell Gas Lanka Ltd"/>
          <xsd:enumeration value="Shell Gas Lanka Ltd."/>
          <xsd:enumeration value="Shell Gas Limited"/>
          <xsd:enumeration value="Shell Gas LPG (Pakistan) Limited"/>
          <xsd:enumeration value="Shell Gas Nigeria B.V."/>
          <xsd:enumeration value="Shell Gas Pipeline Corp. #2"/>
          <xsd:enumeration value="Shell Gas Polska"/>
          <xsd:enumeration value="Shell Gas Polska Sp. Z O.O."/>
          <xsd:enumeration value="Shell Gas Romania S.A."/>
          <xsd:enumeration value="Shell Gas Romania Sa"/>
          <xsd:enumeration value="Shell Gas S.A"/>
          <xsd:enumeration value="Shell Gas S.A."/>
          <xsd:enumeration value="Shell Gas S.R.L."/>
          <xsd:enumeration value="Shell Gas Switzerland"/>
          <xsd:enumeration value="Shell Gas Trading (Asia Pacific)"/>
          <xsd:enumeration value="Shell Gas Trading (Asia Pacific), Inc."/>
          <xsd:enumeration value="Shell Gas Transmission"/>
          <xsd:enumeration value="Shell Gas Transportadora Do Brasil"/>
          <xsd:enumeration value="Shell Gas Venezuela B.V."/>
          <xsd:enumeration value="SHELL GAS VIETNAM LTD"/>
          <xsd:enumeration value="Shell Gas&amp;Power International"/>
          <xsd:enumeration value="Shell Gaz Ticaret Ve Sanayi A.S."/>
          <xsd:enumeration value="Shell Generating (Holding) B.V."/>
          <xsd:enumeration value="Shell Generating (International ) Bv"/>
          <xsd:enumeration value="Shell Generating Limited"/>
          <xsd:enumeration value="Shell Geostar Limited"/>
          <xsd:enumeration value="Shell Geothermal Europe Bv"/>
          <xsd:enumeration value="Shell Gewerbliche Schutzrechte Gmbh"/>
          <xsd:enumeration value="Shell Ghana Limited"/>
          <xsd:enumeration value="Shell Ghana Ltd"/>
          <xsd:enumeration value="SHELL GLOBAL CUSTOMER SERVICES CENTRE CA"/>
          <xsd:enumeration value="Shell Global Solutions"/>
          <xsd:enumeration value="Shell Global Solutions (Eastern Europe) B.V."/>
          <xsd:enumeration value="Shell Global Solutions (France) S.A."/>
          <xsd:enumeration value="Shell Global Solutions (Germany)"/>
          <xsd:enumeration value="SHELL GLOBAL SOLUTIONS (JAPAN) K.K."/>
          <xsd:enumeration value="Shell Global Solutions (Japan) Ltd."/>
          <xsd:enumeration value="Shell Global Solutions (Malaysia)"/>
          <xsd:enumeration value="Shell Global Solutions (Malaysia) Sdn Bhd"/>
          <xsd:enumeration value="Shell Global Solutions (Malaysia) Sdn Bhd."/>
          <xsd:enumeration value="Shell Global Solutions (Malaysia) Sdn.Bhd."/>
          <xsd:enumeration value="Shell Global Solutions (Singapore) (Pte) Ltd"/>
          <xsd:enumeration value="Shell Global Solutions (Thailand) Limited"/>
          <xsd:enumeration value="Shell Global Solutions (UK)"/>
          <xsd:enumeration value="Shell Global Solutions (Us) Inc"/>
          <xsd:enumeration value="Shell Global Solutions Deutschland Gmbh"/>
          <xsd:enumeration value="Shell Global Solutions Eastern Europe B.V."/>
          <xsd:enumeration value="Shell Global Solutions France Sas"/>
          <xsd:enumeration value="Shell Global Solutions Holdings (Thailand) Limited"/>
          <xsd:enumeration value="Shell Global Solutions International"/>
          <xsd:enumeration value="Shell Global Solutions International B.V."/>
          <xsd:enumeration value="SHELL GLOBAL SOLUTIONS SERVICES B.V."/>
          <xsd:enumeration value="Shell Global Solutions US Inc"/>
          <xsd:enumeration value="Shell Global Solutions US Inc."/>
          <xsd:enumeration value="Shell Gom Pipeline Company Llc"/>
          <xsd:enumeration value="SHELL GRUNDSTUCKSGESELLSCHAFT WESSELING GMBH &amp; CO KG"/>
          <xsd:enumeration value="Shell Grundstucksgesellschaft Wesseling Gmbh&amp; Cokg"/>
          <xsd:enumeration value="Shell Guam Inc"/>
          <xsd:enumeration value="Shell Guam Inc."/>
          <xsd:enumeration value="Shell Guangzhou Petroleum Company Ltd"/>
          <xsd:enumeration value="Shell Guatemala SA"/>
          <xsd:enumeration value="Shell Guatemala, S.A."/>
          <xsd:enumeration value="Shell Gulf Of Mexico Inc"/>
          <xsd:enumeration value="SHELL GULF OF MEXICO INC."/>
          <xsd:enumeration value="Shell Hazira Gas Private Limited"/>
          <xsd:enumeration value="Shell Hazira Gas Private Ltd"/>
          <xsd:enumeration value="Shell Heiz�elexpress G.M.B.H"/>
          <xsd:enumeration value="Shell Hellas A.E."/>
          <xsd:enumeration value="SHELL HELLAS MONOPROSOPI E.P.E."/>
          <xsd:enumeration value="Shell Holdings (Bermuda) Limited"/>
          <xsd:enumeration value="Shell Holdings (U.K.) Limited"/>
          <xsd:enumeration value="Shell Holdings Bermuda Ltd"/>
          <xsd:enumeration value="Shell Honduras SA"/>
          <xsd:enumeration value="Shell Honduras, S.A."/>
          <xsd:enumeration value="Shell Hong Kong Limited"/>
          <xsd:enumeration value="Shell Hong Kong Ltd"/>
          <xsd:enumeration value="Shell Hong Kong Ltd Tsing Yi Installation"/>
          <xsd:enumeration value="SHELL HUNGARY KERESKEDELMI cLtd."/>
          <xsd:enumeration value="Shell Hungary Kereskedelmi Rt."/>
          <xsd:enumeration value="Shell Hungary Rt"/>
          <xsd:enumeration value="Shell Hungary zRt"/>
          <xsd:enumeration value="Shell Hydrogen B.V."/>
          <xsd:enumeration value="Shell Hydrogen Investments Canada Inc"/>
          <xsd:enumeration value="Shell Hydrogen Japan"/>
          <xsd:enumeration value="Shell Hydrogen L.L.C."/>
          <xsd:enumeration value="Shell Hydrogen Llc"/>
          <xsd:enumeration value="Shell Hydrogen Projects B.V."/>
          <xsd:enumeration value="Shell India Marketing Private Limited"/>
          <xsd:enumeration value="Shell India Markets Private Limited"/>
          <xsd:enumeration value="Shell India Markets Pvt Ltd."/>
          <xsd:enumeration value="Shell India Private Limited"/>
          <xsd:enumeration value="Shell India Private Ltd"/>
          <xsd:enumeration value="Shell India Production Development B.V."/>
          <xsd:enumeration value="SHELL INDIA VENTURES PTE. LTD."/>
          <xsd:enumeration value="Shell Indian Ocean Holdings Ltd"/>
          <xsd:enumeration value="Shell Industrial Energy Management B.V."/>
          <xsd:enumeration value="Shell Industries Sas"/>
          <xsd:enumeration value="Shell Information Technology International"/>
          <xsd:enumeration value="Shell Information Technology International B.V."/>
          <xsd:enumeration value="Shell Information Technology International Holdings B.V."/>
          <xsd:enumeration value="Shell Information Technology International Inc."/>
          <xsd:enumeration value="Shell Information Technology International JP"/>
          <xsd:enumeration value="Shell Information Technology International Limited"/>
          <xsd:enumeration value="Shell Information Technology International Ltd"/>
          <xsd:enumeration value="Shell Information Technology International Pte Ltd"/>
          <xsd:enumeration value="Shell Information Technology International Pty Ltd"/>
          <xsd:enumeration value="Shell Information Technology International Snd Bhd"/>
          <xsd:enumeration value="Shell Information Technology International Wa Pty Ltd"/>
          <xsd:enumeration value="Shell Information Technology International, Inc."/>
          <xsd:enumeration value="Shell International"/>
          <xsd:enumeration value="Shell International B.V."/>
          <xsd:enumeration value="Shell International Chemicals"/>
          <xsd:enumeration value="Shell International Chemicals B.V."/>
          <xsd:enumeration value="Shell International Eastern Trading Co"/>
          <xsd:enumeration value="Shell International Exploration and Production"/>
          <xsd:enumeration value="Shell International Exploration And Production B.V."/>
          <xsd:enumeration value="Shell International Exploration And Production Inc"/>
          <xsd:enumeration value="Shell International Finance B.V."/>
          <xsd:enumeration value="Shell International Gas &amp; Power Ltd - Dubai Branch"/>
          <xsd:enumeration value="Shell International Gas And Power Limited"/>
          <xsd:enumeration value="Shell International Gas Limited"/>
          <xsd:enumeration value="Shell International Gas Ltd"/>
          <xsd:enumeration value="Shell International Holdings Limited"/>
          <xsd:enumeration value="Shell International Investments Limited"/>
          <xsd:enumeration value="Shell International Limited"/>
          <xsd:enumeration value="Shell International Ltd."/>
          <xsd:enumeration value="Shell International Petroleum Co Ltd"/>
          <xsd:enumeration value="Shell International Petroleum Company Limited"/>
          <xsd:enumeration value="Shell International Petroleum Company Ltd (BY)"/>
          <xsd:enumeration value="Shell International Pipelines Inc."/>
          <xsd:enumeration value="Shell International Renewables B.V"/>
          <xsd:enumeration value="Shell International Renewables B.V."/>
          <xsd:enumeration value="Shell International Renewables Ltd"/>
          <xsd:enumeration value="Shell International Research Maatschappij B.V."/>
          <xsd:enumeration value="Shell International Shipping Services (Pte) Ltd"/>
          <xsd:enumeration value="Shell International Technology International"/>
          <xsd:enumeration value="Shell International Trading And Shipping Company Limited"/>
          <xsd:enumeration value="Shell International Trading and Shipping Company Ltd"/>
          <xsd:enumeration value="Shell International Trading Middle East"/>
          <xsd:enumeration value="Shell International Trading Middle East Limited"/>
          <xsd:enumeration value="Shell Internationale Research Maatschappij B.V."/>
          <xsd:enumeration value="Shell Internet Services Limited"/>
          <xsd:enumeration value="Shell Internet Ventures B.V."/>
          <xsd:enumeration value="Shell Invest Ii As"/>
          <xsd:enumeration value="Shell Investment Holdings (China) Limited"/>
          <xsd:enumeration value="Shell Investments (1996) Ltd"/>
          <xsd:enumeration value="Shell Investments Limited"/>
          <xsd:enumeration value="Shell Investments Nz Limited"/>
          <xsd:enumeration value="Shell Iran Offshore Limited"/>
          <xsd:enumeration value="Shell Iraq Petroleum Development B.V."/>
          <xsd:enumeration value="Shell ISP"/>
          <xsd:enumeration value="Shell IT International"/>
          <xsd:enumeration value="Shell Italia Aviazione S.R.L"/>
          <xsd:enumeration value="Shell Italia Aviazione srl"/>
          <xsd:enumeration value="Shell Italia E&amp;P SpA"/>
          <xsd:enumeration value="Shell Italia Finanziaria S.P.A."/>
          <xsd:enumeration value="Shell Italia Marina S.R.L."/>
          <xsd:enumeration value="Shell Italia Marina Srl"/>
          <xsd:enumeration value="Shell Italia S.p.A."/>
          <xsd:enumeration value="Shell Japan Trading"/>
          <xsd:enumeration value="Shell Japan Trading Ltd."/>
          <xsd:enumeration value="SHELL JPT LIMITED"/>
          <xsd:enumeration value="Shell K2, Inc."/>
          <xsd:enumeration value="Shell Kanumas A/S"/>
          <xsd:enumeration value="Shell Kazakhstan Development B.V."/>
          <xsd:enumeration value="Shell Kazakhstan Ventures Llc"/>
          <xsd:enumeration value="Shell Kenya Provident Trust Limited"/>
          <xsd:enumeration value="Shell Kernenergie B.V."/>
          <xsd:enumeration value="Shell Kernenergie Mij. B.V."/>
          <xsd:enumeration value="SHELL KUWAIT EXPLORATION AND PRODUCTION B.V."/>
          <xsd:enumeration value="Shell Latvia Sabiedriba Ar Ie"/>
          <xsd:enumeration value="Shell Leasing Company"/>
          <xsd:enumeration value="Shell Libya Petroleum Development"/>
          <xsd:enumeration value="Shell Libya Petroleum Development B.V."/>
          <xsd:enumeration value="Shell Lietuva"/>
          <xsd:enumeration value="Shell Lietuva UAB"/>
          <xsd:enumeration value="Shell Logistics Australia"/>
          <xsd:enumeration value="Shell Lpg Europe (S.A.S.)"/>
          <xsd:enumeration value="Shell Lubricantes Del Peru S.A."/>
          <xsd:enumeration value="Shell Lubricants"/>
          <xsd:enumeration value="SHELL LUBRICANTS CARIBBEAN LIMITED"/>
          <xsd:enumeration value="Shell Lubricants Supply Company B.V"/>
          <xsd:enumeration value="Shell Lubricants Supply Company BV"/>
          <xsd:enumeration value="Shell Lubricants Switzerland AG"/>
          <xsd:enumeration value="Shell Lubrificantes S.L., S.A."/>
          <xsd:enumeration value="Shell Luxembourgeoise S.A."/>
          <xsd:enumeration value="Shell Luxembourgeoise Sarl"/>
          <xsd:enumeration value="Shell Macau Limited"/>
          <xsd:enumeration value="Shell Macron GmbH"/>
          <xsd:enumeration value="Shell Madeira Praia Formosa"/>
          <xsd:enumeration value="Shell Madeira Praia Formosa, S.A."/>
          <xsd:enumeration value="Shell Maintenance Automobile Sas"/>
          <xsd:enumeration value="Shell Malaysia"/>
          <xsd:enumeration value="Shell Malaysia Corporate Services"/>
          <xsd:enumeration value="Shell Malaysia Limited"/>
          <xsd:enumeration value="Shell Malaysia Trading Sdn Bhd"/>
          <xsd:enumeration value="Shell Malaysia Trading Sendirian Berhad"/>
          <xsd:enumeration value="Shell Mali"/>
          <xsd:enumeration value="SHELL MALINDI LIMITED."/>
          <xsd:enumeration value="Shell Malindi Uganda Limited"/>
          <xsd:enumeration value="Shell Manufacturing Services B.V."/>
          <xsd:enumeration value="Shell Maple Leaf Investments Ltd."/>
          <xsd:enumeration value="Shell Marine (U.K.) Limited"/>
          <xsd:enumeration value="Shell Marine Personnel (I.O.M.) Limited"/>
          <xsd:enumeration value="Shell Marine Products (Cyprus) Ltd"/>
          <xsd:enumeration value="Shell Marine Products (US) Company"/>
          <xsd:enumeration value="Shell Marine Products (Us) Company (Smpusc)"/>
          <xsd:enumeration value="Shell Marine Products As"/>
          <xsd:enumeration value="SHELL MARINE PRODUCTS HELLAS A.E"/>
          <xsd:enumeration value="Shell Marine Products Hellas A.E."/>
          <xsd:enumeration value="Shell Marine Products Limited"/>
          <xsd:enumeration value="Shell Marine Products Limited (London)"/>
          <xsd:enumeration value="Shell Marine Products US Company"/>
          <xsd:enumeration value="Shell Marketing A/S"/>
          <xsd:enumeration value="Shell Marketing Algeria"/>
          <xsd:enumeration value="Shell Marketing Algerie Spa"/>
          <xsd:enumeration value="Shell Marketing Egypt"/>
          <xsd:enumeration value="Shell Marketing Egypt (6Th October)"/>
          <xsd:enumeration value="Shell Marketing Egypt Ltd."/>
          <xsd:enumeration value="Shell Marketing Gambia Limited"/>
          <xsd:enumeration value="Shell Marketing Gambia Ltd"/>
          <xsd:enumeration value="Shell Markets (Middle East) Limited"/>
          <xsd:enumeration value="Shell Markets (Middle East) Ltd"/>
          <xsd:enumeration value="Shell Mauritius Limited"/>
          <xsd:enumeration value="Shell Mauritius Ltd"/>
          <xsd:enumeration value="Shell MDS (Malaysia) Sdn Bhd"/>
          <xsd:enumeration value="Shell Mds (Malaysia) Sdn. Bhd."/>
          <xsd:enumeration value="SHELL MDS (MALAYSIA) SENDIRIAN BERHAD"/>
          <xsd:enumeration value="Shell Mexico Exploration And Production Investment Inc."/>
          <xsd:enumeration value="Shell Mexico Exploration and Production Investment Limited"/>
          <xsd:enumeration value="Shell Mexico Gas Natural, S de RL de CV"/>
          <xsd:enumeration value="Shell Mexico SA de C V"/>
          <xsd:enumeration value="Shell Mexico,S.A. De C.V."/>
          <xsd:enumeration value="Shell Michigan Pipeline Company"/>
          <xsd:enumeration value="SHELL MIDDLE EAST HOLDING GMBH"/>
          <xsd:enumeration value="Shell Mocambique Lda."/>
          <xsd:enumeration value="Shell Mocambique Limitada"/>
          <xsd:enumeration value="Shell Montell Holding I B.V."/>
          <xsd:enumeration value="Shell Motorist Club, Inc."/>
          <xsd:enumeration value="Shell Mozambique Limitada"/>
          <xsd:enumeration value="Shell MRPL Aviation Fuels &amp; Services Private Limited"/>
          <xsd:enumeration value="Shell MRPL Aviation Fuels and Services Private Limited"/>
          <xsd:enumeration value="Shell Mspo 2 Holding B.V."/>
          <xsd:enumeration value="Shell NA Gas &amp; Power Holding Company"/>
          <xsd:enumeration value="SHELL NA LNG LLC"/>
          <xsd:enumeration value="Shell Na Lng, Llc"/>
          <xsd:enumeration value="Shell Namibia (Pty.) Ltd."/>
          <xsd:enumeration value="Shell Namibia Exploration B.V."/>
          <xsd:enumeration value="Shell Namibia Limited"/>
          <xsd:enumeration value="Shell Nanhai B.V."/>
          <xsd:enumeration value="Shell Nanhai Limited"/>
          <xsd:enumeration value="Shell Nederland B.V."/>
          <xsd:enumeration value="Shell Nederland Chemie B.V."/>
          <xsd:enumeration value="Shell Nederland LPG BV"/>
          <xsd:enumeration value="Shell Nederland Raffinaderij B.V."/>
          <xsd:enumeration value="Shell Nederland Verkoopmaatschappij B.V."/>
          <xsd:enumeration value="SHELL NEW VENTURES MALAYSIA SDN. BHD."/>
          <xsd:enumeration value="Shell New Zealand"/>
          <xsd:enumeration value="Shell New Zealand Exploration And Production Holding B.V."/>
          <xsd:enumeration value="Shell New Zealand Holding Company Limited"/>
          <xsd:enumeration value="Shell New Zealand Limited"/>
          <xsd:enumeration value="Shell New Zealand Ltd"/>
          <xsd:enumeration value="Shell New Zealand Pensions Limited"/>
          <xsd:enumeration value="Shell Nicaragua S.A."/>
          <xsd:enumeration value="Shell Nicaragua SA"/>
          <xsd:enumeration value="SHELL NIG. CLOSED PENSION FUND ADMINISTRATOR LTD"/>
          <xsd:enumeration value="Shell Nigeria Closed Pension Fund Administrator Limited"/>
          <xsd:enumeration value="Shell Nigeria E &amp; P Company Ltd"/>
          <xsd:enumeration value="Shell Nigeria Exploration and Production Company Ltd"/>
          <xsd:enumeration value="Shell Nigeria Exploration and Production Company Ltd."/>
          <xsd:enumeration value="SHELL NIGERIA EXPLORATION AND PRODUCTION DELTA LIMITED"/>
          <xsd:enumeration value="SHELL NIGERIA EXPLORATION AND PRODUCTION ECHO LIMITED"/>
          <xsd:enumeration value="Shell Nigeria Exploration Properties Alpha Limited"/>
          <xsd:enumeration value="SHELL NIGERIA EXPLORATION PROPERTIES BETA LIMITED"/>
          <xsd:enumeration value="SHELL NIGERIA EXPLORATION PROPERTIES CHARLIE LIMITED"/>
          <xsd:enumeration value="Shell Nigeria Gas Ltd"/>
          <xsd:enumeration value="Shell Nigeria Gas Ltd (Sng)"/>
          <xsd:enumeration value="SHELL NIGERIA INFRASTRUCTURE DEVELOPMENT LIMITED"/>
          <xsd:enumeration value="Shell Nigeria Offshore Prospecting Limited"/>
          <xsd:enumeration value="Shell Nigeria Oil Products"/>
          <xsd:enumeration value="Shell Nigeria Oil Products Limited"/>
          <xsd:enumeration value="SHELL NIGERIA OIL PRODUCTS LIMITED (SNOP)"/>
          <xsd:enumeration value="Shell Nigeria Ultra Deep Limited"/>
          <xsd:enumeration value="Shell Nigeria Upstream Ventures Limited"/>
          <xsd:enumeration value="Shell Norco Refining Company"/>
          <xsd:enumeration value="Shell North America Gas &amp; Power Services Company"/>
          <xsd:enumeration value="Shell North Sea Holdings"/>
          <xsd:enumeration value="Shell North West Pacific Ltd"/>
          <xsd:enumeration value="Shell Northern Ireland Limited"/>
          <xsd:enumeration value="Shell Nth America Gas &amp; Power"/>
          <xsd:enumeration value="Shell Nusantara Trading B.V."/>
          <xsd:enumeration value="SHELL OBAIYED LIMITED"/>
          <xsd:enumeration value="Shell Obaiyed Ltd"/>
          <xsd:enumeration value="Shell Offshore (Personnel) Services B.V."/>
          <xsd:enumeration value="Shell Offshore And Chemical Investments Inc."/>
          <xsd:enumeration value="Shell Offshore Central Gabon Limited Company"/>
          <xsd:enumeration value="Shell Offshore Central Gabon Ltd"/>
          <xsd:enumeration value="Shell Offshore Gas Pipelines Llc"/>
          <xsd:enumeration value="Shell Offshore Inc."/>
          <xsd:enumeration value="Shell Offshore North Gabon B.V."/>
          <xsd:enumeration value="Shell Offshore Properties And Capital Ii Incorporated"/>
          <xsd:enumeration value="Shell Offshore Response Company LLC"/>
          <xsd:enumeration value="Shell Offshore Services B.V."/>
          <xsd:enumeration value="Shell Offshoring"/>
          <xsd:enumeration value="Shell Oil &amp; Gas (Malaysia) Llc"/>
          <xsd:enumeration value="Shell Oil Botswana (Pty) Ltd"/>
          <xsd:enumeration value="Shell Oil Company"/>
          <xsd:enumeration value="Shell Oil Company (SHEMS)"/>
          <xsd:enumeration value="Shell Oil Company Foundation"/>
          <xsd:enumeration value="Shell Oil Lesotho (Pty) Limited"/>
          <xsd:enumeration value="Shell Oil Lesotho (Pty) Ltd"/>
          <xsd:enumeration value="Shell Oil Product for Latin America"/>
          <xsd:enumeration value="Shell Oil Products Africa"/>
          <xsd:enumeration value="Shell Oil Products Company LLC"/>
          <xsd:enumeration value="Shell Oil Products East"/>
          <xsd:enumeration value="Shell Oil Products LAN LLC"/>
          <xsd:enumeration value="Shell Oil Products US"/>
          <xsd:enumeration value="Shell Oil Swaziland (Pty) Limited"/>
          <xsd:enumeration value="Shell Oil Swaziland (Pty) Ltd"/>
          <xsd:enumeration value="Shell Oils"/>
          <xsd:enumeration value="Shell OKLNG Holdings B.V."/>
          <xsd:enumeration value="Shell Olie - Og Gasudvinding Danmark B.V."/>
          <xsd:enumeration value="Shell Olie Aps."/>
          <xsd:enumeration value="Shell Olie Og Gas Holding B.V."/>
          <xsd:enumeration value="Shell Olie-og Gasudvinding Danmark B.V. (Holland) Danish Branch"/>
          <xsd:enumeration value="SHELL OLIE-OG GASUDVINDING DANMARK PIPELINES ApS"/>
          <xsd:enumeration value="Shell Olie-Og Gasundvindning Danmark Pipelines Aps"/>
          <xsd:enumeration value="Shell Oman Marketing Company SAOG"/>
          <xsd:enumeration value="Shell OMAN Trading Co Ltd"/>
          <xsd:enumeration value="Shell Oman Trading Co Ltd (Bermuda)"/>
          <xsd:enumeration value="Shell Oman Trading Limited"/>
          <xsd:enumeration value="Shell Onroerend Goed Diensten B.V."/>
          <xsd:enumeration value="SHELL ONSHORE VENTURES INC."/>
          <xsd:enumeration value="Shell Onshore Ventures, Inc."/>
          <xsd:enumeration value="Shell Oost En Midden Nederland Bv"/>
          <xsd:enumeration value="Shell Opleidingen Wegverkeer B.V."/>
          <xsd:enumeration value="Shell Overseas Exploration and Production B.V."/>
          <xsd:enumeration value="Shell Overseas Holdings (Oman) Limited"/>
          <xsd:enumeration value="Shell Overseas Holdings Limited"/>
          <xsd:enumeration value="Shell Overseas Investments B.V."/>
          <xsd:enumeration value="Shell Overseas Service Bahrain"/>
          <xsd:enumeration value="Shell Overseas Services"/>
          <xsd:enumeration value="Shell Overseas Services Limited"/>
          <xsd:enumeration value="Shell Overseas Services Ltd"/>
          <xsd:enumeration value="Shell Overseas Trading Limited"/>
          <xsd:enumeration value="Shell Overseas Trading Ltd"/>
          <xsd:enumeration value="Shell Pacific Enterprises Limited"/>
          <xsd:enumeration value="Shell Pacific Enterprises Ltd"/>
          <xsd:enumeration value="Shell Pacific Enterprises Ltd (Korea Branch)"/>
          <xsd:enumeration value="Shell Pacifique"/>
          <xsd:enumeration value="Shell Pakistan Limited"/>
          <xsd:enumeration value="Shell Pakistan Limited."/>
          <xsd:enumeration value="Shell Pakistan Pensions Trust Limited"/>
          <xsd:enumeration value="Shell Pakistan Provident Trust Limited"/>
          <xsd:enumeration value="Shell Palau"/>
          <xsd:enumeration value="Shell Papua New Guinea Limited"/>
          <xsd:enumeration value="Shell Papua New Guinea Pty Ltd"/>
          <xsd:enumeration value="Shell Paraguay Limited"/>
          <xsd:enumeration value="Shell Park Kilkenny"/>
          <xsd:enumeration value="Shell Participatie Maatschappij Voor Kleine Ondernemingen B.V."/>
          <xsd:enumeration value="Shell Pensioenbureau Nederland B.V."/>
          <xsd:enumeration value="Shell Pensioenfonds Beheer B.V."/>
          <xsd:enumeration value="Shell Pensions Management Services Limited"/>
          <xsd:enumeration value="Shell Pensions Trust Limited"/>
          <xsd:enumeration value="Shell Pensions Trust Ltd"/>
          <xsd:enumeration value="Shell People Services Asia Sdn Bhd"/>
          <xsd:enumeration value="Shell Personnel Services B.V."/>
          <xsd:enumeration value="Shell Peru S.A."/>
          <xsd:enumeration value="Shell Petrochimie Mediterranee"/>
          <xsd:enumeration value="Shell Petrochimie Mediterranee Sas"/>
          <xsd:enumeration value="Shell Petrol A.S."/>
          <xsd:enumeration value="Shell Petrol AS"/>
          <xsd:enumeration value="Shell Petroleum (Malaysia) Ltd"/>
          <xsd:enumeration value="Shell Petroleum Development Company"/>
          <xsd:enumeration value="Shell Petroleum Inc."/>
          <xsd:enumeration value="Shell Petroleum N.V."/>
          <xsd:enumeration value="Shell Philippine Petroleum Co"/>
          <xsd:enumeration value="Shell Philippines Exploration B.V."/>
          <xsd:enumeration value="Shell Philippines Exploration BV"/>
          <xsd:enumeration value="Shell Philippines Llc"/>
          <xsd:enumeration value="Shell Pipe Line Corporation"/>
          <xsd:enumeration value="Shell Pipeline Company"/>
          <xsd:enumeration value="Shell Pipeline Company B.V."/>
          <xsd:enumeration value="Shell Pipeline Company LP"/>
          <xsd:enumeration value="Shell Pipeline Gp Llc"/>
          <xsd:enumeration value="Shell Pipline Company LP"/>
          <xsd:enumeration value="SHELL PLANAXIS LIMITED"/>
          <xsd:enumeration value="Shell Polska Sp zoo"/>
          <xsd:enumeration value="Shell Polska Sp. Z O.O."/>
          <xsd:enumeration value="SHELL POLSKA SP. ZO.O. ODDZIAL W ZABIERZOWIE"/>
          <xsd:enumeration value="Shell Polymeres Sas"/>
          <xsd:enumeration value="Shell Polymers Ventures Inc."/>
          <xsd:enumeration value="Shell Portugal B2B, S.A."/>
          <xsd:enumeration value="Shell Portuguesa, S.A."/>
          <xsd:enumeration value="Shell Pqs Canada Holding B.V."/>
          <xsd:enumeration value="Shell Produits Petroliers (S.A.S.)"/>
          <xsd:enumeration value="SHELL PROJECT DEVELOPMENT (VIII) B.V."/>
          <xsd:enumeration value="SHELL PROJECT DEVELOPMENT (X) B.V."/>
          <xsd:enumeration value="Shell Properties Hong Kong Limited"/>
          <xsd:enumeration value="Shell Property Asia Limited"/>
          <xsd:enumeration value="Shell Property Company Limited"/>
          <xsd:enumeration value="Shell Purpe Development B.V."/>
          <xsd:enumeration value="SHELL QUEBEC LIMITEE"/>
          <xsd:enumeration value="SHELL QUIMICA DE EL SALVADOR S.A."/>
          <xsd:enumeration value="Shell Raffinaderi A.B."/>
          <xsd:enumeration value="Shell Raffinaderi AB"/>
          <xsd:enumeration value="Shell Rds Holding B.V."/>
          <xsd:enumeration value="SHELL RED SEA LIMITED"/>
          <xsd:enumeration value="Shell Refining (Australia) Proprietary Limited"/>
          <xsd:enumeration value="Shell Refining (Australia) Pty Ltd"/>
          <xsd:enumeration value="Shell Refining Co. (Federation Of Malaya) Berhad"/>
          <xsd:enumeration value="SHELL REFINING COMPANY  (FEDERATION OF MALAYA) BERHAD"/>
          <xsd:enumeration value="Shell Refining Company (FOM) Bhd"/>
          <xsd:enumeration value="Shell renewables Philippines Corporation Ltd"/>
          <xsd:enumeration value="Shell Representative Office Oman"/>
          <xsd:enumeration value="Shell Republique Democratique de Congo"/>
          <xsd:enumeration value="SHELL RESEARCH B.V."/>
          <xsd:enumeration value="Shell Research Limited"/>
          <xsd:enumeration value="Shell Resources P.L.C."/>
          <xsd:enumeration value="Shell Response Limited"/>
          <xsd:enumeration value="Shell Retail Hungary (Hungaro Digitel Kft)"/>
          <xsd:enumeration value="SHELL RETRAITES SAS"/>
          <xsd:enumeration value="Shell Rhine Supply And Trading Services B.V."/>
          <xsd:enumeration value="Shell Road Solutions (Beijing) Co. Ltd."/>
          <xsd:enumeration value="Shell Road Solutions (Ezhou) Co Ltd"/>
          <xsd:enumeration value="Shell Road Solutions (Ezhou) Co. Ltd."/>
          <xsd:enumeration value="SHELL ROAD SOLUTIONS (INNER MONGOLIA) CO., LTD."/>
          <xsd:enumeration value="Shell Road Solutions (Luzhou) Co Ltd"/>
          <xsd:enumeration value="Shell Road Solutions (Luzhou) Co. Ltd."/>
          <xsd:enumeration value="Shell Road Solutions (Tianjin) Co. Ltd."/>
          <xsd:enumeration value="Shell Road Solutions (Xian) Co Ltd"/>
          <xsd:enumeration value="Shell Road Solutions (Xi'an) Co. Ltd."/>
          <xsd:enumeration value="Shell Road Solutions (Zhenjiang) Co Ltd"/>
          <xsd:enumeration value="Shell Road Solutions (Zhenjiang) Co. Ltd"/>
          <xsd:enumeration value="Shell Road Solutions Xinyue (Foshan) Co Ltd"/>
          <xsd:enumeration value="Shell Road Solutions Xinyue (Foshan) Co. Ltd."/>
          <xsd:enumeration value="Shell Rocky Mountain Production Llc"/>
          <xsd:enumeration value="Shell Romania Exploration BV"/>
          <xsd:enumeration value="Shell Royalties Investment Company"/>
          <xsd:enumeration value="Shell Rsc Company"/>
          <xsd:enumeration value="Shell Rwanda S.A.R.L."/>
          <xsd:enumeration value="SHELL SABAH  SELATAN SDN. BHD."/>
          <xsd:enumeration value="SHELL SABAH SELATAN SDN. BHD."/>
          <xsd:enumeration value="Shell Sabahselatan Sdn. Bhd."/>
          <xsd:enumeration value="Shell Sakhalin Holdings B.V."/>
          <xsd:enumeration value="Shell Sakhalin Services B.V."/>
          <xsd:enumeration value="Shell Salym Development B.V."/>
          <xsd:enumeration value="Shell Salym Development BV"/>
          <xsd:enumeration value="Shell Saudi Arabia (Refining) Limited"/>
          <xsd:enumeration value="Shell Saudi Arabia (Refining) Ltd"/>
          <xsd:enumeration value="SHELL SAUDI VENTURES LIMITED"/>
          <xsd:enumeration value="Shell Saudi Ventures Ltd"/>
          <xsd:enumeration value="Shell Scala Card As"/>
          <xsd:enumeration value="Shell Senegal"/>
          <xsd:enumeration value="Shell Seraya (Pte) Ltd"/>
          <xsd:enumeration value="Shell Seraya Pioneer (Pte) Ltd"/>
          <xsd:enumeration value="Shell Services"/>
          <xsd:enumeration value="Shell Services (Aust) Pty Ltd"/>
          <xsd:enumeration value="Shell Services Abu Dhabi B.V."/>
          <xsd:enumeration value="Shell Services Company"/>
          <xsd:enumeration value="Shell Services Deutschland Gmbh"/>
          <xsd:enumeration value="Shell Services International"/>
          <xsd:enumeration value="Shell Services International (Japan) Ltd"/>
          <xsd:enumeration value="Shell Services International Of Canada Inc."/>
          <xsd:enumeration value="Shell Services Italia S.R.L."/>
          <xsd:enumeration value="Shell Services Nederland B.V."/>
          <xsd:enumeration value="Shell Services NL"/>
          <xsd:enumeration value="SHELL SERVICES OMAN B.V."/>
          <xsd:enumeration value="Shell Services Pty Ltd"/>
          <xsd:enumeration value="Shell Servicios Leon, S.A. De C.V."/>
          <xsd:enumeration value="Shell Servicios Mexico, S.A. De C.V."/>
          <xsd:enumeration value="Shell Shared Service Center Chennai"/>
          <xsd:enumeration value="Shell Shared Service Center Guatemala"/>
          <xsd:enumeration value="Shell Shared Service Centre - Glasgow Limited"/>
          <xsd:enumeration value="Shell Shared Service Centre - Guatemala"/>
          <xsd:enumeration value="Shell Shared Service Centre - Kuala Lumpur Sdn. Bhd."/>
          <xsd:enumeration value="Shell Shared Service Centre Brazil"/>
          <xsd:enumeration value="Shell Shared Service Centre Hellas Limited"/>
          <xsd:enumeration value="Shell Shared Service Centre Krakow"/>
          <xsd:enumeration value="Shell Shared Service Centre-Kuala Lumpur Sdn Bhd"/>
          <xsd:enumeration value="Shell Shared Service Centre-Manila"/>
          <xsd:enumeration value="Shell Shared Service Centres"/>
          <xsd:enumeration value="Shell Shared Services (Asia) B.V."/>
          <xsd:enumeration value="Shell Shared Services Center-Manila"/>
          <xsd:enumeration value="Shell Shared Services Philippines"/>
          <xsd:enumeration value="Shell Ship Management Limited"/>
          <xsd:enumeration value="Shell Ship Management Ltd"/>
          <xsd:enumeration value="Shell SIA"/>
          <xsd:enumeration value="Shell Singapore Trustees (Pte) Ltd"/>
          <xsd:enumeration value="Shell Sinol Srl"/>
          <xsd:enumeration value="Shell Slovakia S.R.O."/>
          <xsd:enumeration value="Shell Slovakia SRO"/>
          <xsd:enumeration value="Shell Solar B.V."/>
          <xsd:enumeration value="Shell Solar BV"/>
          <xsd:enumeration value="Shell Solar Deutschland Gmbh"/>
          <xsd:enumeration value="Shell Solar Employment Services Inc."/>
          <xsd:enumeration value="Shell Solar Energy B.V."/>
          <xsd:enumeration value="Shell Solar Gmbh"/>
          <xsd:enumeration value="Shell Solar India Pvt Ltd"/>
          <xsd:enumeration value="Shell Solar Industries Lp"/>
          <xsd:enumeration value="Shell Solar Japan K.K"/>
          <xsd:enumeration value="Shell Solar Lanka Limited"/>
          <xsd:enumeration value="Shell Solar Lanka Ltd"/>
          <xsd:enumeration value="Shell Solar Philippines Corporation"/>
          <xsd:enumeration value="Shell Solar Pte Ltd"/>
          <xsd:enumeration value="Shell Solar Southern Africa (Pty) Ltd"/>
          <xsd:enumeration value="Shell Solar Verwaltungs-Gmbh"/>
          <xsd:enumeration value="Shell Solaranlagen Malgersdorf Gmbh &amp; Co. Kg"/>
          <xsd:enumeration value="Shell Solaranlagen Mittleres Ries Gmbh &amp; Co. Kg"/>
          <xsd:enumeration value="Shell Solaranlagen Sinzheim Gmbh &amp; Co. Kg"/>
          <xsd:enumeration value="Shell South Africa"/>
          <xsd:enumeration value="Shell South Africa (Pty) Ltd"/>
          <xsd:enumeration value="Shell South Africa (Pty) Ltd (Chemical Division)"/>
          <xsd:enumeration value="Shell South Africa Energy (Pty) Ltd"/>
          <xsd:enumeration value="Shell South Africa Energy Company"/>
          <xsd:enumeration value="Shell South Africa Holdings (Pty) Ltd"/>
          <xsd:enumeration value="Shell South Africa Marketing (Pty) Limited"/>
          <xsd:enumeration value="SHELL SOUTH AFRICA REFINING  (PTY) LTD"/>
          <xsd:enumeration value="SHELL SOUTH AFRICA UPSTREAM B.V."/>
          <xsd:enumeration value="SHELL SOUTH SYRIA EXPLORATION LIMITED"/>
          <xsd:enumeration value="Shell South Syria Exploration Limited Company"/>
          <xsd:enumeration value="Shell Southern Cone Gas&amp; Power (Brasil)"/>
          <xsd:enumeration value="SHELL SUBSIDIARY DISTRIBUTORS PENSION TRUSTEE LIMITED"/>
          <xsd:enumeration value="SHELL SUPPLEMENTARY PENSION PLAN TRUSTEES LIMITED"/>
          <xsd:enumeration value="Shell Suriname Verkoop Maatschappij NV"/>
          <xsd:enumeration value="Shell Suriname Verkoopmaatschappij N.V."/>
          <xsd:enumeration value="Shell Taiwan Limited"/>
          <xsd:enumeration value="Shell Taiwan Ltd"/>
          <xsd:enumeration value="Shell Tankers (Singapore) Private Limited"/>
          <xsd:enumeration value="Shell Tankers (U.K.) Limited"/>
          <xsd:enumeration value="SHELL TANKERS AUSTRALIA PTY LTD"/>
          <xsd:enumeration value="Shell Tankers B.V."/>
          <xsd:enumeration value="Shell Tankstellenbetriebsges.M.B.H"/>
          <xsd:enumeration value="Shell Tanzania Limited"/>
          <xsd:enumeration value="Shell Tanzania Ltd"/>
          <xsd:enumeration value="Shell Taranaki Exploration &amp; Production Company Limited"/>
          <xsd:enumeration value="Shell Technical Services B.V."/>
          <xsd:enumeration value="Shell Technical Services Iran B.V."/>
          <xsd:enumeration value="Shell Technologies India Private Limited"/>
          <xsd:enumeration value="Shell Technology Canada, Inc."/>
          <xsd:enumeration value="Shell Technology India Private Limited"/>
          <xsd:enumeration value="Shell Technology India Pvt Ltd (Global Solutions Division)"/>
          <xsd:enumeration value="Shell Technology Norway As"/>
          <xsd:enumeration value="Shell Technology Ventures B.V."/>
          <xsd:enumeration value="Shell Technology Ventures Fund 1 B.V."/>
          <xsd:enumeration value="Shell Technology Ventures Inc."/>
          <xsd:enumeration value="Shell Technology Ventures Ltd"/>
          <xsd:enumeration value="Shell Terminal Lanka (Pvt) Limited"/>
          <xsd:enumeration value="Shell Terminal Lanka Ltd"/>
          <xsd:enumeration value="Shell Test Method Standardisation &amp; Quality Centre"/>
          <xsd:enumeration value="Shell Texaco Alliance Companies"/>
          <xsd:enumeration value="Shell Thailand Manufacturing Limited"/>
          <xsd:enumeration value="Shell Thailand Manufacturing Ltd"/>
          <xsd:enumeration value="SHELL THRIFT &amp; LOAN FUND TRUSTEES NIG LTD"/>
          <xsd:enumeration value="Shell Thrift And Loan Fund Trustees Nigeria Limited"/>
          <xsd:enumeration value="Shell Tianjin Lubricants Co Ltd"/>
          <xsd:enumeration value="SHELL TIMUR SDN BHD"/>
          <xsd:enumeration value="Shell Timur Sendirian Berhad"/>
          <xsd:enumeration value="Shell Todd Oil Services Limited"/>
          <xsd:enumeration value="Shell Todd Oil Services Ltd"/>
          <xsd:enumeration value="Shell Tokuhatsu K.K."/>
          <xsd:enumeration value="Shell Tongyi (Beijing) Petroleum Chemical Co. Ltd."/>
          <xsd:enumeration value="Shell Tongyi (Xianyang) Petroleum Chemical Co. Ltd"/>
          <xsd:enumeration value="Shell Trade Developments (Shanghai) Limited"/>
          <xsd:enumeration value="Shell Trademark Management B.V."/>
          <xsd:enumeration value="Shell Trading &amp; Shipping"/>
          <xsd:enumeration value="Shell Trading (M.E.) Private Limited"/>
          <xsd:enumeration value="Shell Trading (Middle East) Ltd"/>
          <xsd:enumeration value="Shell Trading (Us) Company"/>
          <xsd:enumeration value="Shell Trading Canada"/>
          <xsd:enumeration value="Shell Trading Chile S.A."/>
          <xsd:enumeration value="Shell Trading Gas &amp; Power"/>
          <xsd:enumeration value="Shell Trading Gas And Power Company"/>
          <xsd:enumeration value="Shell Trading Gp Canada Company Ltd"/>
          <xsd:enumeration value="Shell Trading Gp Overseas Services Company"/>
          <xsd:enumeration value="SHELL TRADING INTERNATIONAL LIMITED"/>
          <xsd:enumeration value="Shell Trading International Ltd (Stil)"/>
          <xsd:enumeration value="SHELL TRADING LIMITED"/>
          <xsd:enumeration value="Shell Trading Mexico, S. de R.L. de C.V."/>
          <xsd:enumeration value="Shell Trading North America Company"/>
          <xsd:enumeration value="Shell Trading Rotterdam B.V."/>
          <xsd:enumeration value="Shell Trading Rotterdam BV"/>
          <xsd:enumeration value="Shell Trading Russia B.V."/>
          <xsd:enumeration value="Shell Trading Services Company"/>
          <xsd:enumeration value="Shell Trading Switzerland Ag"/>
          <xsd:enumeration value="Shell Trading US CO."/>
          <xsd:enumeration value="Shell Trading US Company"/>
          <xsd:enumeration value="Shell Tradinggp Canada Compa"/>
          <xsd:enumeration value="Shell Tradingrussia B.V."/>
          <xsd:enumeration value="Shell Transportation Holdings Llc"/>
          <xsd:enumeration value="Shell Treasury Center (West) Inc."/>
          <xsd:enumeration value="Shell Treasury Centre (Europe) Ltd"/>
          <xsd:enumeration value="Shell Treasury Centre East (Pte) Ltd"/>
          <xsd:enumeration value="Shell Treasury Centre East Pte LTD"/>
          <xsd:enumeration value="Shell Treasury Centre Limited"/>
          <xsd:enumeration value="Shell Treasury Centre Ltd"/>
          <xsd:enumeration value="SHELL TREASURY DOLLAR COMPANY LIMITED"/>
          <xsd:enumeration value="Shell Treasury Dollar Company Ltd"/>
          <xsd:enumeration value="SHELL TREASURY EURO COMPANY LIMITED"/>
          <xsd:enumeration value="Shell Treasury Euro Company Ltd"/>
          <xsd:enumeration value="Shell Treasury Hong Kong Limited"/>
          <xsd:enumeration value="Shell Treasury Luxembourg Sarl"/>
          <xsd:enumeration value="Shell Treasury Malaysia (L) Limited"/>
          <xsd:enumeration value="Shell Treasury Netherlands B.V."/>
          <xsd:enumeration value="SHELL TREASURY UK LIMITED"/>
          <xsd:enumeration value="Shell Trinidad Limited"/>
          <xsd:enumeration value="Shell Trinidad Ltd"/>
          <xsd:enumeration value="Shell Trust (Bermuda) Limited"/>
          <xsd:enumeration value="Shell Trust (Bermuda) Ltd"/>
          <xsd:enumeration value="Shell Trust (Sudan) Limited"/>
          <xsd:enumeration value="SHELL TRUST (U.K. PROPERTY) LIMITED"/>
          <xsd:enumeration value="SHELL TUNISIA METOUIA GMBH"/>
          <xsd:enumeration value="Shell Tunisia Offshore GmbH"/>
          <xsd:enumeration value="Shell U.K. Exploration and Production"/>
          <xsd:enumeration value="Shell U.K. Limited"/>
          <xsd:enumeration value="Shell U.K. Limited (Restricted Access)"/>
          <xsd:enumeration value="Shell U.K. North Atlantic Limited"/>
          <xsd:enumeration value="Shell U.K. Oil Products Limited"/>
          <xsd:enumeration value="Shell U.S. North Atlantic Limited"/>
          <xsd:enumeration value="Shell Uganda Limited"/>
          <xsd:enumeration value="Shell Uganda Ltd"/>
          <xsd:enumeration value="Shell Uganda Provident Trust Limited"/>
          <xsd:enumeration value="Shell UK Limited"/>
          <xsd:enumeration value="Shell UK Ltd"/>
          <xsd:enumeration value="Shell UK Oil Products"/>
          <xsd:enumeration value="Shell Ukraine Exploration and Production 1 LLC"/>
          <xsd:enumeration value="Shell Ukraine Exploration and Production 4 LLC"/>
          <xsd:enumeration value="SHELL UPSTREAM DEVELOPMENT B.V."/>
          <xsd:enumeration value="Shell Upstream Gabon"/>
          <xsd:enumeration value="Shell Upstream Gabon Cayman Holdings No. 1"/>
          <xsd:enumeration value="Shell Upstream Gabon Cayman Holdings No. 2"/>
          <xsd:enumeration value="Shell Upstream Gabon Cayman Holdings No. 3"/>
          <xsd:enumeration value="Shell Upstream Gas Holdings B.V."/>
          <xsd:enumeration value="SHELL UPSTREAM INDONESIA SERVICES B.V."/>
          <xsd:enumeration value="Shell Uruguay Limited"/>
          <xsd:enumeration value="Shell Uruguay S.A."/>
          <xsd:enumeration value="SHELL US CLEAN COAL ENERGY,  INC"/>
          <xsd:enumeration value="SHELL US E&amp;P INVESTMENTS LLC"/>
          <xsd:enumeration value="Shell Us E&amp;P Investments, Inc."/>
          <xsd:enumeration value="Shell US Gas &amp; Power"/>
          <xsd:enumeration value="SHELL US GAS &amp; POWER LLC"/>
          <xsd:enumeration value="Shell US Hosting Compamy"/>
          <xsd:enumeration value="Shell Uvoz-Izvoz Nafte I Hemikalija D.O.O, Beograd"/>
          <xsd:enumeration value="SHELL UVOZ-IZVOZ NAFTE I HEMIKALIJA DOO BEOGRAD"/>
          <xsd:enumeration value="Shell Uvoz-Izvoz Nafte I Kemikalija D.O.O. Zagreb"/>
          <xsd:enumeration value="Shell uvoz-izvoz nafte i kemikalija doo"/>
          <xsd:enumeration value="Shell Vanuatu Ltd."/>
          <xsd:enumeration value="Shell Venezuela"/>
          <xsd:enumeration value="Shell Venezuela Productos C.A"/>
          <xsd:enumeration value="SHELL VENEZUELA PRODUCTOS C.A."/>
          <xsd:enumeration value="Shell Venezuela Productos, CA"/>
          <xsd:enumeration value="Shell Venezuela S.A."/>
          <xsd:enumeration value="Shell Venezuela, S.A."/>
          <xsd:enumeration value="SHELL VENTURES NEW ZEALAND LIMITED"/>
          <xsd:enumeration value="Shell Ventures U.K. Limited"/>
          <xsd:enumeration value="Shell Vertriebsgesellschaft M.B.H"/>
          <xsd:enumeration value="Shell Verwaltungsgesellschaft Fur Erdgasbeteiligungen Mbh"/>
          <xsd:enumeration value="Shell Vietnam Ltd"/>
          <xsd:enumeration value="Shell Vietnam Ltd."/>
          <xsd:enumeration value="Shell Vietnam Services Singapore Pte Ltd"/>
          <xsd:enumeration value="Shell Vietnam SIPC Representative Branch Office"/>
          <xsd:enumeration value="Shell Vietnam SIPC Representative Main Office"/>
          <xsd:enumeration value="SHELL WEST QURNA B.V."/>
          <xsd:enumeration value="Shell Western Lng B.V."/>
          <xsd:enumeration value="Shell Western Lng Ltd"/>
          <xsd:enumeration value="Shell Western Supply &amp; Trading Ltd"/>
          <xsd:enumeration value="Shell Western Supply and Trading Ltd"/>
          <xsd:enumeration value="Shell Wind Energie Gmbh"/>
          <xsd:enumeration value="Shell Windenergy B.V."/>
          <xsd:enumeration value="Shell WindEnergy BV"/>
          <xsd:enumeration value="Shell WindEnergy Inc"/>
          <xsd:enumeration value="Shell WindEnergy Inc."/>
          <xsd:enumeration value="Shell WindEnergy Limited"/>
          <xsd:enumeration value="Shell Windenergy Netherlands B.V."/>
          <xsd:enumeration value="Shell Windenergy Nzw I B.V."/>
          <xsd:enumeration value="Shell Windenergy Services Inc."/>
          <xsd:enumeration value="SHELL ZAMBIA LIMITED"/>
          <xsd:enumeration value="Shell ZhanJiang Best Lubricant Blending Ltd."/>
          <xsd:enumeration value="Shell Zhuhai Lubricants Co Ltd"/>
          <xsd:enumeration value="Shell Zhuhai Lubricants Company Limited"/>
          <xsd:enumeration value="Shell Zimbabwe (Private) Limited"/>
          <xsd:enumeration value="Shell Zimbabwe (Pte) Ltd"/>
          <xsd:enumeration value="Shell/Statoil Total I/S"/>
          <xsd:enumeration value="Shell-Direct"/>
          <xsd:enumeration value="Shellgas Anonym Commercial and Industrial Gas Company SA"/>
          <xsd:enumeration value="Shelll PG India"/>
          <xsd:enumeration value="SHELL-MEX (DUBLIN) LIMITED"/>
          <xsd:enumeration value="SHELL-MEX AND B.P.LIMITED"/>
          <xsd:enumeration value="shellsudan"/>
          <xsd:enumeration value="Shinkyo Kigyo K.K."/>
          <xsd:enumeration value="Ship Shoal Pipeline Company"/>
          <xsd:enumeration value="Shirai Sekiyu K.K."/>
          <xsd:enumeration value="Shizuoka Shoseki K.K."/>
          <xsd:enumeration value="SHLCODI"/>
          <xsd:enumeration value="SHLGB"/>
          <xsd:enumeration value="SHLOFF"/>
          <xsd:enumeration value="SHLOIL"/>
          <xsd:enumeration value="Shobu Sangyo"/>
          <xsd:enumeration value="Shop Service Center B.V."/>
          <xsd:enumeration value="Shoseki (Europe) B.V."/>
          <xsd:enumeration value="Shoseki Engineering And Construction Co., Ltd."/>
          <xsd:enumeration value="Shoseki Gas Co., Ltd."/>
          <xsd:enumeration value="Shoseki Gas Service Nishi Tokyo"/>
          <xsd:enumeration value="Shoseki Home Gas K.K."/>
          <xsd:enumeration value="Shoseki International Corp"/>
          <xsd:enumeration value="Shoseki Kako K.K."/>
          <xsd:enumeration value="Shoseki Kosan Co., Ltd."/>
          <xsd:enumeration value="Shoseki Nepal Sekiyu Kaihatsu K.K. (Snodek)"/>
          <xsd:enumeration value="Shoseki Oil Development Co. Of New Zealand"/>
          <xsd:enumeration value="Shoseki Oil Development Company Of Mekong Ltd"/>
          <xsd:enumeration value="Shoseki Oil Development Company Of Vietnam Ltd"/>
          <xsd:enumeration value="Shoseki Overseas Oil Development Co. Ltd. (Sodec)"/>
          <xsd:enumeration value="Shoseki Shoji K.K."/>
          <xsd:enumeration value="Shoseki Tomen K.K."/>
          <xsd:enumeration value="Shoseki U.K. Limited"/>
          <xsd:enumeration value="Showa Oil (H.K.) Co., Ltd."/>
          <xsd:enumeration value="Showa Oil Co"/>
          <xsd:enumeration value="Showa Oil Co., Ltd."/>
          <xsd:enumeration value="Showa Shell Business &amp; IT Solutions Ltd."/>
          <xsd:enumeration value="Showa Shell Sekiyu K.K."/>
          <xsd:enumeration value="Showa Shell Sekiyu KK"/>
          <xsd:enumeration value="Showa Shell Sempaku K.K."/>
          <xsd:enumeration value="Showa Shell Sempaku KK"/>
          <xsd:enumeration value="Showa Tesuko K.K."/>
          <xsd:enumeration value="Showa Yokkaichi Sekiyu Co Ltd"/>
          <xsd:enumeration value="Showa Yokkaichi Sekiyu Co. , Ltd."/>
          <xsd:enumeration value="SHUNGA"/>
          <xsd:enumeration value="SI"/>
          <xsd:enumeration value="Sia Shell"/>
          <xsd:enumeration value="SIBA Bewachungsdienst Werkschutz GmbH"/>
          <xsd:enumeration value="Sichuan Shell Oil Company Limited"/>
          <xsd:enumeration value="Siemens Nederland N.V."/>
          <xsd:enumeration value="SIEP"/>
          <xsd:enumeration value="Siep Overseas Services Inc"/>
          <xsd:enumeration value="Sif Two S.R.L"/>
          <xsd:enumeration value="Sigemi S.R.L"/>
          <xsd:enumeration value="SIGMA-3"/>
          <xsd:enumeration value="Sigma-III"/>
          <xsd:enumeration value="SILONE S.r.l."/>
          <xsd:enumeration value="Silver Fern Shipping Limited"/>
          <xsd:enumeration value="Singapore Catalyst Technology Centre Pte Ltd"/>
          <xsd:enumeration value="Sinol S.R.L."/>
          <xsd:enumeration value="Sinopec And Shell (Jiangsu) Petroleum Marketing Company Limited"/>
          <xsd:enumeration value="Sinsen Bilistsenter"/>
          <xsd:enumeration value="SIPC"/>
          <xsd:enumeration value="Sistema Integrato Genova/Milano"/>
          <xsd:enumeration value="Sistema Logistico Nord Est S.R.L."/>
          <xsd:enumeration value="Sistemi Logistici Nord/Est"/>
          <xsd:enumeration value="SITEP"/>
          <xsd:enumeration value="SITI"/>
          <xsd:enumeration value="SITI C4C Service internal testing"/>
          <xsd:enumeration value="SITI Payroll"/>
          <xsd:enumeration value="SITIC4CSERVICE"/>
          <xsd:enumeration value="Sitra Petroleum Company"/>
          <xsd:enumeration value="Sjogaten Bilistsenter"/>
          <xsd:enumeration value="Sjoormen Bilistsenter"/>
          <xsd:enumeration value="Sjs Sun Jet Services Gbr"/>
          <xsd:enumeration value="Skedsmovollen Bilistsenter Ost"/>
          <xsd:enumeration value="Skedsmovollen Bilistsenter Vest"/>
          <xsd:enumeration value="Skei Trafikksenter"/>
          <xsd:enumeration value="Skeljungur H.F."/>
          <xsd:enumeration value="Ski Bilistsenter"/>
          <xsd:enumeration value="Skollenborg Bilistsenter"/>
          <xsd:enumeration value="Sky Fuel Aviation Limited"/>
          <xsd:enumeration value="SLB"/>
          <xsd:enumeration value="Sletta Bilistsenter"/>
          <xsd:enumeration value="Slettebakken Bilistsenter"/>
          <xsd:enumeration value="SLUBE Contacts"/>
          <xsd:enumeration value="Smart Club Do Brasil Ltda"/>
          <xsd:enumeration value="Smart Polska Sp. Z O.O."/>
          <xsd:enumeration value="Smart Pont Kereskedelmi Kft"/>
          <xsd:enumeration value="Smeermiddelenindustrie De Oliebron B.V."/>
          <xsd:enumeration value="SMP PANAMA S.A."/>
          <xsd:enumeration value="SMPS"/>
          <xsd:enumeration value="SNC"/>
          <xsd:enumeration value="SNEPCO"/>
          <xsd:enumeration value="Snijders Olie Bv"/>
          <xsd:enumeration value="SNLPG"/>
          <xsd:enumeration value="SNR"/>
          <xsd:enumeration value="SNV"/>
          <xsd:enumeration value="Soc Reunionnaise de Produits Petroliers"/>
          <xsd:enumeration value="Soc Shell Congo Kinshasa de Recherches et d'Exploitation"/>
          <xsd:enumeration value="Soc Shell Ivoirienne de Recherches et d'Exploitation"/>
          <xsd:enumeration value="Soc Shell Pour Dev Petrolier Du Littoral Congolais"/>
          <xsd:enumeration value="Soc. De Manutention De Carburants Aviation De Tahiti S.A.R.L."/>
          <xsd:enumeration value="SOC. DE. PART. DANS &quot;SPITP&quot; SARL"/>
          <xsd:enumeration value="Soc. De. Part. Dans Spitp Sarl"/>
          <xsd:enumeration value="Soc. Des Gaz D'Oceanie"/>
          <xsd:enumeration value="Soc. du Pipeline Sud-Europeen"/>
          <xsd:enumeration value="Soc. du Pipeline Sud-Europeen (Direction technique)"/>
          <xsd:enumeration value="Soc.De Distribution Du Gaz, Societe Anonyme (Mij. Voor Gasvoorziening N.V.)"/>
          <xsd:enumeration value="Socaz B.V."/>
          <xsd:enumeration value="Socaz Holding B.V."/>
          <xsd:enumeration value="Sociedad De Inversiones De Aviacion Ltda"/>
          <xsd:enumeration value="Sociedad Nacional De Oleoductos S.A."/>
          <xsd:enumeration value="SOCIEDAD NACIONAL MARTIMA"/>
          <xsd:enumeration value="Sociedade Comercial De Navegacao Concha Verde - Conchave, Sarl"/>
          <xsd:enumeration value="Societa Italiana Per L'Oleodotto Transalpino S.P.A."/>
          <xsd:enumeration value="SOCIETA' OLEODOTTI MERIDIONALI SPA"/>
          <xsd:enumeration value="Societe Africaine De Raffinage"/>
          <xsd:enumeration value="Societe Africaine Shell Chimie"/>
          <xsd:enumeration value="Societe Bearnaise Des Gaz Liquefies"/>
          <xsd:enumeration value="Societe Bitumes Tunis S.A."/>
          <xsd:enumeration value="Societe Butagaz Tunisie SARL"/>
          <xsd:enumeration value="Societe Butagaz-Tunisie S.A."/>
          <xsd:enumeration value="Societe Camerounaise Des Depots Petroliers"/>
          <xsd:enumeration value="Societe Camerounaise Equatoriale De Fabrication De Lubrifiants"/>
          <xsd:enumeration value="Societe Civile Immobiliere Mica (Sci)"/>
          <xsd:enumeration value="Societe Civile Immobiliere Portes De Fer (Sci)"/>
          <xsd:enumeration value="Societe Civile Immobiliere Victoire Gallieni (Sci)"/>
          <xsd:enumeration value="Societe Commune De Logistique"/>
          <xsd:enumeration value="Societe Congolaise Des Petroles Shell"/>
          <xsd:enumeration value="Societe Couronnaise de Raffinage"/>
          <xsd:enumeration value="Societe Dakaroise D'Entreposage"/>
          <xsd:enumeration value="SOCIETE DAKHLA DES HYDROCARBURES"/>
          <xsd:enumeration value="Societe De Cabotage Petrolier"/>
          <xsd:enumeration value="Societe De Financement Et De Participation"/>
          <xsd:enumeration value="Societe De Gestion Des Stocks Petroliers De Cote D'Ivoire ( Gestoci )"/>
          <xsd:enumeration value="Societe de Gestion Mobiliere et Immobiliere SA"/>
          <xsd:enumeration value="Societe De Manutention De Carburants Aviation (S.A.)"/>
          <xsd:enumeration value="Societe De Manutention De Carburants Aviation Dakar"/>
          <xsd:enumeration value="Societe D'Entreposage Burkinabe D'Hydrocarbure"/>
          <xsd:enumeration value="Societe D'Entreposage De Bobodioulasso"/>
          <xsd:enumeration value="SOCIETE D'ENTREPOSAGE DE SAN PEDRO"/>
          <xsd:enumeration value="SOCIETE D'ENTREPOTS PETROLIERS DE TUNISIE"/>
          <xsd:enumeration value="Societe Des Bitumes Et Cut-Backs Du Cameroun"/>
          <xsd:enumeration value="Societe des Lubrifiants de Nanterre"/>
          <xsd:enumeration value="Societe des Petroles et Combustibles Liquides"/>
          <xsd:enumeration value="Societe des Petroles Shell"/>
          <xsd:enumeration value="SOCIETE D'EXPLOITATION ET DE GESTION DES POINTS DE VENTES"/>
          <xsd:enumeration value="Societe du Craqueur de l'Aubette SAS"/>
          <xsd:enumeration value="Societe Du Noir D'Acetylene De L'Aubette (S.N.C.)"/>
          <xsd:enumeration value="Societe Gabonaise De Raffinage"/>
          <xsd:enumeration value="Societe Gabonaise D'Entreposage De Produits Petroliers"/>
          <xsd:enumeration value="Societe Genevoise Des Petroles"/>
          <xsd:enumeration value="Societe Guineenne De Lubrifiants Et D'Emballage"/>
          <xsd:enumeration value="Societe Guineenne Des Petroles"/>
          <xsd:enumeration value="Societe Havraise De Manutention De Produits Petroliers Sas"/>
          <xsd:enumeration value="Societe Immobiliere No.2"/>
          <xsd:enumeration value="Societe Ivoirienne D'Avitaillements Portuaires"/>
          <xsd:enumeration value="Societe Ivoirienne De Fabrication De Lubrifiants"/>
          <xsd:enumeration value="Societe Ivoirienne De Raffinage"/>
          <xsd:enumeration value="Societe Ivoirienne De Soufflage D'Emballage Plastique"/>
          <xsd:enumeration value="Societe Malgache De Petroles Shell"/>
          <xsd:enumeration value="Societe Malgache des Petroles Shell"/>
          <xsd:enumeration value="SOCIETE MAROCAINE DE STOCKAGE"/>
          <xsd:enumeration value="Societe Meuniere Et Avicole Du Gabon"/>
          <xsd:enumeration value="Societe Multinationale De Bitume"/>
          <xsd:enumeration value="Societe Provencale Des Bitumes (S.A.S.)"/>
          <xsd:enumeration value="Societe Reunionnaise De Produits Petroliers"/>
          <xsd:enumeration value="Societe Reunionnaise D'Entreposage"/>
          <xsd:enumeration value="Societe Shell de Tunisie"/>
          <xsd:enumeration value="Societe Shell Des Antilles Et De La Guyane Francaises Sas"/>
          <xsd:enumeration value="Societe Shell Du Cameroun"/>
          <xsd:enumeration value="Societe Shell du Laos"/>
          <xsd:enumeration value="Societe Shell du Maroc"/>
          <xsd:enumeration value="Societe Shell France Holding (S.A.S.)"/>
          <xsd:enumeration value="Societe Shell Pacifique"/>
          <xsd:enumeration value="Societe Shell Pacifique SA"/>
          <xsd:enumeration value="Soci�t� Shell Pacifique SA"/>
          <xsd:enumeration value="Societe Shell Pacifique SARL"/>
          <xsd:enumeration value="Societe Shell Tchad"/>
          <xsd:enumeration value="Societe Shell Tchadienne de Recherche et d'Exploitation"/>
          <xsd:enumeration value="SOCIETE SIGESS SARL"/>
          <xsd:enumeration value="Societe Sucriere De La Comoe"/>
          <xsd:enumeration value="Societe Sucriere Du Cameroun"/>
          <xsd:enumeration value="Societe Tchadienne D'Entreposage De Produits Petroliers - Stepp"/>
          <xsd:enumeration value="Societe Togolaise de Stockage de Lome"/>
          <xsd:enumeration value="Societe Togolaise De Stockage De Lome S.A."/>
          <xsd:enumeration value="Societe Togolaise D'Entreposage"/>
          <xsd:enumeration value="Societe Total Tahitienne D'Entreposage (Stte) S.A."/>
          <xsd:enumeration value="Societe Tunisienne Des Lubrifiants De Rades"/>
          <xsd:enumeration value="Socopsa Ste De Commerc.Prod.Serv.Aut."/>
          <xsd:enumeration value="Sodexho"/>
          <xsd:enumeration value="Sofrenor"/>
          <xsd:enumeration value="Sogecar Centre S.A."/>
          <xsd:enumeration value="SOGEP SOCIETE GENEVOISE DES PETROLES"/>
          <xsd:enumeration value="Soi Finance Inc."/>
          <xsd:enumeration value="Solakrossen Bilistsenter"/>
          <xsd:enumeration value="Solar Turbines Europe S.A."/>
          <xsd:enumeration value="Solen Insurance Limited"/>
          <xsd:enumeration value="Solen Insurance Ltd"/>
          <xsd:enumeration value="Solen Versicherungen Ag"/>
          <xsd:enumeration value="Sollibrua Bilistsenter"/>
          <xsd:enumeration value="Solutions Innovations Company"/>
          <xsd:enumeration value="Solygaz"/>
          <xsd:enumeration value="Somas"/>
          <xsd:enumeration value="Sonarep Swaziland (Pty) Ltd"/>
          <xsd:enumeration value="Sopc Holdings East Llc"/>
          <xsd:enumeration value="Sopc Holdings West Llc"/>
          <xsd:enumeration value="Sopeco Sas"/>
          <xsd:enumeration value="SOPUS"/>
          <xsd:enumeration value="SOPUS CSC"/>
          <xsd:enumeration value="SOPUS E-Page"/>
          <xsd:enumeration value="SOPUS MSO"/>
          <xsd:enumeration value="SOPUS Tech"/>
          <xsd:enumeration value="Sopworth Lead Limited"/>
          <xsd:enumeration value="South Rub Al-Khali Company Limited"/>
          <xsd:enumeration value="South Rub Al-Khali Company Ltd"/>
          <xsd:enumeration value="Southcap Pipe Line Company"/>
          <xsd:enumeration value="Southern Petroleum (Services) Limited"/>
          <xsd:enumeration value="Southern Petroleum No Liability"/>
          <xsd:enumeration value="Spanish Intoplane Services, S.L."/>
          <xsd:enumeration value="Sparrows Offshore Services Limited"/>
          <xsd:enumeration value="Sparrows Offshore Services Ltd"/>
          <xsd:enumeration value="SPC-Saudi Polyolefins Company"/>
          <xsd:enumeration value="SPD"/>
          <xsd:enumeration value="SPDC"/>
          <xsd:enumeration value="SPDC - BTIP team Ulsan Korea"/>
          <xsd:enumeration value="Speedco Inc"/>
          <xsd:enumeration value="Spelta Produtos Petroliferos, Lda"/>
          <xsd:enumeration value="SPEX"/>
          <xsd:enumeration value="SPIRAL SOFTWARE HOLDINGS LIMITED"/>
          <xsd:enumeration value="Spirit Energy, Llc"/>
          <xsd:enumeration value="Spnv Deutschland Beteiligungsges. Mbh"/>
          <xsd:enumeration value="SPOLSKA"/>
          <xsd:enumeration value="SPPP"/>
          <xsd:enumeration value="Sprecher &amp; Schuh"/>
          <xsd:enumeration value="SPSFIL"/>
          <xsd:enumeration value="SPSHELL"/>
          <xsd:enumeration value="SREFAUS"/>
          <xsd:enumeration value="SSA"/>
          <xsd:enumeration value="SSB"/>
          <xsd:enumeration value="Stadtmobil Sachsen Gmbh"/>
          <xsd:enumeration value="STANSTED FUELLING COMPANY LIMITED"/>
          <xsd:enumeration value="Stansted Fuelling Company Ltd"/>
          <xsd:enumeration value="StarStaff"/>
          <xsd:enumeration value="Starstaff, Inc."/>
          <xsd:enumeration value="STASCO"/>
          <xsd:enumeration value="Statfjord Transport A/S"/>
          <xsd:enumeration value="STATION MANAGERS OF PUERTO RICO, INC."/>
          <xsd:enumeration value="Stav Bilistsenter Nord"/>
          <xsd:enumeration value="Stav Bilistsenter Syd"/>
          <xsd:enumeration value="Stavenes Bensin"/>
          <xsd:enumeration value="Ste De Gestion Mobiliere Et Immobiliere (S.A.)"/>
          <xsd:enumeration value="Ste Des Petroles Shell Sas"/>
          <xsd:enumeration value="Ste Du Craqueur De L'Aubette Snc"/>
          <xsd:enumeration value="Ste Du Parking De La Promen. Paillon Sa"/>
          <xsd:enumeration value="Ste Du Pipe Line Mediterranee-Rhone (S.A.)"/>
          <xsd:enumeration value="Ste Du Pipeline Sud Europeen Sa"/>
          <xsd:enumeration value="Steinar Leirvik AS"/>
          <xsd:enumeration value="Steinkjer Bensinstasjon"/>
          <xsd:enumeration value="STICHTING PERNIS REFINING COMPANY ADMINISTRATIEKANTOOR"/>
          <xsd:enumeration value="Stichting Shell Pensioenfonds"/>
          <xsd:enumeration value="Stiller"/>
          <xsd:enumeration value="Stiller Group"/>
          <xsd:enumeration value="Stjordal Bilistsenter"/>
          <xsd:enumeration value="Stockages Petroliers Du Rhone Sa"/>
          <xsd:enumeration value="Stockholm Fuelling Services Ab"/>
          <xsd:enumeration value="STOGAZ"/>
          <xsd:enumeration value="Stokkebakken Bilistsenter"/>
          <xsd:enumeration value="Stopp 69 Bilistsenter"/>
          <xsd:enumeration value="Storetveit Bilistsenter"/>
          <xsd:enumeration value="Storgaten Bilistsenter"/>
          <xsd:enumeration value="Stork GLT"/>
          <xsd:enumeration value="StorkGLT VOF"/>
          <xsd:enumeration value="Stormyra Bilistsenter"/>
          <xsd:enumeration value="Strand Bilistsenter"/>
          <xsd:enumeration value="Strand Insurance Company Ltd"/>
          <xsd:enumeration value="Stratos"/>
          <xsd:enumeration value="Straume Bensin Autosenter"/>
          <xsd:enumeration value="Strommen Bilistsenter"/>
          <xsd:enumeration value="Stromso Bilistsenter"/>
          <xsd:enumeration value="STROOMER PR Concept GmbH"/>
          <xsd:enumeration value="Sts Stuttgard Tank Services Gbr"/>
          <xsd:enumeration value="STT (DAS BENEFICIARY) LIMITED"/>
          <xsd:enumeration value="Styrene Monomer Propylene"/>
          <xsd:enumeration value="suard-bellemon"/>
          <xsd:enumeration value="Suckling"/>
          <xsd:enumeration value="Suckling Group"/>
          <xsd:enumeration value="Sucre Gas S.A"/>
          <xsd:enumeration value="Sudgaz S.A."/>
          <xsd:enumeration value="SUKEP"/>
          <xsd:enumeration value="SUKOP"/>
          <xsd:enumeration value="Sultran Limited"/>
          <xsd:enumeration value="SUN CANADIAN PIPE LINE COMPANY LIMITED"/>
          <xsd:enumeration value="Sunallomer Ltd"/>
          <xsd:enumeration value="Sun-Canadian Pipe Line Company Limited"/>
          <xsd:enumeration value="Suncast Ltd"/>
          <xsd:enumeration value="Sungold Petroleum Pty Ltd"/>
          <xsd:enumeration value="Sunguard"/>
          <xsd:enumeration value="Sunndalsora Bilistsenter"/>
          <xsd:enumeration value="Superkad Services Sdn Bhd"/>
          <xsd:enumeration value="SuperKad Services Sdn. Bhd"/>
          <xsd:enumeration value="SuperKad Services Sdn. Bhd."/>
          <xsd:enumeration value="SURE Northern Energy Ltd"/>
          <xsd:enumeration value="Svelvik Bilistsenter"/>
          <xsd:enumeration value="SVEN"/>
          <xsd:enumeration value="Svinesund Bilistsenter"/>
          <xsd:enumeration value="Svingen Bilistsenter"/>
          <xsd:enumeration value="Svolvar Bilistsenter"/>
          <xsd:enumeration value="Swea Energi AB"/>
          <xsd:enumeration value="Swepi Lp"/>
          <xsd:enumeration value="SYNTHETIC CHEMICALS (NORTHERN) LIMITED"/>
          <xsd:enumeration value="Syria Shell Petroleum Dev BV"/>
          <xsd:enumeration value="Syria Shell Petroleum Development B.V."/>
          <xsd:enumeration value="Tab Tankstellen-Betriebsgesellschaft Mbh"/>
          <xsd:enumeration value="Tabangao Realty, Inc."/>
          <xsd:enumeration value="Tacoma Company Limited"/>
          <xsd:enumeration value="Tacoma Company Ltd"/>
          <xsd:enumeration value="Tadla Gaz"/>
          <xsd:enumeration value="Tai Meng Electric Pte Ltd"/>
          <xsd:enumeration value="Takaoka L.P. Gas Co."/>
          <xsd:enumeration value="Tamba B.V."/>
          <xsd:enumeration value="Tank Reinsurance SA"/>
          <xsd:enumeration value="Tank und Rast"/>
          <xsd:enumeration value="TANKSTATION EXPLOITATIE MAATSCHAPPIJ HOLDING B.V."/>
          <xsd:enumeration value="Tankstation Exploitatie Maatschappij Nederland B.V."/>
          <xsd:enumeration value="Taranaki Offshore Petroleum Company Of New Zealand Limited"/>
          <xsd:enumeration value="Taranaki Offshore Petroleum Company ofNZ"/>
          <xsd:enumeration value="TAR-TANKANLAGE RUEMLANG AG"/>
          <xsd:enumeration value="Tar-Tankanlage Rumlang Ag"/>
          <xsd:enumeration value="TASCO EUROPE LP"/>
          <xsd:enumeration value="Tate Consumables"/>
          <xsd:enumeration value="Tbf Tanklagerbertriebsfuhrungs G.M.B.H."/>
          <xsd:enumeration value="Tbg Tanklager Betriebsges Mbh"/>
          <xsd:enumeration value="TBG TANKLAGER BETRIEBSGESELLSCHAFT MBH"/>
          <xsd:enumeration value="Tchibo Service Cafe GmbH"/>
          <xsd:enumeration value="Tc'S Fresh Snax Inc."/>
          <xsd:enumeration value="Tebodin"/>
          <xsd:enumeration value="Technique Auto Controle Sas"/>
          <xsd:enumeration value="Technology Ventures Holding Inc."/>
          <xsd:enumeration value="TEHA-MSR GmbH"/>
          <xsd:enumeration value="Teiehoyden Bilistsenter"/>
          <xsd:enumeration value="Tejas Coral Gp Llc"/>
          <xsd:enumeration value="Tejas Coral GP, LLC"/>
          <xsd:enumeration value="Tejas Coral Holding Llc"/>
          <xsd:enumeration value="Tejas Coral Holding, LLC"/>
          <xsd:enumeration value="Tejas Power Generation, Llc"/>
          <xsd:enumeration value="TELEGRAPH SERVICE STATIONS LIMITED"/>
          <xsd:enumeration value="Telemetry Investments Holding (Canada) Inc"/>
          <xsd:enumeration value="Telia"/>
          <xsd:enumeration value="TEMA GmbH"/>
          <xsd:enumeration value="Tema Lube Oil Company"/>
          <xsd:enumeration value="Tepco Petroleum (Pty) Ltd"/>
          <xsd:enumeration value="Terminal de LNG de Altamira S de RL d CV"/>
          <xsd:enumeration value="Terminal de LNG de Altamira S. de R.L. de C.V."/>
          <xsd:enumeration value="Terminal De Lng De Altamira, S. De R.L. De C.V."/>
          <xsd:enumeration value="Terminal Lng De Baja California, S. De R.L. De C.V."/>
          <xsd:enumeration value="Terminales Del Atlantico, S.A."/>
          <xsd:enumeration value="Terminales Maritimas Patag"/>
          <xsd:enumeration value="Terminales Paraguayas Srl"/>
          <xsd:enumeration value="Terra Mare Corporation"/>
          <xsd:enumeration value="Terrenos Mundiales, S.A De C.V"/>
          <xsd:enumeration value="TEXACO"/>
          <xsd:enumeration value="Texaco Denmark Inc."/>
          <xsd:enumeration value="Texas Petroleum Group LLC"/>
          <xsd:enumeration value="Texas-New Mexico Pipe Line Company"/>
          <xsd:enumeration value="TFE"/>
          <xsd:enumeration value="TFSB TURBO FUEL SERVICES BERLIN GBR"/>
          <xsd:enumeration value="TFSS TURBO FUEL SERVICES SACHSEN GBR"/>
          <xsd:enumeration value="TGFH TANKDIENST-GESELLSCHAFT  FRANKFURT-HAHN GBR"/>
          <xsd:enumeration value="TGH TANKDIENST-GESELLSCHAFT HAMBURG  GBR"/>
          <xsd:enumeration value="Tgh Tankdienst-Gesellschaft Hamburggbr"/>
          <xsd:enumeration value="Tghl Tanklager-Gesellschaft Hannover-Langenhagen Gbr"/>
          <xsd:enumeration value="Tgk Tanklager Gesellschaft Koeln-Bonn Gbr"/>
          <xsd:enumeration value="Tgn Tankdienst-Gesellschaft Nuernberg Gbr"/>
          <xsd:enumeration value="Tgs Tankdienst-Gesellschaft Stuttgart Gbr"/>
          <xsd:enumeration value="Tgt Tanklager-Gesellschaft Tegel Gbr"/>
          <xsd:enumeration value="Thai Oil Company Ltd"/>
          <xsd:enumeration value="Thai Oil Public Company Ltd"/>
          <xsd:enumeration value="Thai Petroleum Pipeline Co. Ltd"/>
          <xsd:enumeration value="THAI SHELL COMPANY LIMITED"/>
          <xsd:enumeration value="Thalos GbR"/>
          <xsd:enumeration value="THE ANGLO-SAXON PETROLEUM COMPANY LIMITED"/>
          <xsd:enumeration value="The Anglo-Saxon Petroleum Company,Limited"/>
          <xsd:enumeration value="The Asiatic Petroleum Company (Dublin) Limited"/>
          <xsd:enumeration value="THE ASIATIC PETROLEUM COMPANY LIMITED"/>
          <xsd:enumeration value="The Bangestan Development Company B.V."/>
          <xsd:enumeration value="The Consolidated Petroleum Company Limited"/>
          <xsd:enumeration value="The Consolidated Petroleum Supply Co Ltd"/>
          <xsd:enumeration value="THE CONSOLIDATED PETROLEUM SUPPLY COMPANY LIMITED"/>
          <xsd:enumeration value="The Dutch School Aberdeen Limited"/>
          <xsd:enumeration value="The Fifth Business Ltd"/>
          <xsd:enumeration value="The Gas Company Limited"/>
          <xsd:enumeration value="The Mexican Eagle Oil Company Limited"/>
          <xsd:enumeration value="The New Zealand Refining Company Limited"/>
          <xsd:enumeration value="The New Zealand Refining Company Ltd"/>
          <xsd:enumeration value="The Pipelines Of P R Incorporated"/>
          <xsd:enumeration value="The Polyolefin Company (Singapore) Pte. Ltd."/>
          <xsd:enumeration value="The Shell Centenary Scholarship Fund"/>
          <xsd:enumeration value="The Shell Co. of Cambodia Ltd S.A."/>
          <xsd:enumeration value="The Shell Comp of Thailand Ltd"/>
          <xsd:enumeration value="THE SHELL COMPANY (NASSAU) LIMITED"/>
          <xsd:enumeration value="The Shell Company (Puerto Rico) Limited"/>
          <xsd:enumeration value="The Shell Company (W.I.) Limited"/>
          <xsd:enumeration value="THE SHELL COMPANY (WI) LIMITED"/>
          <xsd:enumeration value="THE SHELL COMPANY (WI) LIMITED - DOM REP BRANCH"/>
          <xsd:enumeration value="The Shell Company (WI) Ltd"/>
          <xsd:enumeration value="The Shell Company Of Australia Limited"/>
          <xsd:enumeration value="The Shell Company Of Bermuda Limited"/>
          <xsd:enumeration value="The Shell Company of Bermuda Ltd"/>
          <xsd:enumeration value="The Shell Company Of Hong Kong Limited"/>
          <xsd:enumeration value="THE SHELL COMPANY OF INDIA LIMITED"/>
          <xsd:enumeration value="The Shell Company Of Nigeria Limited"/>
          <xsd:enumeration value="The Shell Company Of Sri Lanka Limited"/>
          <xsd:enumeration value="The Shell Company Of Thailand Limited"/>
          <xsd:enumeration value="The Shell Company Of The Islands Limited"/>
          <xsd:enumeration value="The Shell Company Of The Philippines Limited"/>
          <xsd:enumeration value="The Shell Company Of The Sudan Limited"/>
          <xsd:enumeration value="The Shell Company of The Sudan Ltd"/>
          <xsd:enumeration value="The Shell Company Of Turkey Limited"/>
          <xsd:enumeration value="The Shell Company of Turkey Ltd"/>
          <xsd:enumeration value="The Shell Company Of West Africa Limited"/>
          <xsd:enumeration value="The Shell Company WI Ltd"/>
          <xsd:enumeration value="THE SHELL MARKETING COMPANY OF BORNEO LIMITED"/>
          <xsd:enumeration value="The Shell Pet Dev Co Of Nigeria Ltd"/>
          <xsd:enumeration value="The Shell Petroleum Company Limited"/>
          <xsd:enumeration value="The Shell Petroleum Company Ltd"/>
          <xsd:enumeration value="The Shell Petroleum Development Company Of Nigeria Limited"/>
          <xsd:enumeration value="The Shell Representative"/>
          <xsd:enumeration value="The Shell Transport and Trading Co PLC"/>
          <xsd:enumeration value="The Shell Transport And Trading Company Limited"/>
          <xsd:enumeration value="THE VALLEY CAMP COAL COMPANY"/>
          <xsd:enumeration value="Thermocomfort Limited"/>
          <xsd:enumeration value="Thermocomfort Ltd."/>
          <xsd:enumeration value="Thermoshell Inc."/>
          <xsd:enumeration value="THERMOTEX GES. F. FERNWAERME mbH"/>
          <xsd:enumeration value="Thermotex Ges.F.Fernwaerme Gmbh"/>
          <xsd:enumeration value="THREE WIND HOLDINGS LLC"/>
          <xsd:enumeration value="Thrubit Llc"/>
          <xsd:enumeration value="Thune Autoservice"/>
          <xsd:enumeration value="Thyssenkrupp Xervon GmbH, Niederlassung K�ln-Merkenich"/>
          <xsd:enumeration value="Tian San Shipping Pte Ltd"/>
          <xsd:enumeration value="Tianjin International Petroleum Storage &amp; Transportation Company Ltd"/>
          <xsd:enumeration value="Tianjin Shell Automobile Ser Co Ltd"/>
          <xsd:enumeration value="Tianjin Shell Automobile Services Company Ltd"/>
          <xsd:enumeration value="Tiba Petroleum Company"/>
          <xsd:enumeration value="Tiller Bilistsenter"/>
          <xsd:enumeration value="Tim Hancock Associates"/>
          <xsd:enumeration value="Tiram Kimia Sdn Bhd"/>
          <xsd:enumeration value="TLA Servicios S. de R. L. de C. V."/>
          <xsd:enumeration value="Tmr Company"/>
          <xsd:enumeration value="Toa Oil Co Ltd"/>
          <xsd:enumeration value="Toa Oil Company, Limited"/>
          <xsd:enumeration value="Toa Service Co."/>
          <xsd:enumeration value="Tochigi Shoseki Gas Service"/>
          <xsd:enumeration value="Togo et Shell"/>
          <xsd:enumeration value="Togo Et Shell S.A."/>
          <xsd:enumeration value="Tokai Shoseki Gas Service Co."/>
          <xsd:enumeration value="Tokyo Shell Pack K.K."/>
          <xsd:enumeration value="Tokyo Shoei Kabushiki Kaisha"/>
          <xsd:enumeration value="Tolvsrod Bilistsenter"/>
          <xsd:enumeration value="Tomm Tank AS"/>
          <xsd:enumeration value="T-Online"/>
          <xsd:enumeration value="Tonttilan Nosto ja Kuljetus Oy"/>
          <xsd:enumeration value="TOP Business AG"/>
          <xsd:enumeration value="TOP DEER WIND VENTURES LLC"/>
          <xsd:enumeration value="TOPAZ"/>
          <xsd:enumeration value="Topaz Energy"/>
          <xsd:enumeration value="Topaz Energy Ltd"/>
          <xsd:enumeration value="Torkel Schive AS"/>
          <xsd:enumeration value="Torshov Bilistsenter"/>
          <xsd:enumeration value="TOTAL"/>
          <xsd:enumeration value="Total (Fiji) Limited"/>
          <xsd:enumeration value="TOTAL GAS"/>
          <xsd:enumeration value="TotalFinaElf"/>
          <xsd:enumeration value="Towers Perrin"/>
          <xsd:enumeration value="Townson Bros. (Fuel Services) Ltd."/>
          <xsd:enumeration value="Townson Thornber Limited"/>
          <xsd:enumeration value="Toyama Shoseki Gas Service K.K."/>
          <xsd:enumeration value="Toyama Shoseki Sangyo"/>
          <xsd:enumeration value="Tr Holdings Ltda"/>
          <xsd:enumeration value="Trade Ranger"/>
          <xsd:enumeration value="Trade-Ranger Inc."/>
          <xsd:enumeration value="Trans Gas Services Srl"/>
          <xsd:enumeration value="Transalpine Oelleitung In Osterreich Gesellschaft M.B.H."/>
          <xsd:enumeration value="Transborder Gas Services Ltd (Cayman)"/>
          <xsd:enumeration value="Transcom"/>
          <xsd:enumeration value="Trans-Northern Pipelines Inc."/>
          <xsd:enumeration value="Transportadora Maritima De Combustibles S.A."/>
          <xsd:enumeration value="Transredes Transporte De Hidrocarburos S.A."/>
          <xsd:enumeration value="Trapil Ste Des Transports Par Pipel S.A."/>
          <xsd:enumeration value="Trebury Property Management Company Limited"/>
          <xsd:enumeration value="Tri Star Energy, Llc"/>
          <xsd:enumeration value="Tricolia - Consultoria E Servicos Industriais, Lda"/>
          <xsd:enumeration value="TRIDENT LNG SHIPPING SERVICES PTY LTD"/>
          <xsd:enumeration value="Trident Shipping Services Pty Ltd"/>
          <xsd:enumeration value="Trifoleum Proprietary Limited"/>
          <xsd:enumeration value="Trinidad Shell Exploration and Production B.V."/>
          <xsd:enumeration value="Trinity Industries, Inc"/>
          <xsd:enumeration value="Triton Diagnostics Inc"/>
          <xsd:enumeration value="Triton Leasing, Inc."/>
          <xsd:enumeration value="Triton Shipping Limited"/>
          <xsd:enumeration value="Tromso Bilistsenter"/>
          <xsd:enumeration value="Trond Svarstad"/>
          <xsd:enumeration value="TROPIGAS INTERNATIONAL CORP."/>
          <xsd:enumeration value="Truck Lube Usa, Llc"/>
          <xsd:enumeration value="True North Energy Llc"/>
          <xsd:enumeration value="Trumf As"/>
          <xsd:enumeration value="Trumf Finans Da"/>
          <xsd:enumeration value="Trv Thermische Rueckstandsverwertungs Verwaltungs-Gmbh"/>
          <xsd:enumeration value="Trv Thermische Rueckstandsverwertungs-Gmbh &amp; Co. Kg"/>
          <xsd:enumeration value="Turbo Explorations Inc."/>
          <xsd:enumeration value="Turbo Fuel Services Berlin Gbr"/>
          <xsd:enumeration value="Turbo Fuel Services Sachsen Gbr"/>
          <xsd:enumeration value="Turner Morum"/>
          <xsd:enumeration value="Tuskerdirect Limited"/>
          <xsd:enumeration value="Tveiten Bilistsenter"/>
          <xsd:enumeration value="Tvs - Distribuidor De Lubrificantes, Lda"/>
          <xsd:enumeration value="Twister B.V."/>
          <xsd:enumeration value="Twister TP BV"/>
          <xsd:enumeration value="Ubag Unterflurbetankungsanlage Flughafen, Zurich"/>
          <xsd:enumeration value="Ullern Bilistsenter"/>
          <xsd:enumeration value="Ulleval Bilistsenter"/>
          <xsd:enumeration value="Ulsteinvik Bilistsenter"/>
          <xsd:enumeration value="Ultra-Centrifuge Nederland N.V."/>
          <xsd:enumeration value="UMW PENNZOIL DISTRIBUTORS SDN BHD"/>
          <xsd:enumeration value="Unico Chemical Manufacturing Zimbabwe (Private) Limited"/>
          <xsd:enumeration value="Unico Manufacturing Co (P.E.) Proprietary Ltd"/>
          <xsd:enumeration value="Unico Manufacturing Co. Ltd"/>
          <xsd:enumeration value="Unil Belgium N.V."/>
          <xsd:enumeration value="Unil Opal Atlantique Sas"/>
          <xsd:enumeration value="Unil Opal France Nord Sas"/>
          <xsd:enumeration value="Unipart"/>
          <xsd:enumeration value="Unitas Company Limited"/>
          <xsd:enumeration value="United Kingdom Oil Pipelines Limited"/>
          <xsd:enumeration value="Uniti Kraftstoff Gmbh"/>
          <xsd:enumeration value="Ursa Oil Pipeline Company Llc"/>
          <xsd:enumeration value="Usaha Rawang Sdn Bhd"/>
          <xsd:enumeration value="Uwe Lange Training &amp; Consulting"/>
          <xsd:enumeration value="Vale Bilistsenter"/>
          <xsd:enumeration value="Valley Pines Associates"/>
          <xsd:enumeration value="Valois Copacking - LEM services"/>
          <xsd:enumeration value="Van Alphen"/>
          <xsd:enumeration value="Van Hessen BV"/>
          <xsd:enumeration value="VAPS"/>
          <xsd:enumeration value="Varden Bilistsenter"/>
          <xsd:enumeration value="Vardenest Bilistsenter"/>
          <xsd:enumeration value="Vas-Zala Kft"/>
          <xsd:enumeration value="Vea Bensin og Kiosk"/>
          <xsd:enumeration value="VEETECH OIL (PROPRIETARY) LIMITED"/>
          <xsd:enumeration value="Vegsund Bilistsenter"/>
          <xsd:enumeration value="Venezia Jet Servizi S.R.L."/>
          <xsd:enumeration value="VENEZUELAN EAGLE OIL COMPANY LIMITED"/>
          <xsd:enumeration value="Ventex Llc"/>
          <xsd:enumeration value="Verifone"/>
          <xsd:enumeration value="Vestnes Bilistsenter"/>
          <xsd:enumeration value="Vestprosess Da"/>
          <xsd:enumeration value="Vettre Bilistsenter"/>
          <xsd:enumeration value="Vinderen Bilistsenter"/>
          <xsd:enumeration value="Vinger Bilistsenter"/>
          <xsd:enumeration value="Virent Energy Systems LLC"/>
          <xsd:enumeration value="Viscount Alarms"/>
          <xsd:enumeration value="Visser's Installatie"/>
          <xsd:enumeration value="Visual Software International (VSI)"/>
          <xsd:enumeration value="Vitfos Service I/S"/>
          <xsd:enumeration value="Vmonitor Inc."/>
          <xsd:enumeration value="Voith Industrial Services INDUMONT GmbH &amp; Co.KG"/>
          <xsd:enumeration value="Volda Bilistsenter"/>
          <xsd:enumeration value="Volos Petroleum Installation - Kinonia Dikeou"/>
          <xsd:enumeration value="VOPAK"/>
          <xsd:enumeration value="VOPAK Port Botany"/>
          <xsd:enumeration value="VPL Verbundpartner Leasing GmbH"/>
          <xsd:enumeration value="VR-Leasing AG"/>
          <xsd:enumeration value="VSMRELOC"/>
          <xsd:enumeration value="W.A.G. Pipeline Proprietary Limited"/>
          <xsd:enumeration value="Waalbrug Exploitatie Maatschappij B.V."/>
          <xsd:enumeration value="Walhalla Bilistsenter"/>
          <xsd:enumeration value="WALTER ALEXANDER INDUSTRIES LIMITED"/>
          <xsd:enumeration value="Walton-Gatwick Pipeline Company Limited"/>
          <xsd:enumeration value="Ward Lester"/>
          <xsd:enumeration value="WashTec UK"/>
          <xsd:enumeration value="Wasserbesch. Verb. Wesselg - Hersl"/>
          <xsd:enumeration value="WASSERBESCH. VERB. WESSELING - HERSEL"/>
          <xsd:enumeration value="Wassermax"/>
          <xsd:enumeration value="Wayne"/>
          <xsd:enumeration value="Wds Ventures, Llc"/>
          <xsd:enumeration value="Weijers Rijnmond Investment B.V."/>
          <xsd:enumeration value="Weijers Rijnmond Zuidelike Randweg B.V."/>
          <xsd:enumeration value="Weishen Industrial Services"/>
          <xsd:enumeration value="Welldynamics International Ltd"/>
          <xsd:enumeration value="Welldynamics Norge As"/>
          <xsd:enumeration value="Welldynamics, B.V."/>
          <xsd:enumeration value="WES-BURGERSTRAATSENTRUM (PTY) LTD"/>
          <xsd:enumeration value="West African Gas Pipeline Company Limited"/>
          <xsd:enumeration value="West African Gas Pipeline Company Ltd"/>
          <xsd:enumeration value="WEST AUSTRALIAN NATURAL GAS PTY. LTD."/>
          <xsd:enumeration value="West London Pipeline And Storage Limited"/>
          <xsd:enumeration value="West Shore Pipe Line Company"/>
          <xsd:enumeration value="West Sitra Petroleum Company"/>
          <xsd:enumeration value="Westdeutsche Erdoelleitungs-Gmbh"/>
          <xsd:enumeration value="Western Canada Marine Responce Corporation"/>
          <xsd:enumeration value="WESTERN CANADA MARINE RESPONSE CORPORATION"/>
          <xsd:enumeration value="Westf. Flue. Gas. Wanzleben Gmbh &amp; Co Kg"/>
          <xsd:enumeration value="Westfalen F. Gas. Wanzleben Ver Mbh"/>
          <xsd:enumeration value="Whitewater Hill Wind Partners, Llc"/>
          <xsd:enumeration value="Windenergy Gp Llc"/>
          <xsd:enumeration value="Windenergy Lp Llc"/>
          <xsd:enumeration value="Wing Wah Industries Services Pte Ltd"/>
          <xsd:enumeration value="WIPRO"/>
          <xsd:enumeration value="Wipro Technologies"/>
          <xsd:enumeration value="Wiri Oil Services Limited"/>
          <xsd:enumeration value="Wisdom International BV."/>
          <xsd:enumeration value="Wissemagroup"/>
          <xsd:enumeration value="Wlb-Vlamings B.V."/>
          <xsd:enumeration value="Wolter &amp; Dros"/>
          <xsd:enumeration value="Wolverine Pipe Line Company"/>
          <xsd:enumeration value="Woodside Energy Ltd."/>
          <xsd:enumeration value="Woodside Energy Ltd. (Joint Venture)"/>
          <xsd:enumeration value="Woodside Petroleum Ltd"/>
          <xsd:enumeration value="Wrede &amp; Niedecken GmbH Niederlassung Wesseling"/>
          <xsd:enumeration value="Wuhan Sunshine Oil Company Ltd"/>
          <xsd:enumeration value="Wwellco Pipeline Llc"/>
          <xsd:enumeration value="X' Energy"/>
          <xsd:enumeration value="X' Rent-A-Car K.K."/>
          <xsd:enumeration value="Xact Downhole Telemetry Inc"/>
          <xsd:enumeration value="Xiang Jia International Investment Holdings Limited"/>
          <xsd:enumeration value="YACHT CLUB INTERNATIONAL"/>
          <xsd:enumeration value="Yanchang and Shell (Sichuan) Petroleum Company Limited"/>
          <xsd:enumeration value="Yanchang and Shell Petroleum Company Limited"/>
          <xsd:enumeration value="Yemen Lubricants Manufacturing Ltd"/>
          <xsd:enumeration value="Young International Holding B.V."/>
          <xsd:enumeration value="Ytre Enebakk Bilistsenter"/>
          <xsd:enumeration value="Yue Gang LNG Shipping Co. Limited"/>
          <xsd:enumeration value="Yue Peng LNG Shipping Co. Limited"/>
          <xsd:enumeration value="Yueyang Sinopec And Shell Coal Gasification Company Limted"/>
          <xsd:enumeration value="Z Services Nederland B.V."/>
          <xsd:enumeration value="Zama Sho-Un"/>
          <xsd:enumeration value="Zao Shell And Aerofuels"/>
          <xsd:enumeration value="Zao Shell Neft"/>
          <xsd:enumeration value="Zdo/Onn B.V."/>
          <xsd:enumeration value="Zeller &amp; Cie S.A.R.L."/>
          <xsd:enumeration value="Zeolyst International"/>
          <xsd:enumeration value="Zerssen Mineraloelhandel Gmbh"/>
          <xsd:enumeration value="Zervos Bau &amp; Dienstleistungen f�r die Industrie AG"/>
          <xsd:enumeration value="Zhanjiang Best Lubricant Blending Ltd"/>
          <xsd:enumeration value="Zhejiang Shell Bitumen Company Limited"/>
          <xsd:enumeration value="Zhejiang Shell Oil &amp; Petrochemical Company Limited"/>
          <xsd:enumeration value="Zhongshan Glory Petroleum Company Ltd"/>
          <xsd:enumeration value="Zip Airport Services Pty Ltd"/>
          <xsd:enumeration value="zzzGLOBE is NOT an official BCD company"/>
          <xsd:enumeration value="zzzSHELL is NOT an official BCD company"/>
          <xsd:enumeration value="?"/>
        </xsd:restriction>
      </xsd:simpleType>
    </xsd:element>
    <xsd:element name="Records_x0020_Management_Declarer" ma:index="62" nillable="true" ma:displayName="Records Management_Declarer" ma:internalName="Records_x0020_Management_Declarer">
      <xsd:simpleType>
        <xsd:restriction base="dms:Text"/>
      </xsd:simpleType>
    </xsd:element>
    <xsd:element name="Records_x0020_Management_KeepFileLocal" ma:index="63" nillable="true" ma:displayName="Records Management_KeepFileLocal" ma:default="false" ma:internalName="Records_x0020_Management_KeepFileLocal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61" nillable="true" ma:displayName="IconOverlay" ma:hidden="true" ma:internalName="IconOverlay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11" ma:displayName="Author"/>
        <xsd:element ref="dcterms:created" minOccurs="0" maxOccurs="1"/>
        <xsd:element ref="dc:identifier" minOccurs="0" maxOccurs="1"/>
        <xsd:element name="contentType" minOccurs="0" maxOccurs="1" type="xsd:string" ma:index="40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ell_x0020_SharePoint_x0020_SAEF_x0020_SiteCollectionName xmlns="http://schemas.microsoft.com/sharepoint/v3">Onshore Swamp Assets </Shell_x0020_SharePoint_x0020_SAEF_x0020_SiteCollectionName>
    <Shell_x0020_SharePoint_x0020_SAEF_x0020_LegalEntity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The Shell Petroleum Development Company Of Nigeria Limited</TermName>
          <TermId xmlns="http://schemas.microsoft.com/office/infopath/2007/PartnerControls">b482a97d-f8dd-41c8-ab1c-99b8408fd22e</TermId>
        </TermInfo>
      </Terms>
    </Shell_x0020_SharePoint_x0020_SAEF_x0020_LegalEntityTaxHTField0>
    <Shell_x0020_SharePoint_x0020_SAEF_x0020_DocumentTyp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Field Reviews [ARM]</TermName>
          <TermId xmlns="http://schemas.microsoft.com/office/infopath/2007/PartnerControls">e9a5838a-a230-4603-9825-56768e7df68e</TermId>
        </TermInfo>
      </Terms>
    </Shell_x0020_SharePoint_x0020_SAEF_x0020_DocumentTypeTaxHTField0>
    <Shell_x0020_SharePoint_x0020_SAEF_x0020_GlobalFun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Applicable</TermName>
          <TermId xmlns="http://schemas.microsoft.com/office/infopath/2007/PartnerControls">ddce64fb-3cb8-4cd9-8e3d-0fe554247fd1</TermId>
        </TermInfo>
      </Terms>
    </Shell_x0020_SharePoint_x0020_SAEF_x0020_GlobalFunctionTaxHTField0>
    <ContentTypeId xmlns="http://schemas.microsoft.com/sharepoint/v3">0x0101006F0A470EEB1140E7AA14F4CE8A50B54C0001CB1477F4DD432AA86DD56CC3887AF40086AC2F77B878104E94C2282D02D389F3</ContentTypeId>
    <_dlc_DocId xmlns="b23f32da-a779-491a-a1ed-6d650ef8f6ee">AFFAA0345-1739907283-17538</_dlc_DocId>
    <TaxCatchAll xmlns="b23f32da-a779-491a-a1ed-6d650ef8f6ee">
      <Value>2</Value>
      <Value>12</Value>
      <Value>28</Value>
      <Value>10</Value>
      <Value>9</Value>
      <Value>7</Value>
      <Value>6</Value>
      <Value>5</Value>
      <Value>4</Value>
      <Value>3</Value>
      <Value>11</Value>
      <Value>1</Value>
    </TaxCatchAll>
    <Shell_x0020_SharePoint_x0020_SAEF_x0020_SiteOwner xmlns="http://schemas.microsoft.com/sharepoint/v3">i:0#.w|africa-me\bisi.t.banigbe</Shell_x0020_SharePoint_x0020_SAEF_x0020_SiteOwner>
    <Shell_x0020_SharePoint_x0020_SAEF_x0020_Languag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</TermName>
          <TermId xmlns="http://schemas.microsoft.com/office/infopath/2007/PartnerControls">bd3ad5ee-f0c3-40aa-8cc8-36ef09940af3</TermId>
        </TermInfo>
      </Terms>
    </Shell_x0020_SharePoint_x0020_SAEF_x0020_LanguageTaxHTField0>
    <Shell_x0020_SharePoint_x0020_SAEF_x0020_CountryOfJurisdi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NIGERIA</TermName>
          <TermId xmlns="http://schemas.microsoft.com/office/infopath/2007/PartnerControls">973e3eb3-a5f9-4712-a628-787e048af9f3</TermId>
        </TermInfo>
      </Terms>
    </Shell_x0020_SharePoint_x0020_SAEF_x0020_CountryOfJurisdictionTaxHTField0>
    <Shell_x0020_SharePoint_x0020_SAEF_x0020_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hell_x0020_SharePoint_x0020_SAEF_x0020_SecurityClassificationTaxHTField0>
    <Shell_x0020_SharePoint_x0020_SAEF_x0020_BusinessUnitReg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Sub-Saharan Africa</TermName>
          <TermId xmlns="http://schemas.microsoft.com/office/infopath/2007/PartnerControls">9d13514c-804d-40ff-8e8a-f6825f62fb70</TermId>
        </TermInfo>
      </Terms>
    </Shell_x0020_SharePoint_x0020_SAEF_x0020_BusinessUnitRegionTaxHTField0>
    <Shell_x0020_SharePoint_x0020_SAEF_x0020_DocumentStatu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1c86f377-7d91-4c95-bd5b-c18c83fe0aa5</TermId>
        </TermInfo>
      </Terms>
    </Shell_x0020_SharePoint_x0020_SAEF_x0020_DocumentStatusTaxHTField0>
    <Shell_x0020_SharePoint_x0020_SAEF_x0020_BusinessProc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All - Records Management</TermName>
          <TermId xmlns="http://schemas.microsoft.com/office/infopath/2007/PartnerControls">1f68a0f2-47ab-4887-8df5-7c0616d5ad90</TermId>
        </TermInfo>
      </Terms>
    </Shell_x0020_SharePoint_x0020_SAEF_x0020_BusinessProcessTaxHTField0>
    <Shell_x0020_SharePoint_x0020_SAEF_x0020_Busin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hell_x0020_SharePoint_x0020_SAEF_x0020_BusinessTaxHTField0>
    <Shell_x0020_SharePoint_x0020_SAEF_x0020_WorkgroupID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_ Single File Plan - 22022</TermName>
          <TermId xmlns="http://schemas.microsoft.com/office/infopath/2007/PartnerControls">d3ed65c1-761d-4a84-a678-924ffd6ed182</TermId>
        </TermInfo>
      </Terms>
    </Shell_x0020_SharePoint_x0020_SAEF_x0020_WorkgroupIDTaxHTField0>
    <Shell_x0020_SharePoint_x0020_SAEF_x0020_Collection xmlns="http://schemas.microsoft.com/sharepoint/v3">false</Shell_x0020_SharePoint_x0020_SAEF_x0020_Collection>
    <Shell_x0020_SharePoint_x0020_SAEF_x0020_ExportControl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Non-US content - Non Controlled</TermName>
          <TermId xmlns="http://schemas.microsoft.com/office/infopath/2007/PartnerControls">2ac8835e-0587-4096-a6e2-1f68da1e6cb3</TermId>
        </TermInfo>
      </Terms>
    </Shell_x0020_SharePoint_x0020_SAEF_x0020_ExportControlClassificationTaxHTField0>
    <_dlc_DocIdUrl xmlns="b23f32da-a779-491a-a1ed-6d650ef8f6ee">
      <Url>https://nga001-sp.shell.com/sites/AFFAA0345/_layouts/15/DocIdRedir.aspx?ID=AFFAA0345-1739907283-17538</Url>
      <Description>AFFAA0345-1739907283-17538</Description>
    </_dlc_DocIdUrl>
    <Records_x0020_Management_Declarer xmlns="21bcf20b-86e3-45b4-95b4-5a3cf12f61d8" xsi:nil="true"/>
    <Country xmlns="21bcf20b-86e3-45b4-95b4-5a3cf12f61d8" xsi:nil="true"/>
    <Shell_x0020_SharePoint_x0020_SAEF_x0020_RecordStatus xmlns="http://schemas.microsoft.com/sharepoint/v3" xsi:nil="true"/>
    <KeepFileLocal xmlns="21bcf20b-86e3-45b4-95b4-5a3cf12f61d8">false</KeepFileLocal>
    <IconOverlay xmlns="http://schemas.microsoft.com/sharepoint/v4" xsi:nil="true"/>
    <Legal_x0020_Entity xmlns="21bcf20b-86e3-45b4-95b4-5a3cf12f61d8" xsi:nil="true"/>
    <Livelink_x0020_Instance_x0020_Column xmlns="21bcf20b-86e3-45b4-95b4-5a3cf12f61d8" xsi:nil="true"/>
    <Shell_x0020_SharePoint_x0020_SAEF_x0020_FilePlanRecordType xmlns="http://schemas.microsoft.com/sharepoint/v3" xsi:nil="true"/>
    <Shell_x0020_SharePoint_x0020_SAEF_x0020_KeepFileLocal xmlns="http://schemas.microsoft.com/sharepoint/v3">false</Shell_x0020_SharePoint_x0020_SAEF_x0020_KeepFileLocal>
    <Shell_x0020_SharePoint_x0020_SAEF_x0020_TRIMRecordNumber xmlns="http://schemas.microsoft.com/sharepoint/v3" xsi:nil="true"/>
    <Records_x0020_Management_KeepFileLocal xmlns="21bcf20b-86e3-45b4-95b4-5a3cf12f61d8">false</Records_x0020_Management_KeepFileLocal>
    <Shell_x0020_SharePoint_x0020_SAEF_x0020_IsRecord xmlns="http://schemas.microsoft.com/sharepoint/v3" xsi:nil="true"/>
    <Folder_x0020_STRUCTURE xmlns="21bcf20b-86e3-45b4-95b4-5a3cf12f61d8" xsi:nil="true"/>
    <LivelinkID xmlns="21bcf20b-86e3-45b4-95b4-5a3cf12f61d8" xsi:nil="true"/>
    <Shell_x0020_SharePoint_x0020_SAEF_x0020_Owner xmlns="http://schemas.microsoft.com/sharepoint/v3" xsi:nil="true"/>
    <Shell_x0020_SharePoint_x0020_SAEF_x0020_Declarer xmlns="http://schemas.microsoft.com/sharepoint/v3" xsi:nil="true"/>
    <Shell_x0020_SharePoint_x0020_SAEF_x0020_AssetIdentifier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75C2754-713D-4362-B892-7D611E960B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662225-B353-4AA8-9494-A246D8BD0593}">
  <ds:schemaRefs>
    <ds:schemaRef ds:uri="microsoft.office.server.policy.changes"/>
  </ds:schemaRefs>
</ds:datastoreItem>
</file>

<file path=customXml/itemProps3.xml><?xml version="1.0" encoding="utf-8"?>
<ds:datastoreItem xmlns:ds="http://schemas.openxmlformats.org/officeDocument/2006/customXml" ds:itemID="{5D5E37CF-A00D-4446-8213-46A63AF1D3EE}">
  <ds:schemaRefs>
    <ds:schemaRef ds:uri="office.server.policy"/>
  </ds:schemaRefs>
</ds:datastoreItem>
</file>

<file path=customXml/itemProps4.xml><?xml version="1.0" encoding="utf-8"?>
<ds:datastoreItem xmlns:ds="http://schemas.openxmlformats.org/officeDocument/2006/customXml" ds:itemID="{0D44C89C-B5D5-4778-BF42-F51BA17192EE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CF6926C3-0E6B-4DDA-A66A-1351988264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23f32da-a779-491a-a1ed-6d650ef8f6ee"/>
    <ds:schemaRef ds:uri="21bcf20b-86e3-45b4-95b4-5a3cf12f61d8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6.xml><?xml version="1.0" encoding="utf-8"?>
<ds:datastoreItem xmlns:ds="http://schemas.openxmlformats.org/officeDocument/2006/customXml" ds:itemID="{6F4F6099-7F8C-48E4-9064-29A201F73854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b23f32da-a779-491a-a1ed-6d650ef8f6ee"/>
    <ds:schemaRef ds:uri="http://schemas.microsoft.com/sharepoint/v3"/>
    <ds:schemaRef ds:uri="http://schemas.microsoft.com/sharepoint/v4"/>
    <ds:schemaRef ds:uri="http://purl.org/dc/terms/"/>
    <ds:schemaRef ds:uri="21bcf20b-86e3-45b4-95b4-5a3cf12f61d8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Match_4th April</vt:lpstr>
      <vt:lpstr>Opt - With Well Issues</vt:lpstr>
      <vt:lpstr>Optimisation - No Well Issues</vt:lpstr>
      <vt:lpstr>Opt - With AF_JV STOG</vt:lpstr>
      <vt:lpstr>Opt - With AF_JV STOG (2)</vt:lpstr>
      <vt:lpstr>Rsi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Ewhoforama, Sunday O SPDC-UIO/G/DNS</dc:creator>
  <cp:lastModifiedBy>Odega, Israel SPDC-UPO/G/UW</cp:lastModifiedBy>
  <dcterms:created xsi:type="dcterms:W3CDTF">2019-04-05T14:28:34Z</dcterms:created>
  <dcterms:modified xsi:type="dcterms:W3CDTF">2019-05-02T06:31:55Z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hell SharePoint SAEF SecurityClassification">
    <vt:lpwstr>12;#Restricted|21aa7f98-4035-4019-a764-107acb7269af</vt:lpwstr>
  </property>
  <property fmtid="{D5CDD505-2E9C-101B-9397-08002B2CF9AE}" pid="3" name="Shell SharePoint SAEF BusinessProcess">
    <vt:lpwstr>10;#All - Records Management|1f68a0f2-47ab-4887-8df5-7c0616d5ad90</vt:lpwstr>
  </property>
  <property fmtid="{D5CDD505-2E9C-101B-9397-08002B2CF9AE}" pid="4" name="Shell SharePoint SAEF DocumentType">
    <vt:lpwstr>28;#Field Reviews [ARM]|e9a5838a-a230-4603-9825-56768e7df68e</vt:lpwstr>
  </property>
  <property fmtid="{D5CDD505-2E9C-101B-9397-08002B2CF9AE}" pid="5" name="_dlc_policyId">
    <vt:lpwstr/>
  </property>
  <property fmtid="{D5CDD505-2E9C-101B-9397-08002B2CF9AE}" pid="6" name="Shell SharePoint SAEF LegalEntity">
    <vt:lpwstr>4;#The Shell Petroleum Development Company Of Nigeria Limited|b482a97d-f8dd-41c8-ab1c-99b8408fd22e</vt:lpwstr>
  </property>
  <property fmtid="{D5CDD505-2E9C-101B-9397-08002B2CF9AE}" pid="7" name="Shell SharePoint SAEF GlobalFunction">
    <vt:lpwstr>3;#Not Applicable|ddce64fb-3cb8-4cd9-8e3d-0fe554247fd1</vt:lpwstr>
  </property>
  <property fmtid="{D5CDD505-2E9C-101B-9397-08002B2CF9AE}" pid="8" name="Shell SharePoint SAEF BusinessUnitRegion">
    <vt:lpwstr>2;#Sub-Saharan Africa|9d13514c-804d-40ff-8e8a-f6825f62fb70</vt:lpwstr>
  </property>
  <property fmtid="{D5CDD505-2E9C-101B-9397-08002B2CF9AE}" pid="9" name="Shell SharePoint SAEF WorkgroupID">
    <vt:lpwstr>5;#Upstream _ Single File Plan - 22022|d3ed65c1-761d-4a84-a678-924ffd6ed182</vt:lpwstr>
  </property>
  <property fmtid="{D5CDD505-2E9C-101B-9397-08002B2CF9AE}" pid="10" name="Shell SharePoint SAEF CountryOfJurisdiction">
    <vt:lpwstr>7;#NIGERIA|973e3eb3-a5f9-4712-a628-787e048af9f3</vt:lpwstr>
  </property>
  <property fmtid="{D5CDD505-2E9C-101B-9397-08002B2CF9AE}" pid="11" name="ItemRetentionFormula">
    <vt:lpwstr/>
  </property>
  <property fmtid="{D5CDD505-2E9C-101B-9397-08002B2CF9AE}" pid="12" name="Shell SharePoint SAEF ExportControlClassification">
    <vt:lpwstr>9;#Non-US content - Non Controlled|2ac8835e-0587-4096-a6e2-1f68da1e6cb3</vt:lpwstr>
  </property>
  <property fmtid="{D5CDD505-2E9C-101B-9397-08002B2CF9AE}" pid="13" name="_dlc_DocIdItemGuid">
    <vt:lpwstr>2daa7124-4014-4262-92c5-0f75cb8fdd6d</vt:lpwstr>
  </property>
  <property fmtid="{D5CDD505-2E9C-101B-9397-08002B2CF9AE}" pid="14" name="Shell SharePoint SAEF DocumentStatus">
    <vt:lpwstr>11;#Draft|1c86f377-7d91-4c95-bd5b-c18c83fe0aa5</vt:lpwstr>
  </property>
  <property fmtid="{D5CDD505-2E9C-101B-9397-08002B2CF9AE}" pid="15" name="Shell SharePoint SAEF Language">
    <vt:lpwstr>6;#English|bd3ad5ee-f0c3-40aa-8cc8-36ef09940af3</vt:lpwstr>
  </property>
  <property fmtid="{D5CDD505-2E9C-101B-9397-08002B2CF9AE}" pid="16" name="Shell SharePoint SAEF Business">
    <vt:lpwstr>1;#Upstream International|dabf15d9-4f75-4ed1-b8a1-a0c3e2a85888</vt:lpwstr>
  </property>
</Properties>
</file>