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kemefuna.Okereke\Desktop\GF\"/>
    </mc:Choice>
  </mc:AlternateContent>
  <xr:revisionPtr revIDLastSave="0" documentId="13_ncr:1_{911B52CC-46ED-4190-8AA5-B1F6AE7DB380}" xr6:coauthVersionLast="47" xr6:coauthVersionMax="47" xr10:uidLastSave="{00000000-0000-0000-0000-000000000000}"/>
  <bookViews>
    <workbookView xWindow="3765" yWindow="630" windowWidth="21045" windowHeight="13635" xr2:uid="{70E3D750-8206-4143-903C-D54DF88EB23E}"/>
  </bookViews>
  <sheets>
    <sheet name="SHELL" sheetId="2" r:id="rId1"/>
  </sheets>
  <definedNames>
    <definedName name="_xlnm.Print_Area" localSheetId="0">SHELL!$C$1:$J$56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9" i="2" l="1"/>
  <c r="C19" i="2" l="1"/>
  <c r="D19" i="2"/>
  <c r="E19" i="2"/>
  <c r="F19" i="2"/>
  <c r="G19" i="2"/>
  <c r="H19" i="2"/>
  <c r="I38" i="2"/>
  <c r="I30" i="2"/>
  <c r="E38" i="2"/>
  <c r="H38" i="2" l="1"/>
  <c r="D38" i="2" l="1"/>
  <c r="F38" i="2"/>
  <c r="G38" i="2"/>
  <c r="C38" i="2"/>
  <c r="I24" i="2"/>
  <c r="I25" i="2"/>
  <c r="J25" i="2" s="1"/>
  <c r="I26" i="2"/>
  <c r="J26" i="2" s="1"/>
  <c r="I27" i="2"/>
  <c r="J27" i="2" s="1"/>
  <c r="I28" i="2"/>
  <c r="I29" i="2"/>
  <c r="I31" i="2"/>
  <c r="I32" i="2"/>
  <c r="J32" i="2" s="1"/>
  <c r="I33" i="2"/>
  <c r="J33" i="2" s="1"/>
  <c r="I34" i="2"/>
  <c r="I35" i="2"/>
  <c r="J35" i="2" s="1"/>
  <c r="I36" i="2"/>
  <c r="J36" i="2" s="1"/>
  <c r="I37" i="2"/>
  <c r="I5" i="2"/>
  <c r="I6" i="2"/>
  <c r="I7" i="2"/>
  <c r="I8" i="2"/>
  <c r="I9" i="2"/>
  <c r="I10" i="2"/>
  <c r="J30" i="2" s="1"/>
  <c r="I11" i="2"/>
  <c r="I12" i="2"/>
  <c r="I13" i="2"/>
  <c r="I14" i="2"/>
  <c r="I15" i="2"/>
  <c r="I16" i="2"/>
  <c r="I17" i="2"/>
  <c r="I4" i="2"/>
  <c r="J31" i="2" l="1"/>
  <c r="J34" i="2"/>
  <c r="J24" i="2"/>
  <c r="J29" i="2"/>
  <c r="J37" i="2"/>
  <c r="J28" i="2"/>
  <c r="H20" i="2" l="1"/>
  <c r="G20" i="2"/>
  <c r="D20" i="2" l="1"/>
  <c r="E20" i="2"/>
  <c r="F20" i="2"/>
  <c r="I20" i="2"/>
  <c r="J21" i="2" s="1"/>
</calcChain>
</file>

<file path=xl/sharedStrings.xml><?xml version="1.0" encoding="utf-8"?>
<sst xmlns="http://schemas.openxmlformats.org/spreadsheetml/2006/main" count="60" uniqueCount="38">
  <si>
    <t>MONTH</t>
  </si>
  <si>
    <t>DIESEL (NGN)</t>
  </si>
  <si>
    <t>AEDC (NGN)</t>
  </si>
  <si>
    <t>Water Board (NGN)</t>
  </si>
  <si>
    <t>Waste (NGN)</t>
  </si>
  <si>
    <t>TV RADIO LICENCE</t>
  </si>
  <si>
    <t>TOTAL COST (NGN)</t>
  </si>
  <si>
    <t>May'2023</t>
  </si>
  <si>
    <t>June'2023</t>
  </si>
  <si>
    <t>July'2023</t>
  </si>
  <si>
    <t>August'2023</t>
  </si>
  <si>
    <t>September'2023</t>
  </si>
  <si>
    <t>October'2023</t>
  </si>
  <si>
    <t>November'2023</t>
  </si>
  <si>
    <t>December'2023</t>
  </si>
  <si>
    <t>January'2024</t>
  </si>
  <si>
    <t>February'2024</t>
  </si>
  <si>
    <t>March'2024</t>
  </si>
  <si>
    <t>April'2024</t>
  </si>
  <si>
    <t>May'2024</t>
  </si>
  <si>
    <t>June'2024</t>
  </si>
  <si>
    <t>Sub total</t>
  </si>
  <si>
    <t>YTD Cost</t>
  </si>
  <si>
    <t>COST TO SHELL</t>
  </si>
  <si>
    <t>TOTAL COSTS</t>
  </si>
  <si>
    <t>Total</t>
  </si>
  <si>
    <t>FM SERVICES (NGN)</t>
  </si>
  <si>
    <t>TOTAL SERVICE CHARGE SAVINGS (NGN)</t>
  </si>
  <si>
    <t>Column1</t>
  </si>
  <si>
    <t>NGN</t>
  </si>
  <si>
    <t xml:space="preserve">FCF CALCULATION </t>
  </si>
  <si>
    <t>TABLE 1</t>
  </si>
  <si>
    <t xml:space="preserve"> SAVINGS ('000 USD) </t>
  </si>
  <si>
    <t>OPEX Savings ('000 USD)</t>
  </si>
  <si>
    <t>Implementation cost ('000 USD)</t>
  </si>
  <si>
    <t>SPDC- JV</t>
  </si>
  <si>
    <t>USD</t>
  </si>
  <si>
    <r>
      <t xml:space="preserve">Savings amount @ exchange rate of </t>
    </r>
    <r>
      <rPr>
        <b/>
        <sz val="11"/>
        <color theme="1"/>
        <rFont val="Calibri"/>
        <family val="2"/>
        <scheme val="minor"/>
      </rPr>
      <t>NGN1,400/USD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</si>
</sst>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Futura Medium"/>
    </font>
    <font>
      <sz val="11"/>
      <name val="Futura Medium"/>
    </font>
    <font>
      <sz val="10"/>
      <name val="Arial"/>
      <family val="2"/>
    </font>
    <font>
      <b/>
      <sz val="11"/>
      <name val="Futura Light"/>
    </font>
    <font>
      <sz val="12"/>
      <color theme="1"/>
      <name val="Calibri"/>
      <family val="2"/>
      <scheme val="minor"/>
    </font>
    <font>
      <b/>
      <sz val="10"/>
      <color theme="1"/>
      <name val="Futura Medium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548235"/>
        <bgColor indexed="64"/>
      </patternFill>
    </fill>
    <fill>
      <patternFill patternType="solid">
        <fgColor rgb="FFED7D31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43" fontId="5" fillId="0" borderId="0" applyFont="0" applyFill="0" applyBorder="0" applyAlignment="0" applyProtection="0"/>
  </cellStyleXfs>
  <cellXfs count="70">
    <xf numFmtId="0" fontId="0" fillId="0" borderId="0" xfId="0"/>
    <xf numFmtId="4" fontId="4" fillId="0" borderId="4" xfId="0" applyNumberFormat="1" applyFont="1" applyBorder="1"/>
    <xf numFmtId="4" fontId="4" fillId="0" borderId="5" xfId="0" applyNumberFormat="1" applyFont="1" applyBorder="1"/>
    <xf numFmtId="4" fontId="4" fillId="0" borderId="6" xfId="0" applyNumberFormat="1" applyFont="1" applyBorder="1"/>
    <xf numFmtId="43" fontId="4" fillId="0" borderId="6" xfId="2" applyFont="1" applyBorder="1"/>
    <xf numFmtId="43" fontId="4" fillId="0" borderId="7" xfId="2" applyFont="1" applyBorder="1"/>
    <xf numFmtId="0" fontId="4" fillId="0" borderId="1" xfId="0" applyFont="1" applyBorder="1"/>
    <xf numFmtId="0" fontId="5" fillId="0" borderId="1" xfId="0" applyFont="1" applyBorder="1"/>
    <xf numFmtId="4" fontId="3" fillId="0" borderId="6" xfId="0" applyNumberFormat="1" applyFont="1" applyBorder="1"/>
    <xf numFmtId="0" fontId="2" fillId="0" borderId="0" xfId="0" applyFont="1"/>
    <xf numFmtId="0" fontId="3" fillId="2" borderId="2" xfId="0" applyFont="1" applyFill="1" applyBorder="1"/>
    <xf numFmtId="0" fontId="3" fillId="2" borderId="3" xfId="0" applyFont="1" applyFill="1" applyBorder="1"/>
    <xf numFmtId="0" fontId="3" fillId="2" borderId="8" xfId="0" applyFont="1" applyFill="1" applyBorder="1"/>
    <xf numFmtId="4" fontId="4" fillId="0" borderId="0" xfId="0" applyNumberFormat="1" applyFont="1" applyBorder="1"/>
    <xf numFmtId="4" fontId="4" fillId="0" borderId="7" xfId="0" applyNumberFormat="1" applyFont="1" applyBorder="1"/>
    <xf numFmtId="0" fontId="4" fillId="0" borderId="0" xfId="0" applyFont="1" applyBorder="1"/>
    <xf numFmtId="0" fontId="0" fillId="0" borderId="0" xfId="0" applyBorder="1"/>
    <xf numFmtId="2" fontId="0" fillId="0" borderId="0" xfId="0" applyNumberFormat="1" applyAlignment="1">
      <alignment horizontal="right"/>
    </xf>
    <xf numFmtId="2" fontId="3" fillId="2" borderId="3" xfId="0" applyNumberFormat="1" applyFont="1" applyFill="1" applyBorder="1" applyAlignment="1">
      <alignment horizontal="right"/>
    </xf>
    <xf numFmtId="2" fontId="4" fillId="0" borderId="5" xfId="0" applyNumberFormat="1" applyFont="1" applyBorder="1" applyAlignment="1">
      <alignment horizontal="right"/>
    </xf>
    <xf numFmtId="2" fontId="4" fillId="0" borderId="7" xfId="2" applyNumberFormat="1" applyFont="1" applyBorder="1" applyAlignment="1">
      <alignment horizontal="right"/>
    </xf>
    <xf numFmtId="2" fontId="3" fillId="0" borderId="6" xfId="0" applyNumberFormat="1" applyFont="1" applyBorder="1" applyAlignment="1">
      <alignment horizontal="right"/>
    </xf>
    <xf numFmtId="4" fontId="4" fillId="4" borderId="4" xfId="0" applyNumberFormat="1" applyFont="1" applyFill="1" applyBorder="1"/>
    <xf numFmtId="164" fontId="0" fillId="0" borderId="6" xfId="1" applyFont="1" applyBorder="1"/>
    <xf numFmtId="164" fontId="4" fillId="0" borderId="5" xfId="1" applyFont="1" applyBorder="1" applyAlignment="1">
      <alignment horizontal="right"/>
    </xf>
    <xf numFmtId="164" fontId="4" fillId="0" borderId="7" xfId="1" applyFont="1" applyBorder="1" applyAlignment="1">
      <alignment horizontal="right"/>
    </xf>
    <xf numFmtId="0" fontId="3" fillId="2" borderId="11" xfId="0" applyFont="1" applyFill="1" applyBorder="1"/>
    <xf numFmtId="0" fontId="4" fillId="0" borderId="12" xfId="0" applyFont="1" applyBorder="1"/>
    <xf numFmtId="0" fontId="4" fillId="0" borderId="13" xfId="0" applyFont="1" applyBorder="1"/>
    <xf numFmtId="0" fontId="4" fillId="0" borderId="13" xfId="0" applyFont="1" applyBorder="1" applyAlignment="1">
      <alignment wrapText="1"/>
    </xf>
    <xf numFmtId="0" fontId="5" fillId="0" borderId="0" xfId="0" applyFont="1" applyBorder="1"/>
    <xf numFmtId="0" fontId="3" fillId="2" borderId="14" xfId="0" applyFont="1" applyFill="1" applyBorder="1"/>
    <xf numFmtId="0" fontId="3" fillId="2" borderId="15" xfId="0" applyFont="1" applyFill="1" applyBorder="1"/>
    <xf numFmtId="2" fontId="3" fillId="2" borderId="16" xfId="0" applyNumberFormat="1" applyFont="1" applyFill="1" applyBorder="1" applyAlignment="1">
      <alignment horizontal="right"/>
    </xf>
    <xf numFmtId="0" fontId="3" fillId="2" borderId="16" xfId="0" applyFont="1" applyFill="1" applyBorder="1"/>
    <xf numFmtId="0" fontId="6" fillId="0" borderId="17" xfId="0" applyFont="1" applyBorder="1"/>
    <xf numFmtId="4" fontId="3" fillId="0" borderId="10" xfId="0" applyNumberFormat="1" applyFont="1" applyBorder="1"/>
    <xf numFmtId="4" fontId="3" fillId="3" borderId="18" xfId="0" applyNumberFormat="1" applyFont="1" applyFill="1" applyBorder="1"/>
    <xf numFmtId="2" fontId="3" fillId="0" borderId="19" xfId="2" applyNumberFormat="1" applyFont="1" applyBorder="1" applyAlignment="1">
      <alignment horizontal="right"/>
    </xf>
    <xf numFmtId="43" fontId="3" fillId="0" borderId="19" xfId="2" applyFont="1" applyBorder="1"/>
    <xf numFmtId="43" fontId="3" fillId="0" borderId="18" xfId="2" applyFont="1" applyBorder="1"/>
    <xf numFmtId="4" fontId="4" fillId="3" borderId="4" xfId="0" applyNumberFormat="1" applyFont="1" applyFill="1" applyBorder="1"/>
    <xf numFmtId="4" fontId="3" fillId="0" borderId="5" xfId="0" applyNumberFormat="1" applyFont="1" applyBorder="1"/>
    <xf numFmtId="0" fontId="4" fillId="0" borderId="0" xfId="0" applyFont="1"/>
    <xf numFmtId="164" fontId="0" fillId="0" borderId="9" xfId="0" applyNumberFormat="1" applyFont="1" applyBorder="1"/>
    <xf numFmtId="164" fontId="0" fillId="0" borderId="8" xfId="0" applyNumberFormat="1" applyFont="1" applyBorder="1"/>
    <xf numFmtId="164" fontId="2" fillId="0" borderId="21" xfId="0" applyNumberFormat="1" applyFont="1" applyBorder="1"/>
    <xf numFmtId="164" fontId="2" fillId="0" borderId="22" xfId="0" applyNumberFormat="1" applyFont="1" applyBorder="1"/>
    <xf numFmtId="164" fontId="2" fillId="0" borderId="23" xfId="0" applyNumberFormat="1" applyFont="1" applyBorder="1"/>
    <xf numFmtId="164" fontId="2" fillId="0" borderId="20" xfId="0" applyNumberFormat="1" applyFont="1" applyBorder="1"/>
    <xf numFmtId="0" fontId="0" fillId="0" borderId="9" xfId="0" applyFont="1" applyBorder="1"/>
    <xf numFmtId="164" fontId="0" fillId="0" borderId="0" xfId="0" applyNumberFormat="1"/>
    <xf numFmtId="164" fontId="7" fillId="0" borderId="0" xfId="0" applyNumberFormat="1" applyFont="1"/>
    <xf numFmtId="4" fontId="3" fillId="5" borderId="5" xfId="0" applyNumberFormat="1" applyFont="1" applyFill="1" applyBorder="1"/>
    <xf numFmtId="0" fontId="0" fillId="6" borderId="0" xfId="0" applyFill="1"/>
    <xf numFmtId="164" fontId="2" fillId="0" borderId="0" xfId="0" applyNumberFormat="1" applyFont="1"/>
    <xf numFmtId="0" fontId="2" fillId="7" borderId="25" xfId="0" applyFont="1" applyFill="1" applyBorder="1"/>
    <xf numFmtId="0" fontId="2" fillId="7" borderId="26" xfId="0" applyFont="1" applyFill="1" applyBorder="1"/>
    <xf numFmtId="164" fontId="2" fillId="7" borderId="27" xfId="1" applyFont="1" applyFill="1" applyBorder="1"/>
    <xf numFmtId="0" fontId="8" fillId="3" borderId="28" xfId="0" applyFont="1" applyFill="1" applyBorder="1"/>
    <xf numFmtId="0" fontId="8" fillId="3" borderId="29" xfId="0" applyFont="1" applyFill="1" applyBorder="1"/>
    <xf numFmtId="164" fontId="8" fillId="3" borderId="30" xfId="1" applyFont="1" applyFill="1" applyBorder="1" applyAlignment="1"/>
    <xf numFmtId="0" fontId="8" fillId="3" borderId="24" xfId="0" applyFont="1" applyFill="1" applyBorder="1" applyAlignment="1">
      <alignment horizontal="center"/>
    </xf>
    <xf numFmtId="0" fontId="8" fillId="3" borderId="31" xfId="0" applyFont="1" applyFill="1" applyBorder="1" applyAlignment="1">
      <alignment horizontal="center"/>
    </xf>
    <xf numFmtId="0" fontId="8" fillId="3" borderId="32" xfId="0" applyFont="1" applyFill="1" applyBorder="1" applyAlignment="1">
      <alignment horizontal="center"/>
    </xf>
    <xf numFmtId="0" fontId="0" fillId="0" borderId="6" xfId="0" applyBorder="1"/>
    <xf numFmtId="0" fontId="0" fillId="8" borderId="6" xfId="0" applyFill="1" applyBorder="1"/>
    <xf numFmtId="0" fontId="2" fillId="0" borderId="6" xfId="0" applyFont="1" applyBorder="1"/>
    <xf numFmtId="0" fontId="0" fillId="9" borderId="6" xfId="0" applyFill="1" applyBorder="1"/>
    <xf numFmtId="164" fontId="2" fillId="0" borderId="0" xfId="1" applyFont="1" applyAlignment="1">
      <alignment horizontal="right"/>
    </xf>
  </cellXfs>
  <cellStyles count="3">
    <cellStyle name="Comma" xfId="1" builtinId="3"/>
    <cellStyle name="Comma 2" xfId="2" xr:uid="{06592036-26E9-43DF-BE9A-C8C42E9099E5}"/>
    <cellStyle name="Normal" xfId="0" builtinId="0"/>
  </cellStyles>
  <dxfs count="2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4" formatCode="_-* #,##0.00_-;\-* #,##0.00_-;_-* &quot;-&quot;??_-;_-@_-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.00_-;\-* #,##0.00_-;_-* &quot;-&quot;??_-;_-@_-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</font>
      <numFmt numFmtId="164" formatCode="_-* #,##0.00_-;\-* #,##0.00_-;_-* &quot;-&quot;??_-;_-@_-"/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.00_-;\-* #,##0.00_-;_-* &quot;-&quot;??_-;_-@_-"/>
      <border diagonalUp="0" diagonalDown="0" outline="0">
        <left style="thin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Futura Medium"/>
        <scheme val="none"/>
      </font>
      <numFmt numFmtId="4" formatCode="#,##0.00"/>
      <border diagonalUp="0" diagonalDown="0" outline="0">
        <left style="thin">
          <color indexed="64"/>
        </left>
        <right/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.00_-;\-* #,##0.00_-;_-* &quot;-&quot;??_-;_-@_-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Futura Medium"/>
        <scheme val="none"/>
      </font>
      <numFmt numFmtId="2" formatCode="0.00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.00_-;\-* #,##0.00_-;_-* &quot;-&quot;??_-;_-@_-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Futura Medium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.00_-;\-* #,##0.00_-;_-* &quot;-&quot;??_-;_-@_-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Futura Medium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.00_-;\-* #,##0.00_-;_-* &quot;-&quot;??_-;_-@_-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Futura Medium"/>
        <scheme val="none"/>
      </font>
      <numFmt numFmtId="4" formatCode="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.00_-;\-* #,##0.00_-;_-* &quot;-&quot;??_-;_-@_-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Futura Medium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Futura Medium"/>
        <scheme val="none"/>
      </font>
    </dxf>
    <dxf>
      <border outline="0">
        <left style="medium">
          <color indexed="64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Futura Medium"/>
        <scheme val="none"/>
      </font>
      <numFmt numFmtId="4" formatCode="#,##0.0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Futura Medium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Futura Medium"/>
        <scheme val="none"/>
      </font>
      <numFmt numFmtId="4" formatCode="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Futura Medium"/>
        <scheme val="none"/>
      </font>
    </dxf>
    <dxf>
      <border outline="0"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Futura Medium"/>
        <scheme val="none"/>
      </font>
      <fill>
        <patternFill patternType="solid">
          <fgColor indexed="64"/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46</xdr:row>
      <xdr:rowOff>0</xdr:rowOff>
    </xdr:from>
    <xdr:to>
      <xdr:col>3</xdr:col>
      <xdr:colOff>12700</xdr:colOff>
      <xdr:row>46</xdr:row>
      <xdr:rowOff>38100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ED94ED03-81A8-4BCF-8A26-B49C580C1080}"/>
            </a:ext>
          </a:extLst>
        </xdr:cNvPr>
        <xdr:cNvCxnSpPr/>
      </xdr:nvCxnSpPr>
      <xdr:spPr>
        <a:xfrm flipV="1">
          <a:off x="1219200" y="1343025"/>
          <a:ext cx="12700" cy="38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552CF32-4B90-4814-B773-6DF5DDC2369E}" name="Table1" displayName="Table1" ref="B3:I20" totalsRowShown="0" headerRowDxfId="24" tableBorderDxfId="23">
  <autoFilter ref="B3:I20" xr:uid="{7552CF32-4B90-4814-B773-6DF5DDC2369E}"/>
  <tableColumns count="8">
    <tableColumn id="1" xr3:uid="{81203E10-FF4C-4FBA-815F-6ED0F4915BB6}" name="MONTH" dataDxfId="22"/>
    <tableColumn id="2" xr3:uid="{8F4017F1-525A-40C3-8559-F18A052BC14E}" name="DIESEL (NGN)"/>
    <tableColumn id="3" xr3:uid="{BB04F327-E853-4DC4-9BD9-22445E40F058}" name="AEDC (NGN)" dataDxfId="21"/>
    <tableColumn id="4" xr3:uid="{9118BFFF-D2C8-4C95-B007-0EED8E265360}" name="FM SERVICES (NGN)" dataDxfId="20" dataCellStyle="Comma 2"/>
    <tableColumn id="5" xr3:uid="{6FE6374F-B295-4E5B-860B-54DB511E73B5}" name="Water Board (NGN)"/>
    <tableColumn id="6" xr3:uid="{04984274-2137-49D6-9068-E872F7030C37}" name="Waste (NGN)"/>
    <tableColumn id="7" xr3:uid="{B04D31AC-BDCD-4EFC-9B32-F9FC813C875B}" name="TV RADIO LICENCE"/>
    <tableColumn id="8" xr3:uid="{743A0AF1-0CC0-48D4-8FC8-E46B3AC45018}" name="TOTAL COST (NGN)" dataDxfId="1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13DC73B-F657-42D1-A28A-E5958E688BD6}" name="Table2" displayName="Table2" ref="B23:J38" totalsRowCount="1" tableBorderDxfId="18">
  <autoFilter ref="B23:J37" xr:uid="{B13DC73B-F657-42D1-A28A-E5958E688BD6}"/>
  <tableColumns count="9">
    <tableColumn id="1" xr3:uid="{56EB3D87-3258-4483-9512-CF18FB927573}" name="MONTH" totalsRowLabel="Total" dataDxfId="17" totalsRowDxfId="16"/>
    <tableColumn id="2" xr3:uid="{03AFFEBE-4FF0-40FC-84CD-3D3C004F0A6E}" name="DIESEL (NGN)" totalsRowFunction="sum" dataDxfId="15" totalsRowDxfId="14" dataCellStyle="Comma"/>
    <tableColumn id="3" xr3:uid="{90810C2F-37E4-4F7C-8FD2-64447E31ED9D}" name="AEDC (NGN)" totalsRowFunction="sum" dataDxfId="13" totalsRowDxfId="12"/>
    <tableColumn id="4" xr3:uid="{B36CDEBF-E908-42DA-B45A-D68F3A6DBC13}" name="FM SERVICES (NGN)" totalsRowFunction="sum" dataDxfId="11" totalsRowDxfId="10" dataCellStyle="Comma 2"/>
    <tableColumn id="5" xr3:uid="{CC00D638-D59A-4E70-A262-4D8D84124E66}" name="Water Board (NGN)" totalsRowFunction="sum" dataDxfId="9" totalsRowDxfId="8" dataCellStyle="Comma 2"/>
    <tableColumn id="6" xr3:uid="{B5795D51-AB3B-4961-A08E-C86CDE9CCC09}" name="Waste (NGN)" totalsRowFunction="sum" dataDxfId="7" totalsRowDxfId="6"/>
    <tableColumn id="7" xr3:uid="{1743BEE6-496C-44F3-B357-3A9D641AA9B0}" name="TV RADIO LICENCE" totalsRowFunction="sum" dataDxfId="5" totalsRowDxfId="4"/>
    <tableColumn id="8" xr3:uid="{28A4C5C7-F71F-43F7-A4CB-9AB9B004A14C}" name="TOTAL COST (NGN)" totalsRowFunction="sum" dataDxfId="3" totalsRowDxfId="2">
      <calculatedColumnFormula>SUM(C24:H24)</calculatedColumnFormula>
    </tableColumn>
    <tableColumn id="9" xr3:uid="{C74A79AD-6A7C-4FC4-846E-D844607D2157}" name="Column1" dataDxfId="1" totalsRowDxfId="0">
      <calculatedColumnFormula>I24/I4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804D1C-F8B7-43D3-BEEF-5CA5F29FB28D}">
  <sheetPr>
    <pageSetUpPr fitToPage="1"/>
  </sheetPr>
  <dimension ref="A2:J54"/>
  <sheetViews>
    <sheetView tabSelected="1" topLeftCell="C33" workbookViewId="0">
      <selection activeCell="I52" sqref="I52"/>
    </sheetView>
  </sheetViews>
  <sheetFormatPr defaultRowHeight="15"/>
  <cols>
    <col min="1" max="1" width="13.42578125" bestFit="1" customWidth="1"/>
    <col min="2" max="2" width="15.28515625" bestFit="1" customWidth="1"/>
    <col min="3" max="3" width="16.28515625" customWidth="1"/>
    <col min="4" max="4" width="28.42578125" customWidth="1"/>
    <col min="5" max="5" width="23" bestFit="1" customWidth="1"/>
    <col min="6" max="6" width="20.7109375" customWidth="1"/>
    <col min="7" max="7" width="15.28515625" style="17" bestFit="1" customWidth="1"/>
    <col min="8" max="8" width="21.5703125" customWidth="1"/>
    <col min="9" max="9" width="22.140625" customWidth="1"/>
    <col min="10" max="10" width="16.5703125" customWidth="1"/>
    <col min="13" max="13" width="22.42578125" customWidth="1"/>
  </cols>
  <sheetData>
    <row r="2" spans="1:9">
      <c r="A2" s="9" t="s">
        <v>24</v>
      </c>
    </row>
    <row r="3" spans="1:9" ht="15.75" thickBot="1">
      <c r="B3" s="31" t="s">
        <v>0</v>
      </c>
      <c r="C3" s="32" t="s">
        <v>1</v>
      </c>
      <c r="D3" s="32" t="s">
        <v>2</v>
      </c>
      <c r="E3" s="32" t="s">
        <v>26</v>
      </c>
      <c r="F3" s="12" t="s">
        <v>3</v>
      </c>
      <c r="G3" s="33" t="s">
        <v>4</v>
      </c>
      <c r="H3" s="34" t="s">
        <v>5</v>
      </c>
      <c r="I3" s="34" t="s">
        <v>6</v>
      </c>
    </row>
    <row r="4" spans="1:9">
      <c r="B4" s="27" t="s">
        <v>7</v>
      </c>
      <c r="C4" s="1">
        <v>10473621</v>
      </c>
      <c r="D4" s="1">
        <v>3091748.42</v>
      </c>
      <c r="E4" s="1">
        <v>6012079.0300000003</v>
      </c>
      <c r="F4" s="23">
        <v>306300</v>
      </c>
      <c r="G4" s="2">
        <v>43537.5</v>
      </c>
      <c r="H4" s="24">
        <v>66666.67</v>
      </c>
      <c r="I4" s="42">
        <f>SUM(C4:H4)</f>
        <v>19993952.620000001</v>
      </c>
    </row>
    <row r="5" spans="1:9">
      <c r="B5" s="28" t="s">
        <v>8</v>
      </c>
      <c r="C5" s="1">
        <v>5761977.1699999999</v>
      </c>
      <c r="D5" s="3">
        <v>2068006.4</v>
      </c>
      <c r="E5" s="4">
        <v>9440057.7799999993</v>
      </c>
      <c r="F5" s="23">
        <v>30900</v>
      </c>
      <c r="G5" s="5">
        <v>43537.5</v>
      </c>
      <c r="H5" s="25">
        <v>66666.67</v>
      </c>
      <c r="I5" s="42">
        <f t="shared" ref="I5:I17" si="0">SUM(C5:H5)</f>
        <v>17411145.520000003</v>
      </c>
    </row>
    <row r="6" spans="1:9">
      <c r="B6" s="28" t="s">
        <v>9</v>
      </c>
      <c r="C6" s="1">
        <v>3416925.9999999995</v>
      </c>
      <c r="D6" s="3">
        <v>3885368.16</v>
      </c>
      <c r="E6" s="4">
        <v>7079715.2800000003</v>
      </c>
      <c r="F6" s="23">
        <v>10200</v>
      </c>
      <c r="G6" s="5">
        <v>43537.5</v>
      </c>
      <c r="H6" s="25">
        <v>66666.67</v>
      </c>
      <c r="I6" s="42">
        <f t="shared" si="0"/>
        <v>14502413.610000001</v>
      </c>
    </row>
    <row r="7" spans="1:9">
      <c r="B7" s="29" t="s">
        <v>10</v>
      </c>
      <c r="C7" s="1">
        <v>2005586.9999999998</v>
      </c>
      <c r="D7" s="3">
        <v>3785620.26</v>
      </c>
      <c r="E7" s="4">
        <v>8476026.2799999993</v>
      </c>
      <c r="F7" s="23">
        <v>0</v>
      </c>
      <c r="G7" s="5">
        <v>43537.5</v>
      </c>
      <c r="H7" s="25">
        <v>66666.67</v>
      </c>
      <c r="I7" s="42">
        <f t="shared" si="0"/>
        <v>14377437.709999999</v>
      </c>
    </row>
    <row r="8" spans="1:9">
      <c r="B8" s="28" t="s">
        <v>11</v>
      </c>
      <c r="C8" s="1">
        <v>2451273</v>
      </c>
      <c r="D8" s="3">
        <v>3204466.45</v>
      </c>
      <c r="E8" s="4">
        <v>6432672.7800000003</v>
      </c>
      <c r="F8" s="23">
        <v>0</v>
      </c>
      <c r="G8" s="5">
        <v>43537.5</v>
      </c>
      <c r="H8" s="25">
        <v>66666.67</v>
      </c>
      <c r="I8" s="42">
        <f t="shared" si="0"/>
        <v>12198616.4</v>
      </c>
    </row>
    <row r="9" spans="1:9">
      <c r="B9" s="28" t="s">
        <v>12</v>
      </c>
      <c r="C9" s="1">
        <v>3045521</v>
      </c>
      <c r="D9" s="3">
        <v>4619470.78</v>
      </c>
      <c r="E9" s="4">
        <v>8010139.2800000003</v>
      </c>
      <c r="F9" s="23">
        <v>33300</v>
      </c>
      <c r="G9" s="5">
        <v>43537.5</v>
      </c>
      <c r="H9" s="25">
        <v>66666.67</v>
      </c>
      <c r="I9" s="42">
        <f t="shared" si="0"/>
        <v>15818635.23</v>
      </c>
    </row>
    <row r="10" spans="1:9">
      <c r="B10" s="28" t="s">
        <v>13</v>
      </c>
      <c r="C10" s="1">
        <v>2674116</v>
      </c>
      <c r="D10" s="3">
        <v>5135402.1500000004</v>
      </c>
      <c r="E10" s="4">
        <v>7425150.4100000001</v>
      </c>
      <c r="F10" s="23">
        <v>148200</v>
      </c>
      <c r="G10" s="5">
        <v>43537.5</v>
      </c>
      <c r="H10" s="25">
        <v>66666.67</v>
      </c>
      <c r="I10" s="42">
        <f t="shared" si="0"/>
        <v>15493072.73</v>
      </c>
    </row>
    <row r="11" spans="1:9">
      <c r="B11" s="28" t="s">
        <v>14</v>
      </c>
      <c r="C11" s="1">
        <v>6685289.9999999991</v>
      </c>
      <c r="D11" s="3">
        <v>3886919.32</v>
      </c>
      <c r="E11" s="4">
        <v>5331718.87</v>
      </c>
      <c r="F11" s="23">
        <v>180000</v>
      </c>
      <c r="G11" s="5">
        <v>43537.5</v>
      </c>
      <c r="H11" s="24">
        <v>66666.67</v>
      </c>
      <c r="I11" s="42">
        <f t="shared" si="0"/>
        <v>16194132.359999998</v>
      </c>
    </row>
    <row r="12" spans="1:9">
      <c r="B12" s="28" t="s">
        <v>15</v>
      </c>
      <c r="C12" s="1">
        <v>8096628.9999999991</v>
      </c>
      <c r="D12" s="3">
        <v>3369940.72</v>
      </c>
      <c r="E12" s="4">
        <v>5331718.87</v>
      </c>
      <c r="F12" s="23">
        <v>210300</v>
      </c>
      <c r="G12" s="5">
        <v>43537.5</v>
      </c>
      <c r="H12" s="24">
        <v>66666.67</v>
      </c>
      <c r="I12" s="42">
        <f t="shared" si="0"/>
        <v>17118792.760000002</v>
      </c>
    </row>
    <row r="13" spans="1:9">
      <c r="B13" s="28" t="s">
        <v>16</v>
      </c>
      <c r="C13" s="1">
        <v>5496794</v>
      </c>
      <c r="D13" s="3">
        <v>3262358.34</v>
      </c>
      <c r="E13" s="4">
        <v>10264647.300000001</v>
      </c>
      <c r="F13" s="23">
        <v>201900</v>
      </c>
      <c r="G13" s="5">
        <v>43537.5</v>
      </c>
      <c r="H13" s="24">
        <v>66666.67</v>
      </c>
      <c r="I13" s="42">
        <f t="shared" si="0"/>
        <v>19335903.810000002</v>
      </c>
    </row>
    <row r="14" spans="1:9">
      <c r="B14" s="15" t="s">
        <v>17</v>
      </c>
      <c r="C14" s="1">
        <v>3268363.9999999995</v>
      </c>
      <c r="D14" s="3">
        <v>3285222.68</v>
      </c>
      <c r="E14" s="4">
        <v>7131920.2800000003</v>
      </c>
      <c r="F14" s="23">
        <v>196200</v>
      </c>
      <c r="G14" s="5">
        <v>43537.5</v>
      </c>
      <c r="H14" s="24">
        <v>66666.67</v>
      </c>
      <c r="I14" s="42">
        <f t="shared" si="0"/>
        <v>13991911.130000001</v>
      </c>
    </row>
    <row r="15" spans="1:9">
      <c r="B15" s="15" t="s">
        <v>18</v>
      </c>
      <c r="C15" s="1">
        <v>5244981.4099999992</v>
      </c>
      <c r="D15" s="3">
        <v>3878636.63</v>
      </c>
      <c r="E15" s="4">
        <v>7287163.4100000001</v>
      </c>
      <c r="F15" s="23">
        <v>222000</v>
      </c>
      <c r="G15" s="5">
        <v>43537.5</v>
      </c>
      <c r="H15" s="24">
        <v>66666.67</v>
      </c>
      <c r="I15" s="42">
        <f t="shared" si="0"/>
        <v>16742985.619999999</v>
      </c>
    </row>
    <row r="16" spans="1:9">
      <c r="B16" s="15" t="s">
        <v>19</v>
      </c>
      <c r="C16" s="1">
        <v>4987226.34</v>
      </c>
      <c r="D16" s="3">
        <v>4295423.51</v>
      </c>
      <c r="E16" s="4">
        <v>9013489.7799999993</v>
      </c>
      <c r="F16" s="23">
        <v>157200</v>
      </c>
      <c r="G16" s="5">
        <v>43537.5</v>
      </c>
      <c r="H16" s="24">
        <v>66666.67</v>
      </c>
      <c r="I16" s="42">
        <f t="shared" si="0"/>
        <v>18563543.800000001</v>
      </c>
    </row>
    <row r="17" spans="1:10">
      <c r="B17" s="15" t="s">
        <v>20</v>
      </c>
      <c r="C17" s="41">
        <v>4089169.05</v>
      </c>
      <c r="D17" s="3">
        <v>3759477.91</v>
      </c>
      <c r="E17" s="4">
        <v>6437456.5300000003</v>
      </c>
      <c r="F17" s="23">
        <v>114000</v>
      </c>
      <c r="G17" s="5">
        <v>43537.5</v>
      </c>
      <c r="H17" s="24">
        <v>66666.67</v>
      </c>
      <c r="I17" s="53">
        <f t="shared" si="0"/>
        <v>14510307.66</v>
      </c>
    </row>
    <row r="18" spans="1:10">
      <c r="B18" s="15"/>
      <c r="C18" s="1"/>
      <c r="D18" s="3"/>
      <c r="E18" s="4"/>
      <c r="F18" s="5"/>
      <c r="G18" s="19"/>
      <c r="H18" s="2"/>
      <c r="I18" s="14"/>
    </row>
    <row r="19" spans="1:10">
      <c r="B19" s="30" t="s">
        <v>21</v>
      </c>
      <c r="C19" s="8">
        <f t="shared" ref="C19:I19" si="1">SUM(C4:C17)</f>
        <v>67697474.969999984</v>
      </c>
      <c r="D19" s="8">
        <f t="shared" si="1"/>
        <v>51528061.730000004</v>
      </c>
      <c r="E19" s="8">
        <f t="shared" si="1"/>
        <v>103673955.88</v>
      </c>
      <c r="F19" s="8">
        <f t="shared" si="1"/>
        <v>1810500</v>
      </c>
      <c r="G19" s="8">
        <f t="shared" si="1"/>
        <v>609525</v>
      </c>
      <c r="H19" s="8">
        <f t="shared" si="1"/>
        <v>933333.38000000024</v>
      </c>
      <c r="I19" s="8">
        <f>SUM(I4:I17)</f>
        <v>226252850.96000001</v>
      </c>
    </row>
    <row r="20" spans="1:10" ht="15.75" thickBot="1">
      <c r="B20" s="35" t="s">
        <v>22</v>
      </c>
      <c r="C20" s="36"/>
      <c r="D20" s="36">
        <f>SUM(D19:D19)</f>
        <v>51528061.730000004</v>
      </c>
      <c r="E20" s="37">
        <f>SUM(E19:E19)</f>
        <v>103673955.88</v>
      </c>
      <c r="F20" s="37">
        <f>SUM(F19:F19)</f>
        <v>1810500</v>
      </c>
      <c r="G20" s="38">
        <f>SUM(G19)</f>
        <v>609525</v>
      </c>
      <c r="H20" s="39">
        <f t="shared" ref="H20:I20" si="2">SUM(H19)</f>
        <v>933333.38000000024</v>
      </c>
      <c r="I20" s="40">
        <f t="shared" si="2"/>
        <v>226252850.96000001</v>
      </c>
    </row>
    <row r="21" spans="1:10" ht="15.75" thickBot="1">
      <c r="J21" s="49">
        <f>I20-Table2[[#Totals],[TOTAL COST (NGN)]]</f>
        <v>54621201.563807368</v>
      </c>
    </row>
    <row r="22" spans="1:10" ht="15.75" thickBot="1">
      <c r="A22" s="9" t="s">
        <v>23</v>
      </c>
      <c r="B22" s="15"/>
      <c r="C22" s="13"/>
      <c r="D22" s="16"/>
      <c r="G22"/>
    </row>
    <row r="23" spans="1:10" ht="15.75" thickBot="1">
      <c r="B23" s="26" t="s">
        <v>0</v>
      </c>
      <c r="C23" s="10" t="s">
        <v>1</v>
      </c>
      <c r="D23" s="10" t="s">
        <v>2</v>
      </c>
      <c r="E23" s="10" t="s">
        <v>26</v>
      </c>
      <c r="F23" s="11" t="s">
        <v>3</v>
      </c>
      <c r="G23" s="18" t="s">
        <v>4</v>
      </c>
      <c r="H23" s="11" t="s">
        <v>5</v>
      </c>
      <c r="I23" s="12" t="s">
        <v>6</v>
      </c>
      <c r="J23" t="s">
        <v>28</v>
      </c>
    </row>
    <row r="24" spans="1:10">
      <c r="B24" s="27" t="s">
        <v>7</v>
      </c>
      <c r="C24" s="23">
        <v>9695322.1300000008</v>
      </c>
      <c r="D24" s="1">
        <v>2927749.394661068</v>
      </c>
      <c r="E24" s="1">
        <v>5565319.0899999999</v>
      </c>
      <c r="F24" s="2">
        <v>283538.73</v>
      </c>
      <c r="G24" s="19">
        <v>40302.211367260163</v>
      </c>
      <c r="H24" s="2">
        <v>61712.643709247939</v>
      </c>
      <c r="I24" s="46">
        <f t="shared" ref="I24:I37" si="3">SUM(C24:H24)</f>
        <v>18573944.199737579</v>
      </c>
      <c r="J24" s="51">
        <f t="shared" ref="J24:J37" si="4">I24/I4</f>
        <v>0.92897810416725779</v>
      </c>
    </row>
    <row r="25" spans="1:10" ht="15.75">
      <c r="B25" s="28" t="s">
        <v>8</v>
      </c>
      <c r="C25" s="23">
        <v>5333802.4000000004</v>
      </c>
      <c r="D25" s="3">
        <v>1854914.7694364602</v>
      </c>
      <c r="E25" s="4">
        <v>8738564.3999999985</v>
      </c>
      <c r="F25" s="5">
        <v>28603.81</v>
      </c>
      <c r="G25" s="20">
        <v>40302.211367260163</v>
      </c>
      <c r="H25" s="5">
        <v>61712.643709247939</v>
      </c>
      <c r="I25" s="47">
        <f t="shared" si="3"/>
        <v>16057900.234512968</v>
      </c>
      <c r="J25" s="52">
        <f t="shared" si="4"/>
        <v>0.92227706764425255</v>
      </c>
    </row>
    <row r="26" spans="1:10">
      <c r="B26" s="28" t="s">
        <v>9</v>
      </c>
      <c r="C26" s="23">
        <v>3163012.8899999997</v>
      </c>
      <c r="D26" s="3">
        <v>3659946.7160858889</v>
      </c>
      <c r="E26" s="4">
        <v>6553618.8700000001</v>
      </c>
      <c r="F26" s="5">
        <v>9442.0300000000007</v>
      </c>
      <c r="G26" s="20">
        <v>40302.211367260163</v>
      </c>
      <c r="H26" s="5">
        <v>61712.643709247939</v>
      </c>
      <c r="I26" s="47">
        <f t="shared" si="3"/>
        <v>13488035.361162398</v>
      </c>
      <c r="J26" s="51">
        <f t="shared" si="4"/>
        <v>0.93005452222531093</v>
      </c>
    </row>
    <row r="27" spans="1:10">
      <c r="B27" s="29" t="s">
        <v>10</v>
      </c>
      <c r="C27" s="23">
        <v>1856548.0499999998</v>
      </c>
      <c r="D27" s="3">
        <v>3588318.0038942597</v>
      </c>
      <c r="E27" s="4">
        <v>7846169.459999999</v>
      </c>
      <c r="F27" s="5">
        <v>0</v>
      </c>
      <c r="G27" s="20">
        <v>40302.211367260163</v>
      </c>
      <c r="H27" s="5">
        <v>61712.643709247939</v>
      </c>
      <c r="I27" s="47">
        <f t="shared" si="3"/>
        <v>13393050.368970767</v>
      </c>
      <c r="J27" s="51">
        <f t="shared" si="4"/>
        <v>0.9315324913322659</v>
      </c>
    </row>
    <row r="28" spans="1:10">
      <c r="B28" s="28" t="s">
        <v>11</v>
      </c>
      <c r="C28" s="23">
        <v>2269117.9500000002</v>
      </c>
      <c r="D28" s="3">
        <v>2959451.6507774652</v>
      </c>
      <c r="E28" s="4">
        <v>5954658.3500000006</v>
      </c>
      <c r="F28" s="5">
        <v>0</v>
      </c>
      <c r="G28" s="20">
        <v>40302.211367260163</v>
      </c>
      <c r="H28" s="5">
        <v>61712.643709247939</v>
      </c>
      <c r="I28" s="47">
        <f t="shared" si="3"/>
        <v>11285242.805853976</v>
      </c>
      <c r="J28" s="51">
        <f t="shared" si="4"/>
        <v>0.92512482037339705</v>
      </c>
    </row>
    <row r="29" spans="1:10">
      <c r="B29" s="28" t="s">
        <v>12</v>
      </c>
      <c r="C29" s="23">
        <v>2421185.6259262599</v>
      </c>
      <c r="D29" s="3">
        <v>3768811.3827334801</v>
      </c>
      <c r="E29" s="4">
        <v>6368051.3520148313</v>
      </c>
      <c r="F29" s="5">
        <v>26473.457036088228</v>
      </c>
      <c r="G29" s="20">
        <v>34612.261546199836</v>
      </c>
      <c r="H29" s="5">
        <v>52999.924627141991</v>
      </c>
      <c r="I29" s="47">
        <f t="shared" si="3"/>
        <v>12672134.003884003</v>
      </c>
      <c r="J29" s="51">
        <f t="shared" si="4"/>
        <v>0.80108895739951913</v>
      </c>
    </row>
    <row r="30" spans="1:10">
      <c r="B30" s="28" t="s">
        <v>13</v>
      </c>
      <c r="C30" s="23">
        <v>2125919.0949596427</v>
      </c>
      <c r="D30" s="3">
        <v>4153914.8537887544</v>
      </c>
      <c r="E30" s="4">
        <v>5902985.8835492283</v>
      </c>
      <c r="F30" s="5">
        <v>117818.82644889716</v>
      </c>
      <c r="G30" s="20">
        <v>34612.261546199836</v>
      </c>
      <c r="H30" s="5">
        <v>52999.924627141991</v>
      </c>
      <c r="I30" s="47">
        <f t="shared" si="3"/>
        <v>12388250.844919864</v>
      </c>
      <c r="J30" s="51">
        <f t="shared" si="4"/>
        <v>0.79959934745106331</v>
      </c>
    </row>
    <row r="31" spans="1:10">
      <c r="B31" s="28" t="s">
        <v>14</v>
      </c>
      <c r="C31" s="23">
        <v>4441091.964798213</v>
      </c>
      <c r="D31" s="3">
        <v>2618518.7763986527</v>
      </c>
      <c r="E31" s="4">
        <v>3541903.767508449</v>
      </c>
      <c r="F31" s="5">
        <v>119575.44930906192</v>
      </c>
      <c r="G31" s="19">
        <v>28922.311725139512</v>
      </c>
      <c r="H31" s="2">
        <v>44287.205545036042</v>
      </c>
      <c r="I31" s="47">
        <f t="shared" si="3"/>
        <v>10794299.475284552</v>
      </c>
      <c r="J31" s="51">
        <f t="shared" si="4"/>
        <v>0.66655620908390267</v>
      </c>
    </row>
    <row r="32" spans="1:10">
      <c r="B32" s="28" t="s">
        <v>15</v>
      </c>
      <c r="C32" s="23">
        <v>5378655.8261445025</v>
      </c>
      <c r="D32" s="3">
        <v>2229386.0465720277</v>
      </c>
      <c r="E32" s="4">
        <v>3541903.767508449</v>
      </c>
      <c r="F32" s="5">
        <v>139703.97805942068</v>
      </c>
      <c r="G32" s="19">
        <v>28922.311725139512</v>
      </c>
      <c r="H32" s="2">
        <v>44287.205545036042</v>
      </c>
      <c r="I32" s="47">
        <f t="shared" si="3"/>
        <v>11362859.135554574</v>
      </c>
      <c r="J32" s="51">
        <f t="shared" si="4"/>
        <v>0.66376521375416042</v>
      </c>
    </row>
    <row r="33" spans="2:10">
      <c r="B33" s="28" t="s">
        <v>16</v>
      </c>
      <c r="C33" s="23">
        <v>3651564.5026118644</v>
      </c>
      <c r="D33" s="3">
        <v>2215622.1180124478</v>
      </c>
      <c r="E33" s="4">
        <v>6818887.8320955578</v>
      </c>
      <c r="F33" s="5">
        <v>134123.79315833113</v>
      </c>
      <c r="G33" s="19">
        <v>28922.311725139512</v>
      </c>
      <c r="H33" s="2">
        <v>44287.205545036042</v>
      </c>
      <c r="I33" s="47">
        <f t="shared" si="3"/>
        <v>12893407.763148379</v>
      </c>
      <c r="J33" s="51">
        <f t="shared" si="4"/>
        <v>0.66681174512671393</v>
      </c>
    </row>
    <row r="34" spans="2:10">
      <c r="B34" s="15" t="s">
        <v>17</v>
      </c>
      <c r="C34" s="23">
        <v>1986928.8815186899</v>
      </c>
      <c r="D34" s="3">
        <v>1997177.7394171013</v>
      </c>
      <c r="E34" s="4">
        <v>4335691.6136087859</v>
      </c>
      <c r="F34" s="5">
        <v>119275.40707031626</v>
      </c>
      <c r="G34" s="19">
        <v>28922.311725139512</v>
      </c>
      <c r="H34" s="2">
        <v>44287.205545036042</v>
      </c>
      <c r="I34" s="47">
        <f t="shared" si="3"/>
        <v>8512283.1588850692</v>
      </c>
      <c r="J34" s="51">
        <f t="shared" si="4"/>
        <v>0.60837172847917231</v>
      </c>
    </row>
    <row r="35" spans="2:10">
      <c r="B35" s="15" t="s">
        <v>18</v>
      </c>
      <c r="C35" s="23">
        <v>3188569.2800916974</v>
      </c>
      <c r="D35" s="3">
        <v>2357930.4939912828</v>
      </c>
      <c r="E35" s="4">
        <v>4430068.2065018555</v>
      </c>
      <c r="F35" s="5">
        <v>134959.94072176455</v>
      </c>
      <c r="G35" s="19">
        <v>28922.311725139512</v>
      </c>
      <c r="H35" s="2">
        <v>44287.205545036042</v>
      </c>
      <c r="I35" s="47">
        <f t="shared" si="3"/>
        <v>10184737.438576777</v>
      </c>
      <c r="J35" s="51">
        <f t="shared" si="4"/>
        <v>0.60829876282105877</v>
      </c>
    </row>
    <row r="36" spans="2:10">
      <c r="B36" s="15" t="s">
        <v>19</v>
      </c>
      <c r="C36" s="23">
        <v>3017571.7153174048</v>
      </c>
      <c r="D36" s="3">
        <v>2598989.4192541125</v>
      </c>
      <c r="E36" s="4">
        <v>5453703.1131477598</v>
      </c>
      <c r="F36" s="5">
        <v>95566.228294871107</v>
      </c>
      <c r="G36" s="19">
        <v>28922.311725139512</v>
      </c>
      <c r="H36" s="2">
        <v>44287.205545036042</v>
      </c>
      <c r="I36" s="47">
        <f t="shared" si="3"/>
        <v>11239039.993284324</v>
      </c>
      <c r="J36" s="51">
        <f t="shared" si="4"/>
        <v>0.60543612331629937</v>
      </c>
    </row>
    <row r="37" spans="2:10" ht="15.75" thickBot="1">
      <c r="B37" s="15" t="s">
        <v>20</v>
      </c>
      <c r="C37" s="22">
        <v>2474193.0731043066</v>
      </c>
      <c r="D37" s="3">
        <v>2274710.1158389766</v>
      </c>
      <c r="E37" s="4">
        <v>3895048.1528603192</v>
      </c>
      <c r="F37" s="5">
        <v>69303.753343608842</v>
      </c>
      <c r="G37" s="19">
        <v>28922.311725139512</v>
      </c>
      <c r="H37" s="2">
        <v>44287.205545036042</v>
      </c>
      <c r="I37" s="48">
        <f t="shared" si="3"/>
        <v>8786464.6124173868</v>
      </c>
      <c r="J37" s="51">
        <f t="shared" si="4"/>
        <v>0.60553261986571738</v>
      </c>
    </row>
    <row r="38" spans="2:10" ht="15.75" thickBot="1">
      <c r="B38" s="43" t="s">
        <v>25</v>
      </c>
      <c r="C38" s="44">
        <f>SUBTOTAL(109,Table2[DIESEL (NGN)])</f>
        <v>51003483.384472579</v>
      </c>
      <c r="D38" s="44">
        <f>SUBTOTAL(109,Table2[AEDC (NGN)])</f>
        <v>39205441.480861977</v>
      </c>
      <c r="E38" s="44">
        <f>SUBTOTAL(109,Table2[FM SERVICES (NGN)])</f>
        <v>78946573.858795226</v>
      </c>
      <c r="F38" s="44">
        <f>SUBTOTAL(109,Table2[Water Board (NGN)])</f>
        <v>1278385.40344236</v>
      </c>
      <c r="G38" s="44">
        <f>SUBTOTAL(109,Table2[Waste (NGN)])</f>
        <v>473191.76200467703</v>
      </c>
      <c r="H38" s="45">
        <f>SUBTOTAL(109,Table2[TV RADIO LICENCE])</f>
        <v>724573.50661577587</v>
      </c>
      <c r="I38" s="49">
        <f>SUBTOTAL(109,Table2[TOTAL COST (NGN)])</f>
        <v>171631649.39619264</v>
      </c>
      <c r="J38" s="50"/>
    </row>
    <row r="39" spans="2:10">
      <c r="B39" s="6"/>
      <c r="C39" s="1"/>
      <c r="D39" s="3"/>
      <c r="E39" s="4"/>
      <c r="F39" s="5"/>
      <c r="G39" s="19"/>
      <c r="H39" s="2"/>
    </row>
    <row r="40" spans="2:10">
      <c r="B40" s="7"/>
      <c r="C40" s="8"/>
      <c r="D40" s="8"/>
      <c r="E40" s="8"/>
      <c r="F40" s="8"/>
      <c r="G40" s="21"/>
      <c r="H40" s="8"/>
    </row>
    <row r="42" spans="2:10">
      <c r="D42" s="54" t="s">
        <v>27</v>
      </c>
      <c r="E42" s="54"/>
    </row>
    <row r="43" spans="2:10">
      <c r="D43" s="9" t="s">
        <v>29</v>
      </c>
      <c r="E43" s="55">
        <v>54621201.563807368</v>
      </c>
    </row>
    <row r="45" spans="2:10">
      <c r="D45" s="9" t="s">
        <v>30</v>
      </c>
    </row>
    <row r="46" spans="2:10">
      <c r="D46" t="s">
        <v>37</v>
      </c>
      <c r="G46" s="69">
        <v>39015.14</v>
      </c>
      <c r="H46" s="9" t="s">
        <v>36</v>
      </c>
    </row>
    <row r="48" spans="2:10" ht="15.75" thickBot="1"/>
    <row r="49" spans="4:6" ht="15.75" thickBot="1">
      <c r="D49" s="56" t="s">
        <v>31</v>
      </c>
      <c r="E49" s="57"/>
      <c r="F49" s="58"/>
    </row>
    <row r="50" spans="4:6">
      <c r="D50" s="59" t="s">
        <v>32</v>
      </c>
      <c r="E50" s="60"/>
      <c r="F50" s="61"/>
    </row>
    <row r="51" spans="4:6">
      <c r="D51" s="62"/>
      <c r="E51" s="63"/>
      <c r="F51" s="64"/>
    </row>
    <row r="52" spans="4:6">
      <c r="D52" s="65" t="s">
        <v>33</v>
      </c>
      <c r="E52" s="65">
        <v>0.2</v>
      </c>
      <c r="F52" s="66">
        <v>39.015140000000002</v>
      </c>
    </row>
    <row r="53" spans="4:6">
      <c r="D53" s="65" t="s">
        <v>34</v>
      </c>
      <c r="E53" s="65"/>
      <c r="F53" s="66">
        <v>0</v>
      </c>
    </row>
    <row r="54" spans="4:6">
      <c r="D54" s="67" t="s">
        <v>35</v>
      </c>
      <c r="E54" s="65">
        <v>0.3</v>
      </c>
      <c r="F54" s="68">
        <v>2.34091</v>
      </c>
    </row>
  </sheetData>
  <mergeCells count="1">
    <mergeCell ref="D51:F51"/>
  </mergeCells>
  <pageMargins left="0.7" right="0.7" top="0.75" bottom="0.75" header="0.3" footer="0.3"/>
  <pageSetup paperSize="9" scale="53" orientation="portrait" r:id="rId1"/>
  <drawing r:id="rId2"/>
  <tableParts count="2"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735BF44B61B794B8202E407BFC0BCDD" ma:contentTypeVersion="16" ma:contentTypeDescription="Create a new document." ma:contentTypeScope="" ma:versionID="f2373b2e26803abbfe2370d5da780b5e">
  <xsd:schema xmlns:xsd="http://www.w3.org/2001/XMLSchema" xmlns:xs="http://www.w3.org/2001/XMLSchema" xmlns:p="http://schemas.microsoft.com/office/2006/metadata/properties" xmlns:ns3="8ddcc6d6-7828-4afe-9ca9-072a79641b3a" xmlns:ns4="eecb9554-a1f7-4869-b463-a6691518661d" targetNamespace="http://schemas.microsoft.com/office/2006/metadata/properties" ma:root="true" ma:fieldsID="4940b823238ef0c8364f06baa0dfb197" ns3:_="" ns4:_="">
    <xsd:import namespace="8ddcc6d6-7828-4afe-9ca9-072a79641b3a"/>
    <xsd:import namespace="eecb9554-a1f7-4869-b463-a6691518661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LengthInSeconds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_activity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dcc6d6-7828-4afe-9ca9-072a79641b3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7" nillable="true" ma:displayName="Tags" ma:internalName="MediaServiceAutoTags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21" nillable="true" ma:displayName="_activity" ma:hidden="true" ma:internalName="_activity">
      <xsd:simpleType>
        <xsd:restriction base="dms:Note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ecb9554-a1f7-4869-b463-a6691518661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8ddcc6d6-7828-4afe-9ca9-072a79641b3a" xsi:nil="true"/>
  </documentManagement>
</p:properties>
</file>

<file path=customXml/itemProps1.xml><?xml version="1.0" encoding="utf-8"?>
<ds:datastoreItem xmlns:ds="http://schemas.openxmlformats.org/officeDocument/2006/customXml" ds:itemID="{ECBD2CD7-BA83-4A0C-8C09-C3DAE8C85D6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ddcc6d6-7828-4afe-9ca9-072a79641b3a"/>
    <ds:schemaRef ds:uri="eecb9554-a1f7-4869-b463-a6691518661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4170540-9E0F-4E62-8A64-ED6F58A1E5B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782F007-80CA-456D-B53C-6BA1DAF636E8}">
  <ds:schemaRefs>
    <ds:schemaRef ds:uri="eecb9554-a1f7-4869-b463-a6691518661d"/>
    <ds:schemaRef ds:uri="8ddcc6d6-7828-4afe-9ca9-072a79641b3a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SHELL</vt:lpstr>
      <vt:lpstr>SHELL!Print_Area</vt:lpstr>
    </vt:vector>
  </TitlesOfParts>
  <Company>Shell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Nwabude, Chinwe SPDC-REE/N/PN</dc:creator>
  <cp:lastModifiedBy>Okereke, Ikemefuna R SPDC-REE/N</cp:lastModifiedBy>
  <cp:lastPrinted>2024-11-08T13:48:12Z</cp:lastPrinted>
  <dcterms:created xsi:type="dcterms:W3CDTF">2024-10-07T11:35:05Z</dcterms:created>
  <dcterms:modified xsi:type="dcterms:W3CDTF">2024-11-08T13:50:02Z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0x0101003735BF44B61B794B8202E407BFC0BCDD</vt:lpwstr>
  </property>
</Properties>
</file>