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2022\"/>
    </mc:Choice>
  </mc:AlternateContent>
  <xr:revisionPtr revIDLastSave="0" documentId="13_ncr:1_{EA816377-B6C4-41D9-B976-1B1ECFBC20EA}" xr6:coauthVersionLast="47" xr6:coauthVersionMax="47" xr10:uidLastSave="{00000000-0000-0000-0000-000000000000}"/>
  <bookViews>
    <workbookView xWindow="28680" yWindow="-120" windowWidth="29040" windowHeight="15840" xr2:uid="{844BEE0F-7BBB-4D7B-947E-130046DE136B}"/>
  </bookViews>
  <sheets>
    <sheet name="Pre 2023 FIT4 ENTRY" sheetId="15" r:id="rId1"/>
    <sheet name="PRE-2023 PAYMENT-POWER" sheetId="14" r:id="rId2"/>
    <sheet name="PRE-2023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5" l="1"/>
  <c r="H9" i="13"/>
  <c r="D3" i="15"/>
  <c r="H15" i="13"/>
  <c r="D5" i="15"/>
  <c r="L22" i="13"/>
  <c r="K22" i="13"/>
  <c r="M8" i="13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H10" i="13"/>
  <c r="F9" i="13"/>
  <c r="F7" i="13"/>
  <c r="H7" i="13" s="1"/>
  <c r="H8" i="13" s="1"/>
  <c r="H5" i="13"/>
  <c r="H6" i="13"/>
  <c r="F5" i="13"/>
  <c r="F6" i="13"/>
  <c r="H4" i="13"/>
  <c r="F4" i="13"/>
  <c r="G33" i="13"/>
  <c r="E33" i="13"/>
  <c r="E19" i="14"/>
  <c r="E13" i="14"/>
  <c r="E7" i="14"/>
  <c r="E24" i="13"/>
  <c r="G19" i="14" l="1"/>
  <c r="E45" i="14" l="1"/>
  <c r="G13" i="14" l="1"/>
  <c r="G24" i="13" l="1"/>
  <c r="E8" i="13" l="1"/>
  <c r="G7" i="14"/>
  <c r="G45" i="14" l="1"/>
  <c r="F3" i="15"/>
  <c r="E51" i="13"/>
  <c r="F51" i="13" l="1"/>
  <c r="D11" i="15" s="1"/>
  <c r="H51" i="13" l="1"/>
  <c r="E45" i="13"/>
  <c r="H45" i="13" l="1"/>
  <c r="F45" i="13"/>
  <c r="E37" i="13"/>
  <c r="E41" i="13"/>
  <c r="H41" i="13"/>
  <c r="D10" i="15" l="1"/>
  <c r="F41" i="13"/>
  <c r="D9" i="15" l="1"/>
  <c r="F37" i="13" l="1"/>
  <c r="D8" i="15" l="1"/>
  <c r="H37" i="13" l="1"/>
  <c r="E30" i="13" l="1"/>
  <c r="E15" i="13" l="1"/>
  <c r="E52" i="13" l="1"/>
  <c r="E9" i="15"/>
  <c r="F9" i="15" s="1"/>
  <c r="E10" i="15"/>
  <c r="F10" i="15" s="1"/>
  <c r="E12" i="15"/>
  <c r="F12" i="15" s="1"/>
  <c r="E13" i="15"/>
  <c r="F13" i="15" s="1"/>
  <c r="E14" i="15"/>
  <c r="F14" i="15" s="1"/>
  <c r="F24" i="13" l="1"/>
  <c r="H24" i="13"/>
  <c r="F15" i="13" l="1"/>
  <c r="D4" i="15" s="1"/>
  <c r="E8" i="15"/>
  <c r="F8" i="15" s="1"/>
  <c r="E4" i="15" l="1"/>
  <c r="E11" i="15"/>
  <c r="F11" i="15" s="1"/>
  <c r="E5" i="15"/>
  <c r="F5" i="15" s="1"/>
  <c r="F30" i="13"/>
  <c r="H33" i="13" l="1"/>
  <c r="F33" i="13"/>
  <c r="F8" i="13"/>
  <c r="C15" i="15"/>
  <c r="H30" i="13"/>
  <c r="D6" i="15"/>
  <c r="E6" i="15" s="1"/>
  <c r="F6" i="15" s="1"/>
  <c r="D7" i="15"/>
  <c r="E7" i="15" s="1"/>
  <c r="F7" i="15" s="1"/>
  <c r="H52" i="13" l="1"/>
  <c r="D15" i="15"/>
  <c r="F52" i="13"/>
  <c r="E3" i="15" l="1"/>
  <c r="F15" i="15" s="1"/>
  <c r="E15" i="15" l="1"/>
</calcChain>
</file>

<file path=xl/sharedStrings.xml><?xml version="1.0" encoding="utf-8"?>
<sst xmlns="http://schemas.openxmlformats.org/spreadsheetml/2006/main" count="59" uniqueCount="51">
  <si>
    <t xml:space="preserve">F$ </t>
  </si>
  <si>
    <t>Month</t>
  </si>
  <si>
    <t>Fx Rate</t>
  </si>
  <si>
    <t>Payment Date</t>
  </si>
  <si>
    <t>Payment Amt (N)</t>
  </si>
  <si>
    <t>NGN  net</t>
  </si>
  <si>
    <t>Customer</t>
  </si>
  <si>
    <t>Total Gas &amp; Power</t>
  </si>
  <si>
    <t>Total</t>
  </si>
  <si>
    <t>Feb Total</t>
  </si>
  <si>
    <t>Mar Total</t>
  </si>
  <si>
    <t>Apr Total</t>
  </si>
  <si>
    <t>Power ($mln)</t>
  </si>
  <si>
    <t>Gas ($mln)</t>
  </si>
  <si>
    <t>Total ($mln)</t>
  </si>
  <si>
    <t>SS - 30%</t>
  </si>
  <si>
    <t>May Total</t>
  </si>
  <si>
    <t>Jun Total</t>
  </si>
  <si>
    <t>Jul Total</t>
  </si>
  <si>
    <t>Aug Total</t>
  </si>
  <si>
    <t>tax</t>
  </si>
  <si>
    <t>Sept Total</t>
  </si>
  <si>
    <t>Gas Revenue</t>
  </si>
  <si>
    <t>Afam Power</t>
  </si>
  <si>
    <t>PRE-2022 GAS AND POWER COLLECTIONS</t>
  </si>
  <si>
    <t>PRE-2023 DOMGAS CUSTOMERS PAYMENTS</t>
  </si>
  <si>
    <t>Jan Total</t>
  </si>
  <si>
    <t>DFL</t>
  </si>
  <si>
    <t>GACN</t>
  </si>
  <si>
    <t>Afam Power Plc</t>
  </si>
  <si>
    <t>Description</t>
  </si>
  <si>
    <t>Invoice Value (N)</t>
  </si>
  <si>
    <t>Value ($)</t>
  </si>
  <si>
    <t>Balance of inv 1800020677 SEPT 2018 - GAS_SALES -</t>
  </si>
  <si>
    <t>Balance of 1800020788 OCT2018 - GAS_SALES - AFAM P</t>
  </si>
  <si>
    <t>Balance of inv 1800021030 NOV2018 - GAS_SALES - AF</t>
  </si>
  <si>
    <t>Bal_JAN2020 - GAS_SALES - AFAM POWER PLC</t>
  </si>
  <si>
    <t>FEB2020 - GAS_SALES - AFAM POWER PLC</t>
  </si>
  <si>
    <t>MAR2020 - GAS_SALES - AFAM POWER PLC</t>
  </si>
  <si>
    <t>APRIL2020 - GAS_SALES - AFAM POWER PLC</t>
  </si>
  <si>
    <t>MAY2020 - GAS_SALES - AFAM POWER PLC</t>
  </si>
  <si>
    <t>Balance of inv 1800024398 JUN2020 - GAS_SALES</t>
  </si>
  <si>
    <t>Bal_JULY 2020 - GAS_SALES - AFAM POWER PLC</t>
  </si>
  <si>
    <t>AUG2020 - GAS_SALES - AFAM POWER PLC</t>
  </si>
  <si>
    <t>SEPT2020 - GAS_SALES - AFAM POWER PLC</t>
  </si>
  <si>
    <t>OCT2020 - GAS_SALES - AFAM POWER PLC</t>
  </si>
  <si>
    <t>Afam Power Plc Payment - 23/02/2023</t>
  </si>
  <si>
    <t>PRE-2023 POWER PAYMENTS</t>
  </si>
  <si>
    <t>Fit4- SS</t>
  </si>
  <si>
    <t>Fit$-SS 30%</t>
  </si>
  <si>
    <t>F$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</si>
</sst>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[$-409]d\-mmm\-yy;@"/>
    <numFmt numFmtId="167" formatCode="[$-409]mmmm\-yy;@"/>
    <numFmt numFmtId="173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sz val="9"/>
      <color rgb="FF4472C4"/>
      <name val="Calibri"/>
      <family val="2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Garamond"/>
      <family val="1"/>
    </font>
    <font>
      <sz val="10"/>
      <color rgb="FF4472C4"/>
      <name val="Arial"/>
      <family val="2"/>
    </font>
    <font>
      <b/>
      <sz val="10"/>
      <color rgb="FF4472C4"/>
      <name val="Arial"/>
      <family val="2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4472C4"/>
      <name val="Calibri"/>
      <family val="2"/>
    </font>
    <font>
      <sz val="10"/>
      <color theme="1"/>
      <name val="Arial"/>
      <family val="2"/>
    </font>
    <font>
      <sz val="11"/>
      <color rgb="FF4472C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0" fillId="0" borderId="0"/>
    <xf numFmtId="3" fontId="12" fillId="7" borderId="17" applyAlignment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165" fontId="10" fillId="0" borderId="0"/>
    <xf numFmtId="3" fontId="12" fillId="6" borderId="17" applyAlignment="0">
      <protection locked="0"/>
    </xf>
    <xf numFmtId="4" fontId="12" fillId="6" borderId="17" applyAlignment="0">
      <protection locked="0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65" fontId="1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/>
  </cellStyleXfs>
  <cellXfs count="14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Fill="1" applyBorder="1"/>
    <xf numFmtId="4" fontId="2" fillId="0" borderId="0" xfId="0" applyNumberFormat="1" applyFont="1"/>
    <xf numFmtId="0" fontId="4" fillId="0" borderId="13" xfId="0" applyFont="1" applyBorder="1" applyAlignment="1">
      <alignment horizontal="left" vertical="center"/>
    </xf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13" fillId="5" borderId="9" xfId="0" applyFont="1" applyFill="1" applyBorder="1"/>
    <xf numFmtId="43" fontId="13" fillId="5" borderId="10" xfId="0" applyNumberFormat="1" applyFont="1" applyFill="1" applyBorder="1"/>
    <xf numFmtId="43" fontId="13" fillId="5" borderId="16" xfId="0" applyNumberFormat="1" applyFont="1" applyFill="1" applyBorder="1"/>
    <xf numFmtId="17" fontId="2" fillId="0" borderId="3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4" fontId="6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7" fontId="8" fillId="5" borderId="1" xfId="0" applyNumberFormat="1" applyFont="1" applyFill="1" applyBorder="1" applyAlignment="1">
      <alignment horizontal="left"/>
    </xf>
    <xf numFmtId="2" fontId="8" fillId="5" borderId="2" xfId="0" applyNumberFormat="1" applyFont="1" applyFill="1" applyBorder="1" applyAlignment="1">
      <alignment horizontal="center"/>
    </xf>
    <xf numFmtId="15" fontId="9" fillId="5" borderId="2" xfId="0" applyNumberFormat="1" applyFont="1" applyFill="1" applyBorder="1" applyAlignment="1">
      <alignment horizontal="center"/>
    </xf>
    <xf numFmtId="43" fontId="9" fillId="5" borderId="2" xfId="0" applyNumberFormat="1" applyFont="1" applyFill="1" applyBorder="1" applyAlignment="1">
      <alignment horizontal="right"/>
    </xf>
    <xf numFmtId="43" fontId="9" fillId="5" borderId="2" xfId="0" applyNumberFormat="1" applyFont="1" applyFill="1" applyBorder="1" applyAlignment="1">
      <alignment horizontal="center"/>
    </xf>
    <xf numFmtId="43" fontId="9" fillId="5" borderId="19" xfId="0" applyNumberFormat="1" applyFont="1" applyFill="1" applyBorder="1" applyAlignment="1">
      <alignment horizontal="center"/>
    </xf>
    <xf numFmtId="4" fontId="8" fillId="5" borderId="2" xfId="0" applyNumberFormat="1" applyFont="1" applyFill="1" applyBorder="1" applyAlignment="1">
      <alignment horizontal="right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0" xfId="0" applyNumberFormat="1" applyFont="1" applyFill="1" applyBorder="1" applyAlignment="1">
      <alignment horizontal="center"/>
    </xf>
    <xf numFmtId="4" fontId="14" fillId="0" borderId="0" xfId="0" applyNumberFormat="1" applyFont="1"/>
    <xf numFmtId="15" fontId="14" fillId="0" borderId="0" xfId="0" applyNumberFormat="1" applyFont="1" applyAlignment="1">
      <alignment horizontal="center"/>
    </xf>
    <xf numFmtId="0" fontId="2" fillId="0" borderId="0" xfId="0" applyFont="1" applyFill="1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Fill="1" applyBorder="1"/>
    <xf numFmtId="43" fontId="16" fillId="0" borderId="0" xfId="1" applyFont="1" applyFill="1" applyBorder="1"/>
    <xf numFmtId="0" fontId="16" fillId="0" borderId="0" xfId="0" applyFont="1" applyFill="1" applyBorder="1" applyAlignment="1">
      <alignment horizontal="left"/>
    </xf>
    <xf numFmtId="17" fontId="16" fillId="0" borderId="5" xfId="0" applyNumberFormat="1" applyFont="1" applyBorder="1" applyAlignment="1">
      <alignment horizontal="left"/>
    </xf>
    <xf numFmtId="0" fontId="16" fillId="0" borderId="0" xfId="0" applyFont="1" applyBorder="1"/>
    <xf numFmtId="2" fontId="16" fillId="0" borderId="14" xfId="0" applyNumberFormat="1" applyFont="1" applyBorder="1" applyAlignment="1">
      <alignment horizontal="left"/>
    </xf>
    <xf numFmtId="15" fontId="16" fillId="0" borderId="6" xfId="1" applyNumberFormat="1" applyFont="1" applyBorder="1" applyAlignment="1">
      <alignment horizontal="left"/>
    </xf>
    <xf numFmtId="43" fontId="16" fillId="0" borderId="6" xfId="1" applyFont="1" applyFill="1" applyBorder="1" applyAlignment="1">
      <alignment horizontal="left"/>
    </xf>
    <xf numFmtId="4" fontId="16" fillId="0" borderId="0" xfId="0" applyNumberFormat="1" applyFont="1"/>
    <xf numFmtId="4" fontId="16" fillId="0" borderId="0" xfId="0" applyNumberFormat="1" applyFont="1" applyBorder="1"/>
    <xf numFmtId="17" fontId="16" fillId="0" borderId="11" xfId="0" applyNumberFormat="1" applyFont="1" applyBorder="1" applyAlignment="1">
      <alignment horizontal="left"/>
    </xf>
    <xf numFmtId="2" fontId="16" fillId="0" borderId="15" xfId="0" applyNumberFormat="1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14" fontId="16" fillId="2" borderId="0" xfId="0" applyNumberFormat="1" applyFont="1" applyFill="1" applyBorder="1" applyAlignment="1">
      <alignment horizontal="left"/>
    </xf>
    <xf numFmtId="43" fontId="4" fillId="2" borderId="8" xfId="0" applyNumberFormat="1" applyFont="1" applyFill="1" applyBorder="1"/>
    <xf numFmtId="0" fontId="16" fillId="2" borderId="9" xfId="0" applyFont="1" applyFill="1" applyBorder="1" applyAlignment="1">
      <alignment horizontal="left"/>
    </xf>
    <xf numFmtId="14" fontId="16" fillId="2" borderId="10" xfId="0" applyNumberFormat="1" applyFont="1" applyFill="1" applyBorder="1" applyAlignment="1">
      <alignment horizontal="left"/>
    </xf>
    <xf numFmtId="0" fontId="4" fillId="2" borderId="12" xfId="0" applyFont="1" applyFill="1" applyBorder="1"/>
    <xf numFmtId="0" fontId="16" fillId="0" borderId="7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43" fontId="16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9" fontId="4" fillId="0" borderId="19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/>
    </xf>
    <xf numFmtId="17" fontId="16" fillId="0" borderId="21" xfId="0" applyNumberFormat="1" applyFont="1" applyBorder="1" applyAlignment="1">
      <alignment horizontal="left"/>
    </xf>
    <xf numFmtId="15" fontId="17" fillId="0" borderId="6" xfId="0" applyNumberFormat="1" applyFont="1" applyBorder="1" applyAlignment="1">
      <alignment horizontal="left" vertical="center"/>
    </xf>
    <xf numFmtId="43" fontId="16" fillId="0" borderId="0" xfId="1" applyFont="1"/>
    <xf numFmtId="0" fontId="4" fillId="0" borderId="7" xfId="0" applyFont="1" applyBorder="1" applyAlignment="1">
      <alignment horizontal="left" vertical="center"/>
    </xf>
    <xf numFmtId="15" fontId="18" fillId="8" borderId="6" xfId="0" applyNumberFormat="1" applyFont="1" applyFill="1" applyBorder="1" applyAlignment="1">
      <alignment horizontal="left" vertical="center"/>
    </xf>
    <xf numFmtId="2" fontId="4" fillId="8" borderId="14" xfId="0" applyNumberFormat="1" applyFont="1" applyFill="1" applyBorder="1" applyAlignment="1">
      <alignment horizontal="left"/>
    </xf>
    <xf numFmtId="0" fontId="4" fillId="0" borderId="13" xfId="0" applyFont="1" applyBorder="1" applyAlignment="1">
      <alignment vertical="center"/>
    </xf>
    <xf numFmtId="43" fontId="16" fillId="3" borderId="14" xfId="1" applyFont="1" applyFill="1" applyBorder="1" applyAlignment="1">
      <alignment horizontal="left"/>
    </xf>
    <xf numFmtId="43" fontId="4" fillId="8" borderId="14" xfId="1" applyFont="1" applyFill="1" applyBorder="1" applyAlignment="1">
      <alignment horizontal="left"/>
    </xf>
    <xf numFmtId="43" fontId="4" fillId="2" borderId="23" xfId="0" applyNumberFormat="1" applyFont="1" applyFill="1" applyBorder="1"/>
    <xf numFmtId="0" fontId="4" fillId="2" borderId="15" xfId="0" applyFont="1" applyFill="1" applyBorder="1"/>
    <xf numFmtId="0" fontId="16" fillId="0" borderId="18" xfId="0" applyFont="1" applyBorder="1"/>
    <xf numFmtId="43" fontId="4" fillId="4" borderId="22" xfId="0" applyNumberFormat="1" applyFont="1" applyFill="1" applyBorder="1"/>
    <xf numFmtId="17" fontId="8" fillId="5" borderId="24" xfId="0" applyNumberFormat="1" applyFont="1" applyFill="1" applyBorder="1" applyAlignment="1">
      <alignment horizontal="left"/>
    </xf>
    <xf numFmtId="4" fontId="8" fillId="5" borderId="2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" fontId="8" fillId="5" borderId="19" xfId="0" applyNumberFormat="1" applyFont="1" applyFill="1" applyBorder="1" applyAlignment="1">
      <alignment horizontal="right"/>
    </xf>
    <xf numFmtId="15" fontId="19" fillId="0" borderId="5" xfId="0" applyNumberFormat="1" applyFont="1" applyFill="1" applyBorder="1" applyAlignment="1">
      <alignment horizontal="left" vertical="center"/>
    </xf>
    <xf numFmtId="15" fontId="18" fillId="0" borderId="6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/>
    </xf>
    <xf numFmtId="43" fontId="4" fillId="0" borderId="6" xfId="1" applyFont="1" applyFill="1" applyBorder="1" applyAlignment="1">
      <alignment horizontal="left"/>
    </xf>
    <xf numFmtId="43" fontId="4" fillId="0" borderId="14" xfId="1" applyFont="1" applyFill="1" applyBorder="1" applyAlignment="1">
      <alignment horizontal="left"/>
    </xf>
    <xf numFmtId="0" fontId="16" fillId="0" borderId="0" xfId="0" applyFont="1" applyFill="1"/>
    <xf numFmtId="4" fontId="20" fillId="0" borderId="0" xfId="0" applyNumberFormat="1" applyFont="1"/>
    <xf numFmtId="0" fontId="20" fillId="0" borderId="0" xfId="0" applyFont="1"/>
    <xf numFmtId="4" fontId="22" fillId="0" borderId="0" xfId="0" applyNumberFormat="1" applyFont="1" applyBorder="1" applyAlignment="1">
      <alignment horizontal="center" vertical="center"/>
    </xf>
    <xf numFmtId="15" fontId="23" fillId="0" borderId="6" xfId="0" applyNumberFormat="1" applyFont="1" applyFill="1" applyBorder="1" applyAlignment="1">
      <alignment horizontal="left" vertical="center"/>
    </xf>
    <xf numFmtId="2" fontId="16" fillId="0" borderId="14" xfId="0" applyNumberFormat="1" applyFont="1" applyFill="1" applyBorder="1" applyAlignment="1">
      <alignment horizontal="left"/>
    </xf>
    <xf numFmtId="167" fontId="19" fillId="8" borderId="5" xfId="0" applyNumberFormat="1" applyFont="1" applyFill="1" applyBorder="1" applyAlignment="1">
      <alignment horizontal="left" vertical="center"/>
    </xf>
    <xf numFmtId="4" fontId="24" fillId="0" borderId="0" xfId="0" applyNumberFormat="1" applyFont="1"/>
    <xf numFmtId="15" fontId="19" fillId="0" borderId="5" xfId="0" applyNumberFormat="1" applyFont="1" applyBorder="1" applyAlignment="1">
      <alignment horizontal="left" vertical="center"/>
    </xf>
    <xf numFmtId="15" fontId="18" fillId="0" borderId="6" xfId="0" applyNumberFormat="1" applyFont="1" applyBorder="1" applyAlignment="1">
      <alignment horizontal="left" vertical="center"/>
    </xf>
    <xf numFmtId="2" fontId="4" fillId="0" borderId="14" xfId="0" applyNumberFormat="1" applyFont="1" applyBorder="1" applyAlignment="1">
      <alignment horizontal="left"/>
    </xf>
    <xf numFmtId="167" fontId="19" fillId="0" borderId="5" xfId="0" applyNumberFormat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3" fontId="0" fillId="0" borderId="0" xfId="0" applyNumberFormat="1" applyFont="1"/>
    <xf numFmtId="0" fontId="5" fillId="0" borderId="6" xfId="0" applyFont="1" applyBorder="1" applyAlignment="1">
      <alignment horizontal="center" vertical="center"/>
    </xf>
    <xf numFmtId="43" fontId="2" fillId="9" borderId="6" xfId="1" applyFont="1" applyFill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10" borderId="6" xfId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5" fillId="0" borderId="5" xfId="0" applyFont="1" applyBorder="1" applyAlignment="1">
      <alignment vertical="center"/>
    </xf>
    <xf numFmtId="173" fontId="25" fillId="0" borderId="14" xfId="0" applyNumberFormat="1" applyFont="1" applyBorder="1"/>
    <xf numFmtId="0" fontId="2" fillId="0" borderId="5" xfId="0" applyFont="1" applyBorder="1"/>
    <xf numFmtId="173" fontId="0" fillId="0" borderId="14" xfId="0" applyNumberFormat="1" applyBorder="1"/>
    <xf numFmtId="0" fontId="0" fillId="0" borderId="5" xfId="0" applyBorder="1"/>
    <xf numFmtId="0" fontId="0" fillId="0" borderId="14" xfId="0" applyBorder="1"/>
    <xf numFmtId="0" fontId="5" fillId="0" borderId="11" xfId="0" applyFont="1" applyBorder="1"/>
    <xf numFmtId="43" fontId="13" fillId="0" borderId="12" xfId="0" applyNumberFormat="1" applyFont="1" applyBorder="1"/>
    <xf numFmtId="0" fontId="0" fillId="0" borderId="15" xfId="0" applyBorder="1"/>
    <xf numFmtId="0" fontId="5" fillId="0" borderId="8" xfId="0" applyFont="1" applyBorder="1"/>
    <xf numFmtId="43" fontId="16" fillId="0" borderId="27" xfId="1" applyFont="1" applyFill="1" applyBorder="1" applyAlignment="1">
      <alignment horizontal="left"/>
    </xf>
    <xf numFmtId="43" fontId="4" fillId="0" borderId="27" xfId="1" applyFont="1" applyFill="1" applyBorder="1" applyAlignment="1">
      <alignment horizontal="left"/>
    </xf>
    <xf numFmtId="43" fontId="4" fillId="2" borderId="28" xfId="0" applyNumberFormat="1" applyFont="1" applyFill="1" applyBorder="1"/>
    <xf numFmtId="0" fontId="4" fillId="2" borderId="29" xfId="0" applyFont="1" applyFill="1" applyBorder="1"/>
  </cellXfs>
  <cellStyles count="37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14" xfId="36" xr:uid="{0E799926-F6CD-4410-A7C4-9C9C11D5C402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I19"/>
  <sheetViews>
    <sheetView showGridLines="0" tabSelected="1" workbookViewId="0">
      <selection activeCell="G6" sqref="E6:G22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7.36328125" customWidth="1"/>
    <col min="7" max="7" width="13.6328125" bestFit="1" customWidth="1"/>
    <col min="8" max="8" width="9.81640625" bestFit="1" customWidth="1"/>
    <col min="9" max="9" width="12.54296875" bestFit="1" customWidth="1"/>
  </cols>
  <sheetData>
    <row r="1" spans="2:9" ht="40.5" customHeight="1" thickBot="1" x14ac:dyDescent="0.4">
      <c r="B1" s="116" t="s">
        <v>24</v>
      </c>
      <c r="C1" s="117"/>
      <c r="D1" s="117"/>
      <c r="E1" s="117"/>
      <c r="F1" s="118"/>
      <c r="G1" s="51"/>
    </row>
    <row r="2" spans="2:9" x14ac:dyDescent="0.35">
      <c r="B2" s="9" t="s">
        <v>1</v>
      </c>
      <c r="C2" s="10" t="s">
        <v>12</v>
      </c>
      <c r="D2" s="10" t="s">
        <v>13</v>
      </c>
      <c r="E2" s="10" t="s">
        <v>14</v>
      </c>
      <c r="F2" s="11" t="s">
        <v>48</v>
      </c>
    </row>
    <row r="3" spans="2:9" x14ac:dyDescent="0.35">
      <c r="B3" s="12">
        <v>44927</v>
      </c>
      <c r="C3" s="42"/>
      <c r="D3" s="42">
        <f>'PRE-2023 PAYMENT-GAS'!F8</f>
        <v>1415138.4581739132</v>
      </c>
      <c r="E3" s="42">
        <f>D3+C3</f>
        <v>1415138.4581739132</v>
      </c>
      <c r="F3" s="43">
        <f>'PRE-2023 PAYMENT-POWER'!G7+'PRE-2023 PAYMENT-GAS'!H8</f>
        <v>1599297.2753695655</v>
      </c>
      <c r="G3" s="51"/>
    </row>
    <row r="4" spans="2:9" x14ac:dyDescent="0.35">
      <c r="B4" s="12">
        <v>44958</v>
      </c>
      <c r="C4" s="42"/>
      <c r="D4" s="42">
        <f>'PRE-2023 PAYMENT-GAS'!F15</f>
        <v>11068581.90302573</v>
      </c>
      <c r="E4" s="42">
        <f>D4+C4</f>
        <v>11068581.90302573</v>
      </c>
      <c r="F4" s="43">
        <f>'PRE-2023 PAYMENT-GAS'!H15</f>
        <v>3710794.6780925011</v>
      </c>
      <c r="G4" s="51"/>
    </row>
    <row r="5" spans="2:9" x14ac:dyDescent="0.35">
      <c r="B5" s="12">
        <v>44986</v>
      </c>
      <c r="C5" s="42"/>
      <c r="D5" s="42">
        <f>'PRE-2023 PAYMENT-GAS'!F24</f>
        <v>0</v>
      </c>
      <c r="E5" s="42">
        <f t="shared" ref="E5:E14" si="0">D5+C5</f>
        <v>0</v>
      </c>
      <c r="F5" s="43">
        <f t="shared" ref="F5:F14" si="1">E5*0.3</f>
        <v>0</v>
      </c>
    </row>
    <row r="6" spans="2:9" x14ac:dyDescent="0.35">
      <c r="B6" s="12">
        <v>45017</v>
      </c>
      <c r="C6" s="42"/>
      <c r="D6" s="42">
        <f>'PRE-2023 PAYMENT-GAS'!F30</f>
        <v>0</v>
      </c>
      <c r="E6" s="42">
        <f t="shared" si="0"/>
        <v>0</v>
      </c>
      <c r="F6" s="43">
        <f t="shared" si="1"/>
        <v>0</v>
      </c>
    </row>
    <row r="7" spans="2:9" x14ac:dyDescent="0.35">
      <c r="B7" s="12">
        <v>45047</v>
      </c>
      <c r="C7" s="42"/>
      <c r="D7" s="13">
        <f>'PRE-2023 PAYMENT-GAS'!F33</f>
        <v>0</v>
      </c>
      <c r="E7" s="13">
        <f t="shared" si="0"/>
        <v>0</v>
      </c>
      <c r="F7" s="43">
        <f t="shared" si="1"/>
        <v>0</v>
      </c>
    </row>
    <row r="8" spans="2:9" x14ac:dyDescent="0.35">
      <c r="B8" s="12">
        <v>45078</v>
      </c>
      <c r="C8" s="42"/>
      <c r="D8" s="13">
        <f>'PRE-2023 PAYMENT-GAS'!F37</f>
        <v>0</v>
      </c>
      <c r="E8" s="13">
        <f t="shared" si="0"/>
        <v>0</v>
      </c>
      <c r="F8" s="43">
        <f t="shared" si="1"/>
        <v>0</v>
      </c>
    </row>
    <row r="9" spans="2:9" x14ac:dyDescent="0.35">
      <c r="B9" s="12">
        <v>45108</v>
      </c>
      <c r="C9" s="42"/>
      <c r="D9" s="13">
        <f>'PRE-2023 PAYMENT-GAS'!F41</f>
        <v>0</v>
      </c>
      <c r="E9" s="13">
        <f t="shared" si="0"/>
        <v>0</v>
      </c>
      <c r="F9" s="43">
        <f t="shared" si="1"/>
        <v>0</v>
      </c>
    </row>
    <row r="10" spans="2:9" x14ac:dyDescent="0.35">
      <c r="B10" s="12">
        <v>45139</v>
      </c>
      <c r="C10" s="42"/>
      <c r="D10" s="13">
        <f>'PRE-2023 PAYMENT-GAS'!F45</f>
        <v>0</v>
      </c>
      <c r="E10" s="13">
        <f t="shared" si="0"/>
        <v>0</v>
      </c>
      <c r="F10" s="43">
        <f t="shared" si="1"/>
        <v>0</v>
      </c>
    </row>
    <row r="11" spans="2:9" x14ac:dyDescent="0.35">
      <c r="B11" s="12">
        <v>45170</v>
      </c>
      <c r="C11" s="42"/>
      <c r="D11" s="13">
        <f>'PRE-2023 PAYMENT-GAS'!F51</f>
        <v>0</v>
      </c>
      <c r="E11" s="13">
        <f t="shared" si="0"/>
        <v>0</v>
      </c>
      <c r="F11" s="43">
        <f t="shared" si="1"/>
        <v>0</v>
      </c>
      <c r="I11" s="8"/>
    </row>
    <row r="12" spans="2:9" x14ac:dyDescent="0.35">
      <c r="B12" s="12">
        <v>45200</v>
      </c>
      <c r="C12" s="42"/>
      <c r="D12" s="14"/>
      <c r="E12" s="13">
        <f t="shared" si="0"/>
        <v>0</v>
      </c>
      <c r="F12" s="43">
        <f t="shared" si="1"/>
        <v>0</v>
      </c>
    </row>
    <row r="13" spans="2:9" x14ac:dyDescent="0.35">
      <c r="B13" s="12">
        <v>45231</v>
      </c>
      <c r="C13" s="42"/>
      <c r="D13" s="14"/>
      <c r="E13" s="13">
        <f t="shared" si="0"/>
        <v>0</v>
      </c>
      <c r="F13" s="43">
        <f t="shared" si="1"/>
        <v>0</v>
      </c>
    </row>
    <row r="14" spans="2:9" x14ac:dyDescent="0.35">
      <c r="B14" s="12">
        <v>45261</v>
      </c>
      <c r="C14" s="42"/>
      <c r="D14" s="14"/>
      <c r="E14" s="13">
        <f t="shared" si="0"/>
        <v>0</v>
      </c>
      <c r="F14" s="43">
        <f t="shared" si="1"/>
        <v>0</v>
      </c>
    </row>
    <row r="15" spans="2:9" ht="15" thickBot="1" x14ac:dyDescent="0.4">
      <c r="B15" s="15" t="s">
        <v>8</v>
      </c>
      <c r="C15" s="16">
        <f>SUM(C3:C14)</f>
        <v>0</v>
      </c>
      <c r="D15" s="16">
        <f>SUM(D3:D14)</f>
        <v>12483720.361199643</v>
      </c>
      <c r="E15" s="16">
        <f>SUM(E3:E14)</f>
        <v>12483720.361199643</v>
      </c>
      <c r="F15" s="17">
        <f>SUM(F3:F14)</f>
        <v>5310091.9534620661</v>
      </c>
      <c r="G15" s="8"/>
    </row>
    <row r="19" spans="3:3" x14ac:dyDescent="0.35">
      <c r="C19" s="8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B1:I54"/>
  <sheetViews>
    <sheetView workbookViewId="0">
      <selection activeCell="F4" sqref="F4"/>
    </sheetView>
  </sheetViews>
  <sheetFormatPr defaultColWidth="9.1796875" defaultRowHeight="15.5" x14ac:dyDescent="0.35"/>
  <cols>
    <col min="1" max="1" width="9.1796875" style="53"/>
    <col min="2" max="2" width="23.7265625" style="53" bestFit="1" customWidth="1"/>
    <col min="3" max="3" width="19" style="53" customWidth="1"/>
    <col min="4" max="4" width="17.81640625" style="53" bestFit="1" customWidth="1"/>
    <col min="5" max="5" width="18.90625" style="53" bestFit="1" customWidth="1"/>
    <col min="6" max="6" width="18.90625" style="53" customWidth="1"/>
    <col min="7" max="7" width="20.453125" style="53" bestFit="1" customWidth="1"/>
    <col min="8" max="8" width="16.1796875" style="53" customWidth="1"/>
    <col min="9" max="9" width="16.453125" style="53" bestFit="1" customWidth="1"/>
    <col min="10" max="10" width="9.81640625" style="53" bestFit="1" customWidth="1"/>
    <col min="11" max="11" width="15.08984375" style="53" bestFit="1" customWidth="1"/>
    <col min="12" max="16384" width="9.1796875" style="53"/>
  </cols>
  <sheetData>
    <row r="1" spans="2:9" ht="16" thickBot="1" x14ac:dyDescent="0.4">
      <c r="B1" s="54"/>
      <c r="C1" s="55"/>
      <c r="D1" s="56"/>
      <c r="E1" s="56"/>
      <c r="F1" s="56"/>
      <c r="G1" s="56"/>
    </row>
    <row r="2" spans="2:9" ht="16" thickBot="1" x14ac:dyDescent="0.4">
      <c r="B2" s="119" t="s">
        <v>47</v>
      </c>
      <c r="C2" s="120"/>
      <c r="D2" s="120"/>
      <c r="E2" s="120"/>
      <c r="F2" s="120"/>
      <c r="G2" s="121"/>
    </row>
    <row r="3" spans="2:9" x14ac:dyDescent="0.35">
      <c r="B3" s="2" t="s">
        <v>1</v>
      </c>
      <c r="C3" s="3" t="s">
        <v>3</v>
      </c>
      <c r="D3" s="7" t="s">
        <v>2</v>
      </c>
      <c r="E3" s="4" t="s">
        <v>5</v>
      </c>
      <c r="F3" s="4" t="s">
        <v>50</v>
      </c>
      <c r="G3" s="87" t="s">
        <v>49</v>
      </c>
    </row>
    <row r="4" spans="2:9" x14ac:dyDescent="0.35">
      <c r="B4" s="84"/>
      <c r="C4" s="60"/>
      <c r="D4" s="59"/>
      <c r="E4" s="61"/>
      <c r="F4" s="143"/>
      <c r="G4" s="88"/>
    </row>
    <row r="5" spans="2:9" x14ac:dyDescent="0.35">
      <c r="B5" s="57"/>
      <c r="C5" s="60"/>
      <c r="D5" s="59"/>
      <c r="E5" s="63"/>
      <c r="F5" s="63"/>
      <c r="G5" s="88"/>
    </row>
    <row r="6" spans="2:9" x14ac:dyDescent="0.35">
      <c r="B6" s="57"/>
      <c r="C6" s="60"/>
      <c r="D6" s="59"/>
      <c r="E6" s="61"/>
      <c r="F6" s="143"/>
      <c r="G6" s="88"/>
      <c r="I6" s="62"/>
    </row>
    <row r="7" spans="2:9" x14ac:dyDescent="0.35">
      <c r="B7" s="109">
        <v>44957</v>
      </c>
      <c r="C7" s="85"/>
      <c r="D7" s="86"/>
      <c r="E7" s="89">
        <f>SUM(E4:E6)</f>
        <v>0</v>
      </c>
      <c r="F7" s="89"/>
      <c r="G7" s="89">
        <f>SUM(G4:G6)</f>
        <v>0</v>
      </c>
    </row>
    <row r="8" spans="2:9" x14ac:dyDescent="0.35">
      <c r="B8" s="81"/>
      <c r="C8" s="60"/>
      <c r="D8" s="59"/>
      <c r="E8" s="61"/>
      <c r="F8" s="143"/>
      <c r="G8" s="88">
        <v>0</v>
      </c>
    </row>
    <row r="9" spans="2:9" x14ac:dyDescent="0.35">
      <c r="B9" s="81"/>
      <c r="C9" s="60"/>
      <c r="D9" s="59"/>
      <c r="E9" s="61"/>
      <c r="F9" s="143"/>
      <c r="G9" s="88">
        <v>0</v>
      </c>
    </row>
    <row r="10" spans="2:9" x14ac:dyDescent="0.35">
      <c r="B10" s="81"/>
      <c r="C10" s="60"/>
      <c r="D10" s="59"/>
      <c r="E10" s="61"/>
      <c r="F10" s="143"/>
      <c r="G10" s="88">
        <v>0</v>
      </c>
    </row>
    <row r="11" spans="2:9" x14ac:dyDescent="0.35">
      <c r="B11" s="57"/>
      <c r="C11" s="60"/>
      <c r="D11" s="59"/>
      <c r="E11" s="61"/>
      <c r="F11" s="143"/>
      <c r="G11" s="88">
        <v>0</v>
      </c>
    </row>
    <row r="12" spans="2:9" x14ac:dyDescent="0.35">
      <c r="B12" s="57"/>
      <c r="C12" s="82"/>
      <c r="D12" s="59"/>
      <c r="E12" s="61"/>
      <c r="F12" s="143"/>
      <c r="G12" s="88"/>
    </row>
    <row r="13" spans="2:9" x14ac:dyDescent="0.35">
      <c r="B13" s="109">
        <v>44985</v>
      </c>
      <c r="C13" s="85"/>
      <c r="D13" s="86"/>
      <c r="E13" s="89">
        <f>SUM(E8:E12)</f>
        <v>0</v>
      </c>
      <c r="F13" s="89"/>
      <c r="G13" s="89">
        <f>SUM(G8:G12)</f>
        <v>0</v>
      </c>
    </row>
    <row r="14" spans="2:9" x14ac:dyDescent="0.35">
      <c r="B14" s="57"/>
      <c r="C14" s="105"/>
      <c r="D14" s="59"/>
      <c r="E14" s="104"/>
      <c r="F14" s="104"/>
      <c r="G14" s="88">
        <v>0</v>
      </c>
    </row>
    <row r="15" spans="2:9" x14ac:dyDescent="0.35">
      <c r="B15" s="57"/>
      <c r="C15" s="105"/>
      <c r="D15" s="59"/>
      <c r="E15" s="104"/>
      <c r="F15" s="104"/>
      <c r="G15" s="88">
        <v>0</v>
      </c>
    </row>
    <row r="16" spans="2:9" x14ac:dyDescent="0.35">
      <c r="B16" s="57"/>
      <c r="C16" s="105"/>
      <c r="D16" s="59"/>
      <c r="E16" s="104"/>
      <c r="F16" s="104"/>
      <c r="G16" s="88">
        <v>0</v>
      </c>
    </row>
    <row r="17" spans="2:9" x14ac:dyDescent="0.35">
      <c r="B17" s="57"/>
      <c r="C17" s="105"/>
      <c r="D17" s="59"/>
      <c r="E17" s="104"/>
      <c r="F17" s="104"/>
      <c r="G17" s="88">
        <v>0</v>
      </c>
    </row>
    <row r="18" spans="2:9" x14ac:dyDescent="0.35">
      <c r="B18" s="57"/>
      <c r="C18" s="105"/>
      <c r="D18" s="59"/>
      <c r="E18" s="104"/>
      <c r="F18" s="104"/>
      <c r="G18" s="88">
        <v>0</v>
      </c>
      <c r="I18" s="62"/>
    </row>
    <row r="19" spans="2:9" x14ac:dyDescent="0.35">
      <c r="B19" s="109">
        <v>45016</v>
      </c>
      <c r="C19" s="85"/>
      <c r="D19" s="86"/>
      <c r="E19" s="89">
        <f>SUM(E14:E18)</f>
        <v>0</v>
      </c>
      <c r="F19" s="89"/>
      <c r="G19" s="89">
        <f>SUM(G14:G18)</f>
        <v>0</v>
      </c>
    </row>
    <row r="20" spans="2:9" s="103" customFormat="1" x14ac:dyDescent="0.35">
      <c r="B20" s="98"/>
      <c r="C20" s="107"/>
      <c r="D20" s="108"/>
      <c r="E20" s="61"/>
      <c r="F20" s="143"/>
      <c r="G20" s="88"/>
      <c r="H20" s="53"/>
    </row>
    <row r="21" spans="2:9" x14ac:dyDescent="0.35">
      <c r="B21" s="109"/>
      <c r="C21" s="85"/>
      <c r="D21" s="86"/>
      <c r="E21" s="89"/>
      <c r="F21" s="89"/>
      <c r="G21" s="89"/>
      <c r="I21" s="103"/>
    </row>
    <row r="22" spans="2:9" s="103" customFormat="1" x14ac:dyDescent="0.35">
      <c r="B22" s="98"/>
      <c r="C22" s="107"/>
      <c r="D22" s="108"/>
      <c r="E22" s="61"/>
      <c r="F22" s="143"/>
      <c r="G22" s="88"/>
      <c r="H22" s="53"/>
    </row>
    <row r="23" spans="2:9" s="103" customFormat="1" x14ac:dyDescent="0.35">
      <c r="B23" s="98"/>
      <c r="C23" s="107"/>
      <c r="D23" s="108"/>
      <c r="E23" s="61"/>
      <c r="F23" s="143"/>
      <c r="G23" s="88"/>
      <c r="H23" s="53"/>
    </row>
    <row r="24" spans="2:9" s="103" customFormat="1" x14ac:dyDescent="0.35">
      <c r="B24" s="98"/>
      <c r="C24" s="107"/>
      <c r="D24" s="108"/>
      <c r="E24" s="61"/>
      <c r="F24" s="143"/>
      <c r="G24" s="88"/>
    </row>
    <row r="25" spans="2:9" x14ac:dyDescent="0.35">
      <c r="B25" s="109"/>
      <c r="C25" s="85"/>
      <c r="D25" s="86"/>
      <c r="E25" s="89"/>
      <c r="F25" s="89"/>
      <c r="G25" s="89"/>
    </row>
    <row r="26" spans="2:9" s="103" customFormat="1" x14ac:dyDescent="0.35">
      <c r="B26" s="114"/>
      <c r="C26" s="99"/>
      <c r="D26" s="100"/>
      <c r="E26" s="115"/>
      <c r="F26" s="115"/>
      <c r="G26" s="102"/>
    </row>
    <row r="27" spans="2:9" x14ac:dyDescent="0.35">
      <c r="B27" s="109"/>
      <c r="C27" s="85"/>
      <c r="D27" s="86"/>
      <c r="E27" s="89"/>
      <c r="F27" s="89"/>
      <c r="G27" s="89"/>
    </row>
    <row r="28" spans="2:9" s="103" customFormat="1" x14ac:dyDescent="0.35">
      <c r="B28" s="114"/>
      <c r="C28" s="99"/>
      <c r="D28" s="100"/>
      <c r="E28" s="115"/>
      <c r="F28" s="115"/>
      <c r="G28" s="102"/>
    </row>
    <row r="29" spans="2:9" x14ac:dyDescent="0.35">
      <c r="B29" s="109"/>
      <c r="C29" s="85"/>
      <c r="D29" s="86"/>
      <c r="E29" s="89"/>
      <c r="F29" s="89"/>
      <c r="G29" s="89"/>
    </row>
    <row r="30" spans="2:9" s="103" customFormat="1" x14ac:dyDescent="0.35">
      <c r="B30" s="114"/>
      <c r="C30" s="99"/>
      <c r="D30" s="100"/>
      <c r="E30" s="115"/>
      <c r="F30" s="115"/>
      <c r="G30" s="102"/>
    </row>
    <row r="31" spans="2:9" s="103" customFormat="1" x14ac:dyDescent="0.35">
      <c r="B31" s="114"/>
      <c r="C31" s="99"/>
      <c r="D31" s="100"/>
      <c r="E31" s="115"/>
      <c r="F31" s="115"/>
      <c r="G31" s="102"/>
    </row>
    <row r="32" spans="2:9" x14ac:dyDescent="0.35">
      <c r="B32" s="109"/>
      <c r="C32" s="85"/>
      <c r="D32" s="86"/>
      <c r="E32" s="89"/>
      <c r="F32" s="89"/>
      <c r="G32" s="89"/>
    </row>
    <row r="33" spans="2:7" s="103" customFormat="1" x14ac:dyDescent="0.35">
      <c r="B33" s="114"/>
      <c r="C33" s="99"/>
      <c r="D33" s="100"/>
      <c r="E33" s="115"/>
      <c r="F33" s="115"/>
      <c r="G33" s="102"/>
    </row>
    <row r="34" spans="2:7" x14ac:dyDescent="0.35">
      <c r="B34" s="111"/>
      <c r="C34" s="107"/>
      <c r="D34" s="59"/>
      <c r="E34" s="61"/>
      <c r="F34" s="143"/>
      <c r="G34" s="88"/>
    </row>
    <row r="35" spans="2:7" x14ac:dyDescent="0.35">
      <c r="B35" s="111"/>
      <c r="C35" s="112"/>
      <c r="D35" s="113"/>
      <c r="E35" s="101"/>
      <c r="F35" s="144"/>
      <c r="G35" s="102"/>
    </row>
    <row r="36" spans="2:7" x14ac:dyDescent="0.35">
      <c r="B36" s="109"/>
      <c r="C36" s="85"/>
      <c r="D36" s="86"/>
      <c r="E36" s="89"/>
      <c r="F36" s="89"/>
      <c r="G36" s="89"/>
    </row>
    <row r="37" spans="2:7" x14ac:dyDescent="0.35">
      <c r="B37" s="111"/>
      <c r="C37" s="112"/>
      <c r="D37" s="59"/>
      <c r="E37" s="61"/>
      <c r="F37" s="143"/>
      <c r="G37" s="88"/>
    </row>
    <row r="38" spans="2:7" x14ac:dyDescent="0.35">
      <c r="B38" s="111"/>
      <c r="C38" s="112"/>
      <c r="D38" s="113"/>
      <c r="E38" s="101"/>
      <c r="F38" s="144"/>
      <c r="G38" s="102"/>
    </row>
    <row r="39" spans="2:7" x14ac:dyDescent="0.35">
      <c r="B39" s="109"/>
      <c r="C39" s="85"/>
      <c r="D39" s="86"/>
      <c r="E39" s="89"/>
      <c r="F39" s="89"/>
      <c r="G39" s="89"/>
    </row>
    <row r="40" spans="2:7" s="103" customFormat="1" x14ac:dyDescent="0.35">
      <c r="B40" s="98"/>
      <c r="C40" s="107"/>
      <c r="D40" s="59"/>
      <c r="E40" s="101"/>
      <c r="F40" s="144"/>
      <c r="G40" s="102"/>
    </row>
    <row r="41" spans="2:7" s="103" customFormat="1" x14ac:dyDescent="0.35">
      <c r="B41" s="98"/>
      <c r="C41" s="112"/>
      <c r="D41" s="113"/>
      <c r="E41" s="48"/>
      <c r="F41" s="48"/>
      <c r="G41" s="102"/>
    </row>
    <row r="42" spans="2:7" x14ac:dyDescent="0.35">
      <c r="B42" s="57"/>
      <c r="C42" s="60"/>
      <c r="D42" s="59"/>
      <c r="E42" s="61"/>
      <c r="F42" s="143"/>
      <c r="G42" s="102"/>
    </row>
    <row r="43" spans="2:7" x14ac:dyDescent="0.35">
      <c r="B43" s="57"/>
      <c r="C43" s="60"/>
      <c r="D43" s="59"/>
      <c r="E43" s="61"/>
      <c r="F43" s="143"/>
      <c r="G43" s="102"/>
    </row>
    <row r="44" spans="2:7" ht="16" thickBot="1" x14ac:dyDescent="0.4">
      <c r="B44" s="64"/>
      <c r="C44" s="64"/>
      <c r="D44" s="65"/>
      <c r="E44" s="61"/>
      <c r="F44" s="143"/>
      <c r="G44" s="88"/>
    </row>
    <row r="45" spans="2:7" x14ac:dyDescent="0.35">
      <c r="B45" s="66" t="s">
        <v>8</v>
      </c>
      <c r="C45" s="67"/>
      <c r="D45" s="67"/>
      <c r="E45" s="68">
        <f>SUM(E4:E44)</f>
        <v>0</v>
      </c>
      <c r="F45" s="145"/>
      <c r="G45" s="90">
        <f>G7+G13+G19+G21+G25+G36+G39</f>
        <v>0</v>
      </c>
    </row>
    <row r="46" spans="2:7" ht="16" thickBot="1" x14ac:dyDescent="0.4">
      <c r="B46" s="69"/>
      <c r="C46" s="70"/>
      <c r="D46" s="70"/>
      <c r="E46" s="71"/>
      <c r="F46" s="146"/>
      <c r="G46" s="91"/>
    </row>
    <row r="47" spans="2:7" ht="16" thickBot="1" x14ac:dyDescent="0.4">
      <c r="B47" s="72"/>
      <c r="C47" s="58"/>
      <c r="D47" s="58"/>
      <c r="E47" s="58"/>
      <c r="F47" s="58"/>
      <c r="G47" s="92"/>
    </row>
    <row r="48" spans="2:7" ht="16" thickBot="1" x14ac:dyDescent="0.4">
      <c r="B48" s="73"/>
      <c r="C48" s="74" t="s">
        <v>7</v>
      </c>
      <c r="D48" s="74"/>
      <c r="E48" s="74"/>
      <c r="F48" s="74"/>
      <c r="G48" s="93"/>
    </row>
    <row r="51" spans="4:7" x14ac:dyDescent="0.35">
      <c r="D51" s="83"/>
      <c r="G51" s="75"/>
    </row>
    <row r="52" spans="4:7" x14ac:dyDescent="0.35">
      <c r="D52" s="83"/>
    </row>
    <row r="53" spans="4:7" x14ac:dyDescent="0.35">
      <c r="D53" s="83"/>
    </row>
    <row r="54" spans="4:7" x14ac:dyDescent="0.35">
      <c r="D54" s="83"/>
    </row>
  </sheetData>
  <mergeCells count="1">
    <mergeCell ref="B2:G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M64"/>
  <sheetViews>
    <sheetView showGridLines="0" topLeftCell="A2" zoomScale="81" zoomScaleNormal="81" workbookViewId="0">
      <selection activeCell="H10" sqref="H10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4.7265625" style="21" bestFit="1" customWidth="1"/>
    <col min="4" max="4" width="21.26953125" style="21" customWidth="1"/>
    <col min="5" max="5" width="19.26953125" style="34" bestFit="1" customWidth="1"/>
    <col min="6" max="6" width="20.453125" style="21" bestFit="1" customWidth="1"/>
    <col min="7" max="7" width="20.453125" style="21" customWidth="1"/>
    <col min="8" max="8" width="18.26953125" style="21" bestFit="1" customWidth="1"/>
    <col min="9" max="9" width="16.1796875" style="1" customWidth="1"/>
    <col min="10" max="10" width="51.54296875" style="1" bestFit="1" customWidth="1"/>
    <col min="11" max="11" width="17.26953125" style="1" bestFit="1" customWidth="1"/>
    <col min="12" max="13" width="14.26953125" style="1" bestFit="1" customWidth="1"/>
    <col min="14" max="16384" width="9.1796875" style="1"/>
  </cols>
  <sheetData>
    <row r="1" spans="1:13" ht="15" thickBot="1" x14ac:dyDescent="0.4">
      <c r="A1" s="1" t="s">
        <v>20</v>
      </c>
      <c r="B1" s="5"/>
      <c r="C1" s="22"/>
      <c r="D1" s="24"/>
      <c r="E1" s="30"/>
      <c r="F1" s="22"/>
      <c r="G1" s="22"/>
      <c r="H1" s="22"/>
    </row>
    <row r="2" spans="1:13" ht="21" thickBot="1" x14ac:dyDescent="0.5">
      <c r="A2" s="52">
        <v>1</v>
      </c>
      <c r="B2" s="122" t="s">
        <v>25</v>
      </c>
      <c r="C2" s="123"/>
      <c r="D2" s="123"/>
      <c r="E2" s="123"/>
      <c r="F2" s="123"/>
      <c r="G2" s="123"/>
      <c r="H2" s="124"/>
    </row>
    <row r="3" spans="1:13" s="21" customFormat="1" ht="16" thickBot="1" x14ac:dyDescent="0.4">
      <c r="A3" s="52">
        <v>1</v>
      </c>
      <c r="B3" s="76" t="s">
        <v>6</v>
      </c>
      <c r="C3" s="77" t="s">
        <v>2</v>
      </c>
      <c r="D3" s="77" t="s">
        <v>3</v>
      </c>
      <c r="E3" s="78" t="s">
        <v>4</v>
      </c>
      <c r="F3" s="77" t="s">
        <v>0</v>
      </c>
      <c r="G3" s="77" t="s">
        <v>22</v>
      </c>
      <c r="H3" s="79" t="s">
        <v>15</v>
      </c>
    </row>
    <row r="4" spans="1:13" x14ac:dyDescent="0.35">
      <c r="A4" s="52">
        <v>1</v>
      </c>
      <c r="B4" s="19" t="s">
        <v>27</v>
      </c>
      <c r="C4" s="23">
        <v>460</v>
      </c>
      <c r="D4" s="27">
        <v>44943</v>
      </c>
      <c r="E4" s="48">
        <v>65211759.649999999</v>
      </c>
      <c r="F4" s="28">
        <f>E4/C4</f>
        <v>141764.69489130433</v>
      </c>
      <c r="G4" s="28"/>
      <c r="H4" s="29">
        <f>F4</f>
        <v>141764.69489130433</v>
      </c>
    </row>
    <row r="5" spans="1:13" ht="15" thickBot="1" x14ac:dyDescent="0.4">
      <c r="B5" s="19" t="s">
        <v>27</v>
      </c>
      <c r="C5" s="23">
        <v>460</v>
      </c>
      <c r="D5" s="27">
        <v>44953</v>
      </c>
      <c r="E5" s="48">
        <v>385751931.11000001</v>
      </c>
      <c r="F5" s="28">
        <f t="shared" ref="F5:F9" si="0">E5/C5</f>
        <v>838591.1545869566</v>
      </c>
      <c r="G5" s="28"/>
      <c r="H5" s="29">
        <f>F5</f>
        <v>838591.1545869566</v>
      </c>
      <c r="I5" s="6"/>
    </row>
    <row r="6" spans="1:13" x14ac:dyDescent="0.35">
      <c r="B6" s="19" t="s">
        <v>23</v>
      </c>
      <c r="C6" s="23">
        <v>460</v>
      </c>
      <c r="D6" s="27">
        <v>44946</v>
      </c>
      <c r="E6" s="48">
        <v>200000000</v>
      </c>
      <c r="F6" s="28">
        <f t="shared" si="0"/>
        <v>434782.60869565216</v>
      </c>
      <c r="G6" s="28"/>
      <c r="H6" s="29">
        <f>F6*0.3</f>
        <v>130434.78260869565</v>
      </c>
      <c r="I6" s="6"/>
      <c r="J6" s="142" t="s">
        <v>46</v>
      </c>
      <c r="K6" s="131"/>
      <c r="L6" s="131"/>
      <c r="M6" s="132"/>
    </row>
    <row r="7" spans="1:13" ht="15" thickBot="1" x14ac:dyDescent="0.4">
      <c r="B7" s="19" t="s">
        <v>28</v>
      </c>
      <c r="C7" s="23">
        <v>460</v>
      </c>
      <c r="D7" s="27">
        <v>44956</v>
      </c>
      <c r="E7" s="48">
        <v>224713055.91</v>
      </c>
      <c r="F7" s="28">
        <f t="shared" si="0"/>
        <v>488506.64328260871</v>
      </c>
      <c r="G7" s="28"/>
      <c r="H7" s="29">
        <f>F7</f>
        <v>488506.64328260871</v>
      </c>
      <c r="I7" s="6"/>
      <c r="J7" s="133" t="s">
        <v>30</v>
      </c>
      <c r="K7" s="126" t="s">
        <v>31</v>
      </c>
      <c r="L7" s="126" t="s">
        <v>32</v>
      </c>
      <c r="M7" s="134">
        <v>3797502477.3899994</v>
      </c>
    </row>
    <row r="8" spans="1:13" ht="15" thickBot="1" x14ac:dyDescent="0.4">
      <c r="B8" s="35" t="s">
        <v>26</v>
      </c>
      <c r="C8" s="36"/>
      <c r="D8" s="37"/>
      <c r="E8" s="38">
        <f>SUM(E4:E6)</f>
        <v>650963690.75999999</v>
      </c>
      <c r="F8" s="39">
        <f>SUM(F4:F6)</f>
        <v>1415138.4581739132</v>
      </c>
      <c r="G8" s="39"/>
      <c r="H8" s="40">
        <f>SUM(H4:H7)</f>
        <v>1599297.2753695655</v>
      </c>
      <c r="I8" s="6"/>
      <c r="J8" s="135" t="s">
        <v>33</v>
      </c>
      <c r="K8" s="127">
        <v>5862877.25</v>
      </c>
      <c r="L8" s="128">
        <v>14223.34</v>
      </c>
      <c r="M8" s="136">
        <f>M7-K8</f>
        <v>3791639600.1399994</v>
      </c>
    </row>
    <row r="9" spans="1:13" x14ac:dyDescent="0.35">
      <c r="B9" s="19" t="s">
        <v>27</v>
      </c>
      <c r="C9" s="23">
        <v>460</v>
      </c>
      <c r="D9" s="27">
        <v>44978</v>
      </c>
      <c r="E9" s="48">
        <v>256430356.15000001</v>
      </c>
      <c r="F9" s="28">
        <f t="shared" si="0"/>
        <v>557457.29597826093</v>
      </c>
      <c r="G9" s="28"/>
      <c r="H9" s="29">
        <f>F9</f>
        <v>557457.29597826093</v>
      </c>
      <c r="J9" s="135" t="s">
        <v>34</v>
      </c>
      <c r="K9" s="127">
        <v>34110605.810000002</v>
      </c>
      <c r="L9" s="128">
        <v>94619.41</v>
      </c>
      <c r="M9" s="136">
        <f>M8-K9</f>
        <v>3757528994.3299994</v>
      </c>
    </row>
    <row r="10" spans="1:13" x14ac:dyDescent="0.35">
      <c r="B10" s="19" t="s">
        <v>29</v>
      </c>
      <c r="C10" s="23"/>
      <c r="D10" s="27">
        <v>44980</v>
      </c>
      <c r="E10" s="125">
        <v>3797502477.3899989</v>
      </c>
      <c r="F10" s="28">
        <v>10511124.607047468</v>
      </c>
      <c r="G10" s="28"/>
      <c r="H10" s="29">
        <f>F10*0.3</f>
        <v>3153337.3821142404</v>
      </c>
      <c r="J10" s="135" t="s">
        <v>35</v>
      </c>
      <c r="K10" s="127">
        <v>115835854.73</v>
      </c>
      <c r="L10" s="128">
        <v>321317.08</v>
      </c>
      <c r="M10" s="136">
        <f>M9-K10</f>
        <v>3641693139.5999994</v>
      </c>
    </row>
    <row r="11" spans="1:13" x14ac:dyDescent="0.35">
      <c r="B11" s="19"/>
      <c r="C11" s="23"/>
      <c r="D11" s="27"/>
      <c r="E11" s="48"/>
      <c r="F11" s="28"/>
      <c r="G11" s="28"/>
      <c r="H11" s="29"/>
      <c r="J11" s="137" t="s">
        <v>36</v>
      </c>
      <c r="K11" s="127">
        <v>300000000</v>
      </c>
      <c r="L11" s="128">
        <v>726420</v>
      </c>
      <c r="M11" s="136">
        <f>M10-K11</f>
        <v>3341693139.5999994</v>
      </c>
    </row>
    <row r="12" spans="1:13" x14ac:dyDescent="0.35">
      <c r="B12" s="19"/>
      <c r="C12" s="23"/>
      <c r="D12" s="27"/>
      <c r="E12" s="48"/>
      <c r="F12" s="28"/>
      <c r="G12" s="28"/>
      <c r="H12" s="29"/>
      <c r="J12" s="135" t="s">
        <v>37</v>
      </c>
      <c r="K12" s="127">
        <v>636019778</v>
      </c>
      <c r="L12" s="128">
        <v>2075459.74</v>
      </c>
      <c r="M12" s="136">
        <f>M11-K12</f>
        <v>2705673361.5999994</v>
      </c>
    </row>
    <row r="13" spans="1:13" x14ac:dyDescent="0.35">
      <c r="B13" s="19"/>
      <c r="C13" s="23"/>
      <c r="D13" s="27"/>
      <c r="E13" s="48"/>
      <c r="F13" s="28"/>
      <c r="G13" s="28"/>
      <c r="H13" s="29"/>
      <c r="J13" s="135" t="s">
        <v>38</v>
      </c>
      <c r="K13" s="127">
        <v>625474133</v>
      </c>
      <c r="L13" s="128">
        <v>1735002.7</v>
      </c>
      <c r="M13" s="136">
        <f>M12-K13</f>
        <v>2080199228.5999994</v>
      </c>
    </row>
    <row r="14" spans="1:13" ht="15" thickBot="1" x14ac:dyDescent="0.4">
      <c r="B14" s="19"/>
      <c r="C14" s="23"/>
      <c r="D14" s="27"/>
      <c r="E14" s="48"/>
      <c r="F14" s="28"/>
      <c r="G14" s="28"/>
      <c r="H14" s="29"/>
      <c r="J14" s="135" t="s">
        <v>39</v>
      </c>
      <c r="K14" s="127">
        <v>373581373</v>
      </c>
      <c r="L14" s="128">
        <v>1036277.37</v>
      </c>
      <c r="M14" s="136">
        <f>M13-K14</f>
        <v>1706617855.5999994</v>
      </c>
    </row>
    <row r="15" spans="1:13" ht="15" thickBot="1" x14ac:dyDescent="0.4">
      <c r="B15" s="94" t="s">
        <v>9</v>
      </c>
      <c r="C15" s="36"/>
      <c r="D15" s="37"/>
      <c r="E15" s="41">
        <f>SUM(E9:E11)</f>
        <v>4053932833.539999</v>
      </c>
      <c r="F15" s="41">
        <f>SUM(F9:F12)</f>
        <v>11068581.90302573</v>
      </c>
      <c r="G15" s="95"/>
      <c r="H15" s="97">
        <f>SUM(H9:H14)</f>
        <v>3710794.6780925011</v>
      </c>
      <c r="J15" s="135" t="s">
        <v>40</v>
      </c>
      <c r="K15" s="127">
        <v>423792219</v>
      </c>
      <c r="L15" s="128">
        <v>1175557.24</v>
      </c>
      <c r="M15" s="136">
        <f>M14-K15</f>
        <v>1282825636.5999994</v>
      </c>
    </row>
    <row r="16" spans="1:13" x14ac:dyDescent="0.35">
      <c r="B16" s="18"/>
      <c r="C16" s="23"/>
      <c r="D16" s="80"/>
      <c r="E16" s="33"/>
      <c r="F16" s="25"/>
      <c r="G16" s="25"/>
      <c r="H16" s="26"/>
      <c r="J16" s="135" t="s">
        <v>41</v>
      </c>
      <c r="K16" s="127">
        <v>287614254.68000001</v>
      </c>
      <c r="L16" s="128">
        <v>757863.56</v>
      </c>
      <c r="M16" s="136">
        <f>M15-K16</f>
        <v>995211381.91999936</v>
      </c>
    </row>
    <row r="17" spans="2:13" x14ac:dyDescent="0.35">
      <c r="B17" s="19"/>
      <c r="C17" s="23"/>
      <c r="D17" s="80"/>
      <c r="E17" s="32"/>
      <c r="F17" s="28"/>
      <c r="G17" s="28"/>
      <c r="H17" s="29"/>
      <c r="J17" s="135" t="s">
        <v>42</v>
      </c>
      <c r="K17" s="127">
        <v>223557626.69999999</v>
      </c>
      <c r="L17" s="128">
        <v>541076.52</v>
      </c>
      <c r="M17" s="136">
        <f>M16-K17</f>
        <v>771653755.21999931</v>
      </c>
    </row>
    <row r="18" spans="2:13" ht="14" customHeight="1" x14ac:dyDescent="0.35">
      <c r="B18" s="19"/>
      <c r="C18" s="23"/>
      <c r="D18" s="80"/>
      <c r="E18" s="32"/>
      <c r="F18" s="28"/>
      <c r="G18" s="28"/>
      <c r="H18" s="29"/>
      <c r="J18" s="135" t="s">
        <v>43</v>
      </c>
      <c r="K18" s="127">
        <v>430688970</v>
      </c>
      <c r="L18" s="128">
        <v>1134865.44</v>
      </c>
      <c r="M18" s="136">
        <f>M17-K18</f>
        <v>340964785.21999931</v>
      </c>
    </row>
    <row r="19" spans="2:13" x14ac:dyDescent="0.35">
      <c r="B19" s="19"/>
      <c r="C19" s="23"/>
      <c r="D19" s="80"/>
      <c r="E19" s="20"/>
      <c r="F19" s="28"/>
      <c r="G19" s="28"/>
      <c r="H19" s="29"/>
      <c r="J19" s="135" t="s">
        <v>44</v>
      </c>
      <c r="K19" s="127">
        <v>172054627</v>
      </c>
      <c r="L19" s="128">
        <v>453363.94</v>
      </c>
      <c r="M19" s="136">
        <f>M18-K19</f>
        <v>168910158.21999931</v>
      </c>
    </row>
    <row r="20" spans="2:13" x14ac:dyDescent="0.35">
      <c r="B20" s="19"/>
      <c r="C20" s="23"/>
      <c r="D20" s="80"/>
      <c r="E20" s="20"/>
      <c r="F20" s="28"/>
      <c r="G20" s="28"/>
      <c r="H20" s="29"/>
      <c r="J20" s="135" t="s">
        <v>45</v>
      </c>
      <c r="K20" s="129">
        <v>168910158.21999931</v>
      </c>
      <c r="L20" s="128">
        <v>445078.26704746846</v>
      </c>
      <c r="M20" s="136">
        <f>M19-K20</f>
        <v>0</v>
      </c>
    </row>
    <row r="21" spans="2:13" x14ac:dyDescent="0.35">
      <c r="B21" s="19"/>
      <c r="C21" s="23"/>
      <c r="D21" s="80"/>
      <c r="E21" s="20"/>
      <c r="F21" s="28"/>
      <c r="G21" s="28"/>
      <c r="H21" s="29"/>
      <c r="J21" s="135"/>
      <c r="K21" s="130"/>
      <c r="L21" s="128"/>
      <c r="M21" s="138"/>
    </row>
    <row r="22" spans="2:13" ht="15" thickBot="1" x14ac:dyDescent="0.4">
      <c r="B22" s="19"/>
      <c r="C22" s="23"/>
      <c r="D22" s="27"/>
      <c r="E22" s="1"/>
      <c r="F22" s="28"/>
      <c r="G22" s="28"/>
      <c r="H22" s="29"/>
      <c r="J22" s="139" t="s">
        <v>8</v>
      </c>
      <c r="K22" s="140">
        <f>SUM(K8:K21)</f>
        <v>3797502477.3899989</v>
      </c>
      <c r="L22" s="140">
        <f>SUM(L8:L21)</f>
        <v>10511124.607047468</v>
      </c>
      <c r="M22" s="141"/>
    </row>
    <row r="23" spans="2:13" ht="15" thickBot="1" x14ac:dyDescent="0.4">
      <c r="B23" s="19"/>
      <c r="C23" s="23"/>
      <c r="D23" s="27"/>
      <c r="E23" s="20"/>
      <c r="F23" s="28"/>
      <c r="G23" s="28"/>
      <c r="H23" s="29"/>
    </row>
    <row r="24" spans="2:13" ht="15" thickBot="1" x14ac:dyDescent="0.4">
      <c r="B24" s="35" t="s">
        <v>10</v>
      </c>
      <c r="C24" s="36"/>
      <c r="D24" s="37"/>
      <c r="E24" s="41">
        <f>SUM(E16:E23)</f>
        <v>0</v>
      </c>
      <c r="F24" s="41">
        <f>SUM(F16:F23)</f>
        <v>0</v>
      </c>
      <c r="G24" s="41">
        <f>SUM(G16:G23)</f>
        <v>0</v>
      </c>
      <c r="H24" s="97">
        <f>SUM(H16:H23)</f>
        <v>0</v>
      </c>
    </row>
    <row r="25" spans="2:13" x14ac:dyDescent="0.35">
      <c r="B25" s="18"/>
      <c r="C25" s="23"/>
      <c r="D25" s="27"/>
      <c r="E25" s="106"/>
      <c r="F25" s="28"/>
      <c r="G25" s="28"/>
      <c r="H25" s="29"/>
    </row>
    <row r="26" spans="2:13" x14ac:dyDescent="0.35">
      <c r="B26" s="19"/>
      <c r="C26" s="23"/>
      <c r="D26" s="27"/>
      <c r="E26" s="32"/>
      <c r="F26" s="28"/>
      <c r="G26" s="28"/>
      <c r="H26" s="29"/>
    </row>
    <row r="27" spans="2:13" x14ac:dyDescent="0.35">
      <c r="B27" s="19"/>
      <c r="C27" s="23"/>
      <c r="D27" s="27"/>
      <c r="E27" s="32"/>
      <c r="F27" s="28"/>
      <c r="G27" s="28"/>
      <c r="H27" s="29"/>
    </row>
    <row r="28" spans="2:13" x14ac:dyDescent="0.35">
      <c r="B28" s="19"/>
      <c r="C28" s="23"/>
      <c r="D28" s="27"/>
      <c r="E28" s="32"/>
      <c r="F28" s="28"/>
      <c r="G28" s="28"/>
      <c r="H28" s="29"/>
    </row>
    <row r="29" spans="2:13" ht="15" thickBot="1" x14ac:dyDescent="0.4">
      <c r="B29" s="19"/>
      <c r="C29" s="23"/>
      <c r="D29" s="27"/>
      <c r="E29" s="31"/>
      <c r="F29" s="28"/>
      <c r="G29" s="28"/>
      <c r="H29" s="29"/>
    </row>
    <row r="30" spans="2:13" ht="15" thickBot="1" x14ac:dyDescent="0.4">
      <c r="B30" s="35" t="s">
        <v>11</v>
      </c>
      <c r="C30" s="36"/>
      <c r="D30" s="37"/>
      <c r="E30" s="38">
        <f>SUM(E25:E29)</f>
        <v>0</v>
      </c>
      <c r="F30" s="39">
        <f>SUM(F25:F29)</f>
        <v>0</v>
      </c>
      <c r="G30" s="39"/>
      <c r="H30" s="40">
        <f>SUM(H25:H29)</f>
        <v>0</v>
      </c>
    </row>
    <row r="31" spans="2:13" x14ac:dyDescent="0.35">
      <c r="B31" s="18"/>
      <c r="C31" s="23"/>
      <c r="D31" s="27"/>
      <c r="E31" s="110"/>
      <c r="F31" s="28"/>
      <c r="G31" s="28"/>
      <c r="H31" s="29"/>
    </row>
    <row r="32" spans="2:13" ht="15" thickBot="1" x14ac:dyDescent="0.4">
      <c r="B32" s="19"/>
      <c r="C32" s="23"/>
      <c r="D32" s="27"/>
      <c r="E32" s="51"/>
      <c r="F32" s="28"/>
      <c r="G32" s="28"/>
      <c r="H32" s="29"/>
    </row>
    <row r="33" spans="2:8" ht="15" thickBot="1" x14ac:dyDescent="0.4">
      <c r="B33" s="35" t="s">
        <v>16</v>
      </c>
      <c r="C33" s="36"/>
      <c r="D33" s="37"/>
      <c r="E33" s="38">
        <f>SUM(E31:E32)</f>
        <v>0</v>
      </c>
      <c r="F33" s="38">
        <f>SUM(F31:F32)</f>
        <v>0</v>
      </c>
      <c r="G33" s="38">
        <f>SUM(G31:G32)</f>
        <v>0</v>
      </c>
      <c r="H33" s="38">
        <f>SUM(H31:H32)</f>
        <v>0</v>
      </c>
    </row>
    <row r="34" spans="2:8" x14ac:dyDescent="0.35">
      <c r="B34" s="18"/>
      <c r="C34" s="23"/>
      <c r="D34" s="49"/>
      <c r="E34" s="48"/>
      <c r="F34" s="28"/>
      <c r="G34" s="28"/>
      <c r="H34" s="29"/>
    </row>
    <row r="35" spans="2:8" x14ac:dyDescent="0.35">
      <c r="B35" s="19"/>
      <c r="C35" s="23"/>
      <c r="D35" s="49"/>
      <c r="E35" s="48"/>
      <c r="F35" s="28"/>
      <c r="G35" s="28"/>
      <c r="H35" s="29"/>
    </row>
    <row r="36" spans="2:8" ht="15" thickBot="1" x14ac:dyDescent="0.4">
      <c r="B36" s="19"/>
      <c r="C36" s="23"/>
      <c r="D36" s="49"/>
      <c r="E36" s="48"/>
      <c r="F36" s="28"/>
      <c r="G36" s="28"/>
      <c r="H36" s="29"/>
    </row>
    <row r="37" spans="2:8" ht="15" thickBot="1" x14ac:dyDescent="0.4">
      <c r="B37" s="35" t="s">
        <v>17</v>
      </c>
      <c r="C37" s="36"/>
      <c r="D37" s="37"/>
      <c r="E37" s="38">
        <f>SUM(E34:E36)</f>
        <v>0</v>
      </c>
      <c r="F37" s="38">
        <f>SUM(F34:F36)</f>
        <v>0</v>
      </c>
      <c r="G37" s="38"/>
      <c r="H37" s="38">
        <f>SUM(H34:H36)</f>
        <v>0</v>
      </c>
    </row>
    <row r="38" spans="2:8" s="50" customFormat="1" x14ac:dyDescent="0.35">
      <c r="B38" s="19"/>
      <c r="C38" s="23"/>
      <c r="D38" s="49"/>
      <c r="E38" s="28"/>
      <c r="F38" s="28"/>
      <c r="G38" s="28"/>
      <c r="H38" s="29"/>
    </row>
    <row r="39" spans="2:8" s="50" customFormat="1" x14ac:dyDescent="0.35">
      <c r="B39" s="19"/>
      <c r="C39" s="23"/>
      <c r="D39" s="49"/>
      <c r="E39" s="48"/>
      <c r="F39" s="28"/>
      <c r="G39" s="28"/>
      <c r="H39" s="29"/>
    </row>
    <row r="40" spans="2:8" ht="15" thickBot="1" x14ac:dyDescent="0.4">
      <c r="B40" s="19"/>
      <c r="C40" s="23"/>
      <c r="D40" s="49"/>
      <c r="E40" s="28"/>
      <c r="F40" s="28"/>
      <c r="G40" s="28"/>
      <c r="H40" s="29"/>
    </row>
    <row r="41" spans="2:8" ht="15" thickBot="1" x14ac:dyDescent="0.4">
      <c r="B41" s="35" t="s">
        <v>18</v>
      </c>
      <c r="C41" s="36"/>
      <c r="D41" s="37"/>
      <c r="E41" s="38">
        <f t="shared" ref="E41:H41" si="1">SUM(E38:E40)</f>
        <v>0</v>
      </c>
      <c r="F41" s="38">
        <f>SUM(F38:F40)</f>
        <v>0</v>
      </c>
      <c r="G41" s="38"/>
      <c r="H41" s="38">
        <f t="shared" si="1"/>
        <v>0</v>
      </c>
    </row>
    <row r="42" spans="2:8" s="50" customFormat="1" x14ac:dyDescent="0.35">
      <c r="B42" s="19"/>
      <c r="C42" s="23"/>
      <c r="D42" s="49"/>
      <c r="E42" s="48"/>
      <c r="F42" s="28"/>
      <c r="G42" s="28"/>
      <c r="H42" s="29"/>
    </row>
    <row r="43" spans="2:8" s="50" customFormat="1" x14ac:dyDescent="0.35">
      <c r="B43" s="19"/>
      <c r="C43" s="23"/>
      <c r="D43" s="49"/>
      <c r="E43" s="48"/>
      <c r="F43" s="28"/>
      <c r="G43" s="28"/>
      <c r="H43" s="29"/>
    </row>
    <row r="44" spans="2:8" ht="15" thickBot="1" x14ac:dyDescent="0.4">
      <c r="B44" s="19"/>
      <c r="C44" s="23"/>
      <c r="D44" s="49"/>
      <c r="E44" s="48"/>
      <c r="F44" s="28"/>
      <c r="G44" s="28"/>
      <c r="H44" s="29"/>
    </row>
    <row r="45" spans="2:8" ht="15" thickBot="1" x14ac:dyDescent="0.4">
      <c r="B45" s="35" t="s">
        <v>19</v>
      </c>
      <c r="C45" s="36"/>
      <c r="D45" s="37"/>
      <c r="E45" s="38">
        <f t="shared" ref="E45:H45" si="2">SUM(E42:E44)</f>
        <v>0</v>
      </c>
      <c r="F45" s="38">
        <f>SUM(F42:F44)</f>
        <v>0</v>
      </c>
      <c r="G45" s="38"/>
      <c r="H45" s="38">
        <f t="shared" si="2"/>
        <v>0</v>
      </c>
    </row>
    <row r="46" spans="2:8" x14ac:dyDescent="0.35">
      <c r="B46" s="19"/>
      <c r="C46" s="23"/>
      <c r="D46" s="27"/>
      <c r="E46" s="48"/>
      <c r="F46" s="28"/>
      <c r="G46" s="28"/>
      <c r="H46" s="29"/>
    </row>
    <row r="47" spans="2:8" x14ac:dyDescent="0.35">
      <c r="B47" s="19"/>
      <c r="C47" s="23"/>
      <c r="D47" s="27"/>
      <c r="E47" s="48"/>
      <c r="F47" s="28"/>
      <c r="G47" s="28"/>
      <c r="H47" s="29"/>
    </row>
    <row r="48" spans="2:8" x14ac:dyDescent="0.35">
      <c r="B48" s="19"/>
      <c r="C48" s="23"/>
      <c r="D48" s="27"/>
      <c r="E48" s="48"/>
      <c r="F48" s="28"/>
      <c r="G48" s="28"/>
      <c r="H48" s="29"/>
    </row>
    <row r="49" spans="2:8" x14ac:dyDescent="0.35">
      <c r="B49" s="19"/>
      <c r="C49" s="23"/>
      <c r="D49" s="27"/>
      <c r="E49" s="48"/>
      <c r="F49" s="28"/>
      <c r="G49" s="28"/>
      <c r="H49" s="29"/>
    </row>
    <row r="50" spans="2:8" ht="15" thickBot="1" x14ac:dyDescent="0.4">
      <c r="B50" s="19"/>
      <c r="C50" s="23"/>
      <c r="D50" s="49"/>
      <c r="E50" s="28"/>
      <c r="F50" s="28"/>
      <c r="G50" s="28"/>
      <c r="H50" s="29"/>
    </row>
    <row r="51" spans="2:8" ht="15" thickBot="1" x14ac:dyDescent="0.4">
      <c r="B51" s="35" t="s">
        <v>21</v>
      </c>
      <c r="C51" s="36"/>
      <c r="D51" s="37"/>
      <c r="E51" s="38">
        <f>SUM(E46:E50)</f>
        <v>0</v>
      </c>
      <c r="F51" s="38">
        <f>SUM(F46:F50)</f>
        <v>0</v>
      </c>
      <c r="G51" s="38"/>
      <c r="H51" s="38">
        <f>SUM(H46:H50)</f>
        <v>0</v>
      </c>
    </row>
    <row r="52" spans="2:8" ht="15" thickBot="1" x14ac:dyDescent="0.4">
      <c r="B52" s="44" t="s">
        <v>8</v>
      </c>
      <c r="C52" s="45"/>
      <c r="D52" s="46"/>
      <c r="E52" s="47">
        <f>E30+E24+E15+E8+E33+E37+E41+E45+E51</f>
        <v>4704896524.2999992</v>
      </c>
      <c r="F52" s="47">
        <f>F30+F24+F15+F8+F33+F37+F41+F45+F51</f>
        <v>12483720.361199643</v>
      </c>
      <c r="G52" s="47"/>
      <c r="H52" s="47">
        <f>H30+H24+H15+H8+H33+H37+H41+H45+H51</f>
        <v>5310091.9534620661</v>
      </c>
    </row>
    <row r="54" spans="2:8" x14ac:dyDescent="0.35">
      <c r="C54" s="1"/>
      <c r="D54" s="1"/>
      <c r="E54" s="1"/>
      <c r="F54" s="1"/>
      <c r="G54" s="1"/>
      <c r="H54" s="1"/>
    </row>
    <row r="55" spans="2:8" x14ac:dyDescent="0.35">
      <c r="C55" s="1"/>
      <c r="D55" s="1"/>
      <c r="E55" s="1"/>
      <c r="F55" s="1"/>
      <c r="G55" s="1"/>
      <c r="H55" s="1"/>
    </row>
    <row r="56" spans="2:8" x14ac:dyDescent="0.35">
      <c r="C56" s="1"/>
      <c r="D56" s="1"/>
      <c r="E56" s="1"/>
      <c r="F56" s="1"/>
      <c r="G56" s="1"/>
      <c r="H56" s="1"/>
    </row>
    <row r="57" spans="2:8" x14ac:dyDescent="0.35">
      <c r="C57" s="1"/>
      <c r="D57" s="1"/>
      <c r="E57" s="1"/>
      <c r="F57" s="1"/>
      <c r="G57" s="1"/>
      <c r="H57" s="1"/>
    </row>
    <row r="59" spans="2:8" x14ac:dyDescent="0.35">
      <c r="D59" s="96"/>
    </row>
    <row r="60" spans="2:8" x14ac:dyDescent="0.35">
      <c r="D60" s="96"/>
    </row>
    <row r="61" spans="2:8" x14ac:dyDescent="0.35">
      <c r="D61" s="96"/>
    </row>
    <row r="62" spans="2:8" x14ac:dyDescent="0.35">
      <c r="D62" s="96"/>
    </row>
    <row r="63" spans="2:8" x14ac:dyDescent="0.35">
      <c r="D63" s="96"/>
    </row>
    <row r="64" spans="2:8" x14ac:dyDescent="0.35">
      <c r="D64" s="96"/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2023 FIT4 ENTRY</vt:lpstr>
      <vt:lpstr>PRE-2023 PAYMENT-POWER</vt:lpstr>
      <vt:lpstr>PRE-2023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SPDC-UPC/G/CP</cp:lastModifiedBy>
  <dcterms:created xsi:type="dcterms:W3CDTF">2020-02-06T14:23:31Z</dcterms:created>
  <dcterms:modified xsi:type="dcterms:W3CDTF">2023-02-27T14:58:08Z</dcterms:modified>
</cp:coreProperties>
</file>