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cadence\Well head reduction July-Oct\"/>
    </mc:Choice>
  </mc:AlternateContent>
  <xr:revisionPtr revIDLastSave="0" documentId="13_ncr:1_{AD95CD6A-2622-4AB2-95DD-13F7B61551C6}" xr6:coauthVersionLast="47" xr6:coauthVersionMax="47" xr10:uidLastSave="{00000000-0000-0000-0000-000000000000}"/>
  <bookViews>
    <workbookView xWindow="-96" yWindow="-96" windowWidth="23232" windowHeight="12552" xr2:uid="{AC900E77-6430-4732-8F5C-C403AC4D42C7}"/>
  </bookViews>
  <sheets>
    <sheet name="Jul-Oct AGO sav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E21" i="1"/>
  <c r="E24" i="1"/>
  <c r="E23" i="1"/>
  <c r="E22" i="1"/>
  <c r="G15" i="1"/>
  <c r="O10" i="1"/>
  <c r="C24" i="1"/>
  <c r="J24" i="1" s="1"/>
  <c r="C23" i="1"/>
  <c r="C22" i="1"/>
  <c r="C21" i="1"/>
  <c r="G16" i="1"/>
  <c r="E16" i="1"/>
  <c r="C16" i="1"/>
  <c r="E15" i="1"/>
  <c r="C15" i="1"/>
  <c r="G14" i="1"/>
  <c r="E14" i="1"/>
  <c r="C14" i="1"/>
  <c r="G13" i="1"/>
  <c r="E13" i="1"/>
  <c r="C13" i="1"/>
  <c r="E5" i="1"/>
  <c r="I8" i="1"/>
  <c r="I7" i="1"/>
  <c r="I6" i="1"/>
  <c r="I5" i="1"/>
  <c r="G8" i="1"/>
  <c r="G7" i="1"/>
  <c r="G6" i="1"/>
  <c r="G5" i="1"/>
  <c r="J5" i="1" s="1"/>
  <c r="K5" i="1" s="1"/>
  <c r="L5" i="1" s="1"/>
  <c r="E8" i="1"/>
  <c r="E7" i="1"/>
  <c r="E6" i="1"/>
  <c r="C8" i="1"/>
  <c r="C7" i="1"/>
  <c r="C6" i="1"/>
  <c r="C5" i="1"/>
  <c r="J6" i="1" l="1"/>
  <c r="K6" i="1" s="1"/>
  <c r="L6" i="1" s="1"/>
  <c r="J22" i="1"/>
  <c r="K22" i="1" s="1"/>
  <c r="L22" i="1" s="1"/>
  <c r="J21" i="1"/>
  <c r="K21" i="1" s="1"/>
  <c r="L21" i="1" s="1"/>
  <c r="J23" i="1"/>
  <c r="K23" i="1" s="1"/>
  <c r="L23" i="1" s="1"/>
  <c r="K24" i="1"/>
  <c r="L24" i="1" s="1"/>
  <c r="J7" i="1"/>
  <c r="K7" i="1" s="1"/>
  <c r="L7" i="1" s="1"/>
  <c r="L9" i="1" s="1"/>
  <c r="J8" i="1"/>
  <c r="K8" i="1" s="1"/>
  <c r="L8" i="1" s="1"/>
  <c r="J13" i="1"/>
  <c r="K13" i="1" s="1"/>
  <c r="L13" i="1" s="1"/>
  <c r="J15" i="1"/>
  <c r="K15" i="1" s="1"/>
  <c r="L15" i="1" s="1"/>
  <c r="J16" i="1"/>
  <c r="K16" i="1" s="1"/>
  <c r="L16" i="1" s="1"/>
  <c r="J14" i="1"/>
  <c r="K14" i="1" s="1"/>
  <c r="L14" i="1" s="1"/>
  <c r="K9" i="1" l="1"/>
  <c r="L25" i="1"/>
  <c r="K25" i="1"/>
  <c r="K17" i="1"/>
  <c r="L17" i="1"/>
</calcChain>
</file>

<file path=xl/sharedStrings.xml><?xml version="1.0" encoding="utf-8"?>
<sst xmlns="http://schemas.openxmlformats.org/spreadsheetml/2006/main" count="46" uniqueCount="21">
  <si>
    <t>Tunu</t>
  </si>
  <si>
    <t>Otumara</t>
  </si>
  <si>
    <t>Escravos</t>
  </si>
  <si>
    <t>Southbank</t>
  </si>
  <si>
    <t>Opuk</t>
  </si>
  <si>
    <t>Ben</t>
  </si>
  <si>
    <t>Ogbo</t>
  </si>
  <si>
    <t>Variance</t>
  </si>
  <si>
    <t>Avg Use</t>
  </si>
  <si>
    <t>Volume Saved</t>
  </si>
  <si>
    <t>Cost Benefit</t>
  </si>
  <si>
    <t>Diesel cost</t>
  </si>
  <si>
    <t>Tunu Node</t>
  </si>
  <si>
    <t>Northbank Node</t>
  </si>
  <si>
    <t>Otumara Node</t>
  </si>
  <si>
    <t>Yokri</t>
  </si>
  <si>
    <t>Estuary</t>
  </si>
  <si>
    <t>Cost Benefit (N)</t>
  </si>
  <si>
    <t>Cost Benefit (USD$)</t>
  </si>
  <si>
    <t>FUSD rate</t>
  </si>
  <si>
    <t>Sept YTD Total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</si>
</sst>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/>
    <xf numFmtId="0" fontId="2" fillId="4" borderId="10" xfId="0" applyFont="1" applyFill="1" applyBorder="1"/>
    <xf numFmtId="0" fontId="0" fillId="0" borderId="11" xfId="0" applyBorder="1"/>
    <xf numFmtId="43" fontId="2" fillId="6" borderId="3" xfId="1" applyFont="1" applyFill="1" applyBorder="1"/>
    <xf numFmtId="43" fontId="0" fillId="0" borderId="3" xfId="1" applyFont="1" applyBorder="1"/>
    <xf numFmtId="43" fontId="2" fillId="5" borderId="3" xfId="1" applyFont="1" applyFill="1" applyBorder="1"/>
    <xf numFmtId="43" fontId="0" fillId="0" borderId="11" xfId="1" applyFont="1" applyBorder="1"/>
    <xf numFmtId="43" fontId="0" fillId="0" borderId="7" xfId="1" applyFont="1" applyBorder="1"/>
    <xf numFmtId="43" fontId="0" fillId="0" borderId="1" xfId="1" applyFont="1" applyBorder="1"/>
    <xf numFmtId="43" fontId="0" fillId="0" borderId="0" xfId="1" applyFont="1"/>
    <xf numFmtId="3" fontId="0" fillId="0" borderId="0" xfId="0" applyNumberFormat="1"/>
    <xf numFmtId="3" fontId="3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0" fontId="2" fillId="0" borderId="0" xfId="0" applyFont="1"/>
    <xf numFmtId="43" fontId="2" fillId="7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9AC6-A9B3-4F92-BFE9-80829A4EE8DC}">
  <dimension ref="A1:O25"/>
  <sheetViews>
    <sheetView tabSelected="1" zoomScaleNormal="100" workbookViewId="0">
      <selection activeCell="M4" sqref="M4"/>
    </sheetView>
  </sheetViews>
  <sheetFormatPr defaultRowHeight="14.5" x14ac:dyDescent="0.35"/>
  <cols>
    <col min="1" max="1" width="13.54296875" customWidth="1"/>
    <col min="4" max="4" width="10" customWidth="1"/>
    <col min="10" max="10" width="12.54296875" customWidth="1"/>
    <col min="11" max="11" width="15.453125" style="17" customWidth="1"/>
    <col min="12" max="12" width="18.54296875" customWidth="1"/>
    <col min="13" max="13" width="19.26953125" customWidth="1"/>
    <col min="15" max="15" width="0" hidden="1" customWidth="1"/>
  </cols>
  <sheetData>
    <row r="1" spans="1:15" x14ac:dyDescent="0.35">
      <c r="M1" s="24" t="s">
        <v>20</v>
      </c>
    </row>
    <row r="2" spans="1:15" x14ac:dyDescent="0.35">
      <c r="C2" s="1" t="s">
        <v>8</v>
      </c>
      <c r="E2" s="1" t="s">
        <v>8</v>
      </c>
      <c r="G2" s="1" t="s">
        <v>8</v>
      </c>
      <c r="I2" s="1" t="s">
        <v>8</v>
      </c>
      <c r="K2" s="11" t="s">
        <v>11</v>
      </c>
      <c r="L2" s="11" t="s">
        <v>19</v>
      </c>
      <c r="M2" s="25">
        <f>L9+L17+L25</f>
        <v>131111.5</v>
      </c>
    </row>
    <row r="3" spans="1:15" x14ac:dyDescent="0.35">
      <c r="C3" s="2">
        <v>4337.5</v>
      </c>
      <c r="E3" s="2">
        <v>0</v>
      </c>
      <c r="G3" s="2">
        <v>4356</v>
      </c>
      <c r="I3" s="2">
        <v>0</v>
      </c>
      <c r="K3" s="12">
        <v>877</v>
      </c>
      <c r="L3" s="12">
        <v>432</v>
      </c>
    </row>
    <row r="4" spans="1:15" x14ac:dyDescent="0.35">
      <c r="A4" s="20" t="s">
        <v>12</v>
      </c>
      <c r="B4" s="8" t="s">
        <v>4</v>
      </c>
      <c r="C4" s="1" t="s">
        <v>7</v>
      </c>
      <c r="D4" s="8" t="s">
        <v>5</v>
      </c>
      <c r="E4" s="1" t="s">
        <v>7</v>
      </c>
      <c r="F4" s="8" t="s">
        <v>6</v>
      </c>
      <c r="G4" s="1" t="s">
        <v>7</v>
      </c>
      <c r="H4" s="8" t="s">
        <v>0</v>
      </c>
      <c r="I4" s="1" t="s">
        <v>7</v>
      </c>
      <c r="J4" s="9" t="s">
        <v>9</v>
      </c>
      <c r="K4" s="13" t="s">
        <v>17</v>
      </c>
      <c r="L4" s="13" t="s">
        <v>18</v>
      </c>
    </row>
    <row r="5" spans="1:15" ht="15" thickBot="1" x14ac:dyDescent="0.4">
      <c r="A5" s="20"/>
      <c r="B5" s="3">
        <v>2090</v>
      </c>
      <c r="C5" s="2">
        <f>C3-B5</f>
        <v>2247.5</v>
      </c>
      <c r="D5" s="2"/>
      <c r="E5" s="10">
        <f>E3-D5</f>
        <v>0</v>
      </c>
      <c r="F5" s="2">
        <v>2860</v>
      </c>
      <c r="G5" s="10">
        <f>G3-F5</f>
        <v>1496</v>
      </c>
      <c r="H5" s="2"/>
      <c r="I5" s="10">
        <f>I3-H5</f>
        <v>0</v>
      </c>
      <c r="J5" s="2">
        <f>I5+G5+E5+C5</f>
        <v>3743.5</v>
      </c>
      <c r="K5" s="14">
        <f>J5*$K3</f>
        <v>3283049.5</v>
      </c>
      <c r="L5" s="14">
        <f>K5/L3</f>
        <v>7599.6516203703704</v>
      </c>
      <c r="O5" s="19">
        <v>5500</v>
      </c>
    </row>
    <row r="6" spans="1:15" ht="15" thickBot="1" x14ac:dyDescent="0.4">
      <c r="A6" s="20"/>
      <c r="B6" s="3">
        <v>3110</v>
      </c>
      <c r="C6" s="2">
        <f>C3-B6</f>
        <v>1227.5</v>
      </c>
      <c r="D6" s="2"/>
      <c r="E6" s="2">
        <f>E3-D6</f>
        <v>0</v>
      </c>
      <c r="F6" s="2">
        <v>2860</v>
      </c>
      <c r="G6" s="2">
        <f>G3-F6</f>
        <v>1496</v>
      </c>
      <c r="H6" s="2"/>
      <c r="I6" s="2">
        <f>I3-H6</f>
        <v>0</v>
      </c>
      <c r="J6" s="2">
        <f t="shared" ref="J6:J8" si="0">I6+G6+E6+C6</f>
        <v>2723.5</v>
      </c>
      <c r="K6" s="12">
        <f>J6*$K3</f>
        <v>2388509.5</v>
      </c>
      <c r="L6" s="14">
        <f>K6/L3</f>
        <v>5528.9571759259261</v>
      </c>
      <c r="O6" s="19">
        <v>4840</v>
      </c>
    </row>
    <row r="7" spans="1:15" ht="15" thickBot="1" x14ac:dyDescent="0.4">
      <c r="A7" s="20"/>
      <c r="B7" s="3">
        <v>2230</v>
      </c>
      <c r="C7" s="2">
        <f>C3-B7</f>
        <v>2107.5</v>
      </c>
      <c r="D7" s="2"/>
      <c r="E7" s="2">
        <f>E3-D7</f>
        <v>0</v>
      </c>
      <c r="F7" s="2">
        <v>3740</v>
      </c>
      <c r="G7" s="2">
        <f>G3-F7</f>
        <v>616</v>
      </c>
      <c r="H7" s="2"/>
      <c r="I7" s="2">
        <f>I3-H7</f>
        <v>0</v>
      </c>
      <c r="J7" s="2">
        <f t="shared" si="0"/>
        <v>2723.5</v>
      </c>
      <c r="K7" s="12">
        <f>J7*$K3</f>
        <v>2388509.5</v>
      </c>
      <c r="L7" s="14">
        <f>K7/L3</f>
        <v>5528.9571759259261</v>
      </c>
      <c r="O7" s="19">
        <v>4400</v>
      </c>
    </row>
    <row r="8" spans="1:15" ht="15" thickBot="1" x14ac:dyDescent="0.4">
      <c r="A8" s="20"/>
      <c r="B8" s="4">
        <v>2200</v>
      </c>
      <c r="C8" s="5">
        <f>C3-B8</f>
        <v>2137.5</v>
      </c>
      <c r="D8" s="5"/>
      <c r="E8" s="5">
        <f>E3-D8</f>
        <v>0</v>
      </c>
      <c r="F8" s="5">
        <v>3080</v>
      </c>
      <c r="G8" s="5">
        <f>G3-F8</f>
        <v>1276</v>
      </c>
      <c r="H8" s="5"/>
      <c r="I8" s="5">
        <f>I3-H8</f>
        <v>0</v>
      </c>
      <c r="J8" s="2">
        <f t="shared" si="0"/>
        <v>3413.5</v>
      </c>
      <c r="K8" s="15">
        <f>J8*$K3</f>
        <v>2993639.5</v>
      </c>
      <c r="L8" s="14">
        <f>K8/L3</f>
        <v>6929.7210648148148</v>
      </c>
      <c r="O8" s="19">
        <v>3960</v>
      </c>
    </row>
    <row r="9" spans="1:15" ht="15" thickBot="1" x14ac:dyDescent="0.4">
      <c r="A9" s="21"/>
      <c r="B9" s="6"/>
      <c r="C9" s="7"/>
      <c r="D9" s="7"/>
      <c r="E9" s="7"/>
      <c r="F9" s="7"/>
      <c r="G9" s="7"/>
      <c r="H9" s="7"/>
      <c r="I9" s="7"/>
      <c r="J9" s="7"/>
      <c r="K9" s="16">
        <f>SUM(K5:K8)</f>
        <v>11053708</v>
      </c>
      <c r="L9" s="16">
        <f>SUM(L5:L8)</f>
        <v>25587.287037037036</v>
      </c>
      <c r="O9" s="19">
        <v>3080</v>
      </c>
    </row>
    <row r="10" spans="1:15" x14ac:dyDescent="0.35">
      <c r="C10" s="1" t="s">
        <v>8</v>
      </c>
      <c r="E10" s="1" t="s">
        <v>8</v>
      </c>
      <c r="G10" s="1" t="s">
        <v>8</v>
      </c>
      <c r="I10" s="1"/>
      <c r="K10" s="11" t="s">
        <v>11</v>
      </c>
      <c r="L10" s="11" t="s">
        <v>19</v>
      </c>
      <c r="O10" s="18">
        <f>AVERAGE(O5:O9)</f>
        <v>4356</v>
      </c>
    </row>
    <row r="11" spans="1:15" x14ac:dyDescent="0.35">
      <c r="C11" s="2">
        <v>0</v>
      </c>
      <c r="E11" s="2">
        <v>0</v>
      </c>
      <c r="G11" s="2">
        <v>52000</v>
      </c>
      <c r="I11" s="2"/>
      <c r="K11" s="12">
        <v>877</v>
      </c>
      <c r="L11" s="12">
        <v>432</v>
      </c>
    </row>
    <row r="12" spans="1:15" x14ac:dyDescent="0.35">
      <c r="A12" s="20" t="s">
        <v>13</v>
      </c>
      <c r="B12" s="8" t="s">
        <v>15</v>
      </c>
      <c r="C12" s="1" t="s">
        <v>7</v>
      </c>
      <c r="D12" s="8" t="s">
        <v>3</v>
      </c>
      <c r="E12" s="1" t="s">
        <v>7</v>
      </c>
      <c r="F12" s="8" t="s">
        <v>16</v>
      </c>
      <c r="G12" s="1" t="s">
        <v>7</v>
      </c>
      <c r="H12" s="8"/>
      <c r="I12" s="1"/>
      <c r="J12" s="9" t="s">
        <v>9</v>
      </c>
      <c r="K12" s="13" t="s">
        <v>10</v>
      </c>
      <c r="L12" s="13" t="s">
        <v>10</v>
      </c>
    </row>
    <row r="13" spans="1:15" ht="15" thickBot="1" x14ac:dyDescent="0.4">
      <c r="A13" s="20"/>
      <c r="B13" s="3">
        <v>0</v>
      </c>
      <c r="C13" s="2">
        <f>C11-B13</f>
        <v>0</v>
      </c>
      <c r="D13" s="2"/>
      <c r="E13" s="10">
        <f>E11-D13</f>
        <v>0</v>
      </c>
      <c r="F13" s="22">
        <v>36000</v>
      </c>
      <c r="G13" s="10">
        <f>G11-F13</f>
        <v>16000</v>
      </c>
      <c r="H13" s="2"/>
      <c r="I13" s="10"/>
      <c r="J13" s="2">
        <f t="shared" ref="J13:J16" si="1">I13+G13+E13+C13</f>
        <v>16000</v>
      </c>
      <c r="K13" s="14">
        <f>J13*$K11</f>
        <v>14032000</v>
      </c>
      <c r="L13" s="14">
        <f>K13/L11</f>
        <v>32481.481481481482</v>
      </c>
    </row>
    <row r="14" spans="1:15" ht="15" thickBot="1" x14ac:dyDescent="0.4">
      <c r="A14" s="20"/>
      <c r="B14" s="3">
        <v>0</v>
      </c>
      <c r="C14" s="2">
        <f>C11-B14</f>
        <v>0</v>
      </c>
      <c r="D14" s="2"/>
      <c r="E14" s="2">
        <f>E11-D14</f>
        <v>0</v>
      </c>
      <c r="F14" s="22">
        <v>38000</v>
      </c>
      <c r="G14" s="2">
        <f>G11-F14</f>
        <v>14000</v>
      </c>
      <c r="H14" s="2"/>
      <c r="I14" s="2"/>
      <c r="J14" s="2">
        <f t="shared" si="1"/>
        <v>14000</v>
      </c>
      <c r="K14" s="12">
        <f>J14*$K11</f>
        <v>12278000</v>
      </c>
      <c r="L14" s="14">
        <f>K14/L11</f>
        <v>28421.296296296296</v>
      </c>
    </row>
    <row r="15" spans="1:15" ht="15" thickBot="1" x14ac:dyDescent="0.4">
      <c r="A15" s="20"/>
      <c r="B15" s="3">
        <v>0</v>
      </c>
      <c r="C15" s="2">
        <f>C11-B15</f>
        <v>0</v>
      </c>
      <c r="D15" s="2"/>
      <c r="E15" s="2">
        <f>E11-D15</f>
        <v>0</v>
      </c>
      <c r="F15" s="22">
        <v>37650</v>
      </c>
      <c r="G15" s="2">
        <f>G11-F15</f>
        <v>14350</v>
      </c>
      <c r="H15" s="2"/>
      <c r="I15" s="2"/>
      <c r="J15" s="2">
        <f t="shared" si="1"/>
        <v>14350</v>
      </c>
      <c r="K15" s="12">
        <f>J15*$K11</f>
        <v>12584950</v>
      </c>
      <c r="L15" s="14">
        <f>K15/L11</f>
        <v>29131.828703703704</v>
      </c>
    </row>
    <row r="16" spans="1:15" ht="15" thickBot="1" x14ac:dyDescent="0.4">
      <c r="A16" s="20"/>
      <c r="B16" s="4">
        <v>0</v>
      </c>
      <c r="C16" s="5">
        <f>C11-B16</f>
        <v>0</v>
      </c>
      <c r="D16" s="5"/>
      <c r="E16" s="5">
        <f>E11-D16</f>
        <v>0</v>
      </c>
      <c r="F16" s="22">
        <v>51000</v>
      </c>
      <c r="G16" s="5">
        <f>G11-F16</f>
        <v>1000</v>
      </c>
      <c r="H16" s="5"/>
      <c r="I16" s="5"/>
      <c r="J16" s="5">
        <f t="shared" si="1"/>
        <v>1000</v>
      </c>
      <c r="K16" s="15">
        <f>J16*$K11</f>
        <v>877000</v>
      </c>
      <c r="L16" s="14">
        <f>K16/L11</f>
        <v>2030.0925925925926</v>
      </c>
    </row>
    <row r="17" spans="1:12" ht="15" thickBot="1" x14ac:dyDescent="0.4">
      <c r="A17" s="21"/>
      <c r="B17" s="6"/>
      <c r="C17" s="7"/>
      <c r="D17" s="7"/>
      <c r="E17" s="7"/>
      <c r="F17" s="7"/>
      <c r="G17" s="7"/>
      <c r="H17" s="7"/>
      <c r="I17" s="7"/>
      <c r="J17" s="7"/>
      <c r="K17" s="16">
        <f>SUM(K13:K16)</f>
        <v>39771950</v>
      </c>
      <c r="L17" s="14">
        <f>SUM(L13:L16)</f>
        <v>92064.699074074088</v>
      </c>
    </row>
    <row r="18" spans="1:12" x14ac:dyDescent="0.35">
      <c r="C18" s="1" t="s">
        <v>8</v>
      </c>
      <c r="E18" s="1" t="s">
        <v>8</v>
      </c>
      <c r="G18" s="1"/>
      <c r="I18" s="1"/>
      <c r="K18" s="11" t="s">
        <v>11</v>
      </c>
      <c r="L18" s="11" t="s">
        <v>19</v>
      </c>
    </row>
    <row r="19" spans="1:12" x14ac:dyDescent="0.35">
      <c r="C19" s="2">
        <v>8600</v>
      </c>
      <c r="E19" s="2">
        <v>5570</v>
      </c>
      <c r="G19" s="2"/>
      <c r="I19" s="2"/>
      <c r="K19" s="12">
        <v>877</v>
      </c>
      <c r="L19" s="12">
        <v>432</v>
      </c>
    </row>
    <row r="20" spans="1:12" x14ac:dyDescent="0.35">
      <c r="A20" s="20" t="s">
        <v>14</v>
      </c>
      <c r="B20" s="8" t="s">
        <v>1</v>
      </c>
      <c r="C20" s="1" t="s">
        <v>7</v>
      </c>
      <c r="D20" s="8" t="s">
        <v>2</v>
      </c>
      <c r="E20" s="1" t="s">
        <v>7</v>
      </c>
      <c r="F20" s="8"/>
      <c r="G20" s="1"/>
      <c r="H20" s="8"/>
      <c r="I20" s="1"/>
      <c r="J20" s="9" t="s">
        <v>9</v>
      </c>
      <c r="K20" s="13" t="s">
        <v>10</v>
      </c>
      <c r="L20" s="13" t="s">
        <v>10</v>
      </c>
    </row>
    <row r="21" spans="1:12" ht="15" thickBot="1" x14ac:dyDescent="0.4">
      <c r="A21" s="20"/>
      <c r="B21" s="22">
        <v>8054</v>
      </c>
      <c r="C21" s="2">
        <f>C19-B21</f>
        <v>546</v>
      </c>
      <c r="D21" s="2">
        <v>7158</v>
      </c>
      <c r="E21" s="23">
        <f>E19-D21</f>
        <v>-1588</v>
      </c>
      <c r="F21" s="2"/>
      <c r="G21" s="10"/>
      <c r="H21" s="2"/>
      <c r="I21" s="10"/>
      <c r="J21" s="2">
        <f t="shared" ref="J21" si="2">I21+G21+E21+C21</f>
        <v>-1042</v>
      </c>
      <c r="K21" s="14">
        <f>J21*$K19</f>
        <v>-913834</v>
      </c>
      <c r="L21" s="14">
        <f>K21/L19</f>
        <v>-2115.3564814814813</v>
      </c>
    </row>
    <row r="22" spans="1:12" ht="15" thickBot="1" x14ac:dyDescent="0.4">
      <c r="A22" s="20"/>
      <c r="B22" s="22">
        <v>2465</v>
      </c>
      <c r="C22" s="2">
        <f>C19-B22</f>
        <v>6135</v>
      </c>
      <c r="D22" s="2">
        <v>4916</v>
      </c>
      <c r="E22" s="23">
        <f>E19-D22</f>
        <v>654</v>
      </c>
      <c r="F22" s="2"/>
      <c r="G22" s="2"/>
      <c r="H22" s="2"/>
      <c r="I22" s="2"/>
      <c r="J22" s="2">
        <f>I22+G22+E22+C22</f>
        <v>6789</v>
      </c>
      <c r="K22" s="12">
        <f>J22*$K19</f>
        <v>5953953</v>
      </c>
      <c r="L22" s="12">
        <f>K22/L19</f>
        <v>13782.298611111111</v>
      </c>
    </row>
    <row r="23" spans="1:12" ht="15" thickBot="1" x14ac:dyDescent="0.4">
      <c r="A23" s="20"/>
      <c r="B23" s="22">
        <v>12305</v>
      </c>
      <c r="C23" s="2">
        <f>C19-B23</f>
        <v>-3705</v>
      </c>
      <c r="D23" s="2">
        <v>2320</v>
      </c>
      <c r="E23" s="23">
        <f>E19-D23</f>
        <v>3250</v>
      </c>
      <c r="F23" s="2"/>
      <c r="G23" s="2"/>
      <c r="H23" s="2"/>
      <c r="I23" s="2"/>
      <c r="J23" s="2">
        <f>I23+G23+E23+C23</f>
        <v>-455</v>
      </c>
      <c r="K23" s="12">
        <f>J23*$K19</f>
        <v>-399035</v>
      </c>
      <c r="L23" s="12">
        <f>K23/L19</f>
        <v>-923.69212962962968</v>
      </c>
    </row>
    <row r="24" spans="1:12" ht="15" thickBot="1" x14ac:dyDescent="0.4">
      <c r="A24" s="20"/>
      <c r="B24" s="22">
        <v>7262</v>
      </c>
      <c r="C24" s="5">
        <f>C19-B24</f>
        <v>1338</v>
      </c>
      <c r="D24" s="5">
        <v>2160</v>
      </c>
      <c r="E24" s="23">
        <f>E19-D24</f>
        <v>3410</v>
      </c>
      <c r="F24" s="5"/>
      <c r="G24" s="5">
        <v>0</v>
      </c>
      <c r="H24" s="5"/>
      <c r="I24" s="5">
        <v>0</v>
      </c>
      <c r="J24" s="5">
        <f>I24+G24+C24</f>
        <v>1338</v>
      </c>
      <c r="K24" s="15">
        <f>J24*$K19</f>
        <v>1173426</v>
      </c>
      <c r="L24" s="15">
        <f>K24/L19</f>
        <v>2716.2638888888887</v>
      </c>
    </row>
    <row r="25" spans="1:12" ht="15" thickBot="1" x14ac:dyDescent="0.4">
      <c r="A25" s="21"/>
      <c r="B25" s="6"/>
      <c r="C25" s="7"/>
      <c r="D25" s="7"/>
      <c r="E25" s="7"/>
      <c r="F25" s="7"/>
      <c r="G25" s="7"/>
      <c r="H25" s="7"/>
      <c r="I25" s="7"/>
      <c r="J25" s="7"/>
      <c r="K25" s="16">
        <f>SUM(K21:K24)</f>
        <v>5814510</v>
      </c>
      <c r="L25" s="16">
        <f>SUM(L21:L24)</f>
        <v>13459.513888888889</v>
      </c>
    </row>
  </sheetData>
  <mergeCells count="3">
    <mergeCell ref="A4:A9"/>
    <mergeCell ref="A12:A17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Jul-Oct AGO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Georgewill, Sotonye A SPDC-UPO/G/UCT</dc:creator>
  <cp:lastModifiedBy>Georgewill, Sotonye A SPDC-UPO/G/UCT</cp:lastModifiedBy>
  <dcterms:created xsi:type="dcterms:W3CDTF">2022-10-28T05:53:44Z</dcterms:created>
  <dcterms:modified xsi:type="dcterms:W3CDTF">2022-11-03T12:14:49Z</dcterms:modified>
</cp:coreProperties>
</file>