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Georgewill\Desktop\AMIS work\cadence\"/>
    </mc:Choice>
  </mc:AlternateContent>
  <xr:revisionPtr revIDLastSave="0" documentId="8_{F383597B-D4AE-4275-BCA5-F99EE117E49A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25017" yWindow="-118" windowWidth="25370" windowHeight="13759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<sst xmlns="http://schemas.openxmlformats.org/spreadsheetml/2006/main" count="307" uniqueCount="137">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</sst>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43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43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43" fontId="1" fillId="9" borderId="21" xfId="1" applyFont="1" applyFill="1" applyBorder="1"/>
    <xf numFmtId="43" fontId="1" fillId="9" borderId="1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zoomScale="108" zoomScaleNormal="115" workbookViewId="0">
      <selection activeCell="J32" sqref="J32"/>
    </sheetView>
  </sheetViews>
  <sheetFormatPr defaultRowHeight="15.05" x14ac:dyDescent="0.3"/>
  <cols>
    <col min="1" max="1" width="8.6640625" style="88"/>
    <col min="2" max="2" width="14.33203125" style="88" customWidth="1"/>
    <col min="3" max="3" width="68.6640625" style="88" customWidth="1"/>
    <col min="4" max="4" width="30.33203125" style="88" customWidth="1"/>
    <col min="5" max="5" width="8.5546875" style="88" hidden="1" customWidth="1"/>
    <col min="6" max="6" width="28.5546875" style="132" customWidth="1"/>
    <col min="7" max="7" width="4.33203125" style="88" customWidth="1"/>
    <col min="8" max="9" width="4.6640625" style="88" customWidth="1"/>
    <col min="10" max="10" width="18.5546875" style="88" customWidth="1"/>
    <col min="11" max="11" width="15.44140625" style="88" customWidth="1"/>
    <col min="12" max="14" width="8.6640625" style="88"/>
    <col min="15" max="15" width="31.5546875" style="88" customWidth="1"/>
    <col min="16" max="16" width="8.6640625" customWidth="1"/>
    <col min="19" max="19" width="11.6640625" customWidth="1"/>
  </cols>
  <sheetData>
    <row r="1" spans="2:22" ht="21.45" customHeight="1" thickBot="1" x14ac:dyDescent="0.35"/>
    <row r="2" spans="2:22" ht="41.25" customHeight="1" thickBot="1" x14ac:dyDescent="0.35">
      <c r="C2" s="171" t="s">
        <v>0</v>
      </c>
      <c r="D2" s="172"/>
      <c r="E2" s="172"/>
      <c r="F2" s="173"/>
      <c r="G2" s="90"/>
      <c r="H2" s="90"/>
      <c r="I2" s="90"/>
      <c r="J2" s="90"/>
    </row>
    <row r="3" spans="2:22" ht="15.75" hidden="1" thickBot="1" x14ac:dyDescent="0.35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30.15" hidden="1" x14ac:dyDescent="0.3">
      <c r="C4" s="91" t="s">
        <v>1</v>
      </c>
      <c r="D4" s="92" t="s">
        <v>2</v>
      </c>
      <c r="E4" s="93" t="s">
        <v>3</v>
      </c>
      <c r="F4" s="133" t="s">
        <v>4</v>
      </c>
      <c r="G4" s="133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">
      <c r="B5" s="89"/>
      <c r="C5" s="98" t="s">
        <v>10</v>
      </c>
      <c r="D5" s="99">
        <v>0.85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 x14ac:dyDescent="0.3">
      <c r="B6" s="89"/>
      <c r="C6" s="98" t="s">
        <v>13</v>
      </c>
      <c r="D6" s="99">
        <v>0.85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29.95" hidden="1" customHeight="1" x14ac:dyDescent="0.3">
      <c r="B7" s="89"/>
      <c r="C7" s="104" t="s">
        <v>16</v>
      </c>
      <c r="D7" s="99">
        <v>0.85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75" hidden="1" customHeight="1" x14ac:dyDescent="0.3">
      <c r="B8" s="89"/>
      <c r="C8" s="104" t="s">
        <v>19</v>
      </c>
      <c r="D8" s="99">
        <v>0.85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 x14ac:dyDescent="0.3">
      <c r="B9" s="89"/>
      <c r="C9" s="104" t="s">
        <v>22</v>
      </c>
      <c r="D9" s="99">
        <v>0.85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 x14ac:dyDescent="0.3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">
      <c r="B11" s="89"/>
      <c r="C11" s="154" t="s">
        <v>26</v>
      </c>
      <c r="D11" s="155">
        <v>0.61</v>
      </c>
      <c r="E11" s="146">
        <v>0.55000000000000004</v>
      </c>
      <c r="F11" s="156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6">
        <v>1</v>
      </c>
      <c r="Q11" s="147">
        <v>3.26</v>
      </c>
      <c r="R11" s="148">
        <v>0</v>
      </c>
      <c r="S11" s="149">
        <v>0.02</v>
      </c>
      <c r="T11" s="48"/>
    </row>
    <row r="12" spans="2:22" hidden="1" x14ac:dyDescent="0.3">
      <c r="B12" s="89"/>
      <c r="C12" s="154" t="s">
        <v>28</v>
      </c>
      <c r="D12" s="155">
        <v>0.61</v>
      </c>
      <c r="E12" s="146">
        <v>0.44</v>
      </c>
      <c r="F12" s="156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6">
        <v>1</v>
      </c>
      <c r="Q12" s="147">
        <v>0</v>
      </c>
      <c r="R12" s="148">
        <v>0</v>
      </c>
      <c r="S12" s="149">
        <v>0</v>
      </c>
      <c r="T12" s="48"/>
    </row>
    <row r="13" spans="2:22" hidden="1" x14ac:dyDescent="0.3">
      <c r="B13" s="89"/>
      <c r="C13" s="154" t="s">
        <v>30</v>
      </c>
      <c r="D13" s="155">
        <v>0.62</v>
      </c>
      <c r="E13" s="146">
        <v>1</v>
      </c>
      <c r="F13" s="156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6">
        <v>1</v>
      </c>
      <c r="Q13" s="147">
        <v>3.56</v>
      </c>
      <c r="R13" s="148">
        <v>0</v>
      </c>
      <c r="S13" s="149">
        <v>0</v>
      </c>
      <c r="T13" s="48"/>
    </row>
    <row r="14" spans="2:22" ht="15.75" hidden="1" thickBot="1" x14ac:dyDescent="0.35">
      <c r="B14" s="89"/>
      <c r="C14" s="157" t="s">
        <v>32</v>
      </c>
      <c r="D14" s="158">
        <v>1</v>
      </c>
      <c r="E14" s="150">
        <v>0.5</v>
      </c>
      <c r="F14" s="159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50">
        <v>0.5</v>
      </c>
      <c r="Q14" s="151">
        <v>0</v>
      </c>
      <c r="R14" s="152">
        <v>0</v>
      </c>
      <c r="S14" s="153">
        <v>0</v>
      </c>
      <c r="T14" s="48"/>
    </row>
    <row r="15" spans="2:22" ht="15.75" hidden="1" thickBot="1" x14ac:dyDescent="0.35">
      <c r="B15" s="89"/>
      <c r="C15" s="154" t="s">
        <v>33</v>
      </c>
      <c r="D15" s="160">
        <v>1</v>
      </c>
      <c r="E15" s="161">
        <v>0.33</v>
      </c>
      <c r="F15" s="162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.75" hidden="1" thickBot="1" x14ac:dyDescent="0.35">
      <c r="B16" s="89"/>
      <c r="C16" s="154" t="s">
        <v>34</v>
      </c>
      <c r="D16" s="155">
        <v>1</v>
      </c>
      <c r="E16" s="146">
        <v>0.27800000000000002</v>
      </c>
      <c r="F16" s="163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">
      <c r="B17" s="89"/>
      <c r="C17" s="154" t="s">
        <v>36</v>
      </c>
      <c r="D17" s="155">
        <v>0.5</v>
      </c>
      <c r="E17" s="146">
        <v>1</v>
      </c>
      <c r="F17" s="163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.75" thickBot="1" x14ac:dyDescent="0.35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.75" thickBot="1" x14ac:dyDescent="0.35">
      <c r="C19" s="118" t="s">
        <v>37</v>
      </c>
      <c r="D19" s="119" t="s">
        <v>38</v>
      </c>
      <c r="E19" s="120"/>
      <c r="F19" s="136"/>
    </row>
    <row r="20" spans="2:20" x14ac:dyDescent="0.3">
      <c r="C20" s="121" t="s">
        <v>39</v>
      </c>
      <c r="D20" s="141" t="s">
        <v>40</v>
      </c>
      <c r="E20" s="110"/>
      <c r="F20" s="137"/>
    </row>
    <row r="21" spans="2:20" ht="15.4" customHeight="1" x14ac:dyDescent="0.3">
      <c r="C21" s="85"/>
      <c r="D21" s="168"/>
      <c r="E21" s="169"/>
      <c r="F21" s="170"/>
    </row>
    <row r="22" spans="2:20" ht="16.399999999999999" thickBot="1" x14ac:dyDescent="0.35">
      <c r="C22" s="85" t="s">
        <v>41</v>
      </c>
      <c r="D22" s="142" t="s">
        <v>11</v>
      </c>
      <c r="E22" s="124">
        <f>IF(D22=$K$4,(VLOOKUP(D24,$C$5:$F$17,2,FALSE)),(VLOOKUP(D24,$C$5:$F$17,4,FALSE)))</f>
        <v>0.4</v>
      </c>
      <c r="F22" s="143">
        <v>1200000</v>
      </c>
    </row>
    <row r="23" spans="2:20" x14ac:dyDescent="0.3">
      <c r="C23" s="86" t="s">
        <v>42</v>
      </c>
      <c r="D23" s="144" t="s">
        <v>43</v>
      </c>
      <c r="E23" s="126"/>
      <c r="F23" s="138">
        <v>0</v>
      </c>
      <c r="H23" s="164" t="s">
        <v>44</v>
      </c>
      <c r="I23" s="165"/>
      <c r="J23" s="116" t="s">
        <v>45</v>
      </c>
    </row>
    <row r="24" spans="2:20" ht="15.75" thickBot="1" x14ac:dyDescent="0.35">
      <c r="C24" s="85" t="s">
        <v>46</v>
      </c>
      <c r="D24" s="145" t="s">
        <v>10</v>
      </c>
      <c r="E24" s="112">
        <f>VLOOKUP(D24,$C$4:$F$17,3,FALSE)</f>
        <v>0.3</v>
      </c>
      <c r="F24" s="131">
        <f>(F22-F23)*E24*E22</f>
        <v>144000</v>
      </c>
      <c r="H24" s="166"/>
      <c r="I24" s="167"/>
      <c r="J24" s="117" t="s">
        <v>47</v>
      </c>
    </row>
    <row r="25" spans="2:20" ht="27.5" thickBot="1" x14ac:dyDescent="0.35">
      <c r="C25" s="86" t="s">
        <v>48</v>
      </c>
    </row>
    <row r="26" spans="2:20" ht="13.6" customHeight="1" thickBot="1" x14ac:dyDescent="0.35">
      <c r="C26" s="85" t="s">
        <v>49</v>
      </c>
      <c r="D26" s="120" t="s">
        <v>50</v>
      </c>
      <c r="E26" s="120"/>
      <c r="F26" s="136"/>
    </row>
    <row r="27" spans="2:20" x14ac:dyDescent="0.3">
      <c r="C27" s="85" t="s">
        <v>51</v>
      </c>
      <c r="D27" s="110" t="s">
        <v>52</v>
      </c>
      <c r="E27" s="110"/>
      <c r="F27" s="137"/>
    </row>
    <row r="28" spans="2:20" x14ac:dyDescent="0.3">
      <c r="C28" s="85" t="s">
        <v>53</v>
      </c>
      <c r="D28" s="127" t="s">
        <v>23</v>
      </c>
      <c r="E28" s="99">
        <f>IF(D28=$K$7,(VLOOKUP(D31,$O$4:$S$16,3,FALSE)),IF(D28=$K$8,(VLOOKUP(D31,$O$4:S$16,4,FALSE)),(VLOOKUP(D31,$O$4:S$16,5,FALSE))))</f>
        <v>0.02</v>
      </c>
      <c r="F28" s="138"/>
    </row>
    <row r="29" spans="2:20" x14ac:dyDescent="0.3">
      <c r="C29" s="85" t="s">
        <v>54</v>
      </c>
      <c r="D29" s="129" t="s">
        <v>55</v>
      </c>
      <c r="E29" s="111">
        <f>(VLOOKUP(D31,$C$5:$F$16,3,FALSE))</f>
        <v>0.55000000000000004</v>
      </c>
      <c r="F29" s="138"/>
    </row>
    <row r="30" spans="2:20" x14ac:dyDescent="0.3">
      <c r="C30" s="85" t="s">
        <v>56</v>
      </c>
      <c r="D30" s="125" t="s">
        <v>43</v>
      </c>
      <c r="E30" s="111">
        <f>(VLOOKUP(D31,$C$5:$F$16,4,FALSE))</f>
        <v>0.27</v>
      </c>
      <c r="F30" s="138">
        <v>0</v>
      </c>
    </row>
    <row r="31" spans="2:20" ht="27.5" thickBot="1" x14ac:dyDescent="0.35">
      <c r="C31" s="86" t="s">
        <v>57</v>
      </c>
      <c r="D31" s="128" t="s">
        <v>26</v>
      </c>
      <c r="E31" s="112">
        <f>VLOOKUP(D31,$O$4:$S$16,2,FALSE)</f>
        <v>1</v>
      </c>
      <c r="F31" s="130">
        <f>(((F29/366)*F28*E31*E28)*1000)-(F30*E30*E29)</f>
        <v>0</v>
      </c>
      <c r="G31" s="140"/>
    </row>
    <row r="32" spans="2:20" ht="13.6" customHeight="1" x14ac:dyDescent="0.3">
      <c r="C32" s="85" t="s">
        <v>58</v>
      </c>
    </row>
    <row r="33" spans="3:8" ht="8.6999999999999993" customHeight="1" thickBot="1" x14ac:dyDescent="0.35">
      <c r="C33" s="87"/>
      <c r="D33" s="95"/>
      <c r="E33" s="89"/>
      <c r="F33" s="135"/>
      <c r="G33" s="107"/>
      <c r="H33" s="90"/>
    </row>
    <row r="34" spans="3:8" ht="7.55" customHeight="1" x14ac:dyDescent="0.3">
      <c r="D34" s="89"/>
      <c r="E34" s="89"/>
      <c r="F34" s="135"/>
      <c r="G34" s="103"/>
      <c r="H34" s="90"/>
    </row>
    <row r="35" spans="3:8" ht="11" customHeight="1" x14ac:dyDescent="0.3">
      <c r="D35" s="113"/>
      <c r="E35" s="89"/>
      <c r="F35" s="135"/>
      <c r="G35" s="103"/>
      <c r="H35" s="90"/>
    </row>
    <row r="36" spans="3:8" ht="8.6999999999999993" customHeight="1" thickBot="1" x14ac:dyDescent="0.35">
      <c r="C36" s="90"/>
      <c r="D36" s="105"/>
      <c r="E36" s="89"/>
      <c r="F36" s="135"/>
      <c r="G36" s="108"/>
      <c r="H36" s="90"/>
    </row>
    <row r="37" spans="3:8" x14ac:dyDescent="0.3">
      <c r="C37" s="122" t="s">
        <v>59</v>
      </c>
      <c r="D37" s="90"/>
      <c r="E37" s="90"/>
      <c r="F37" s="139"/>
      <c r="G37" s="90"/>
      <c r="H37" s="90"/>
    </row>
    <row r="38" spans="3:8" ht="15.75" thickBot="1" x14ac:dyDescent="0.35">
      <c r="C38" s="123" t="s">
        <v>60</v>
      </c>
      <c r="D38" s="95"/>
      <c r="E38" s="89"/>
      <c r="F38" s="135"/>
      <c r="G38" s="107"/>
      <c r="H38" s="90"/>
    </row>
    <row r="39" spans="3:8" x14ac:dyDescent="0.3">
      <c r="C39" s="90"/>
      <c r="D39" s="89"/>
      <c r="E39" s="89"/>
      <c r="F39" s="135"/>
      <c r="G39" s="103"/>
      <c r="H39" s="90"/>
    </row>
    <row r="40" spans="3:8" x14ac:dyDescent="0.3">
      <c r="C40" s="90"/>
      <c r="D40" s="113"/>
      <c r="E40" s="89"/>
      <c r="F40" s="135"/>
      <c r="G40" s="103"/>
      <c r="H40" s="90"/>
    </row>
    <row r="41" spans="3:8" x14ac:dyDescent="0.3">
      <c r="C41" s="90"/>
      <c r="D41" s="105"/>
      <c r="E41" s="89"/>
      <c r="F41" s="135"/>
      <c r="G41" s="108"/>
      <c r="H41" s="90"/>
    </row>
    <row r="42" spans="3:8" x14ac:dyDescent="0.3">
      <c r="C42" s="90"/>
      <c r="D42" s="90"/>
      <c r="E42" s="90"/>
      <c r="F42" s="139"/>
      <c r="G42" s="90"/>
      <c r="H42" s="90"/>
    </row>
    <row r="43" spans="3:8" x14ac:dyDescent="0.3">
      <c r="C43" s="90"/>
      <c r="D43" s="90"/>
      <c r="E43" s="90"/>
      <c r="F43" s="139"/>
      <c r="G43" s="90"/>
      <c r="H43" s="90"/>
    </row>
    <row r="44" spans="3:8" x14ac:dyDescent="0.3">
      <c r="C44" s="90"/>
      <c r="D44" s="90"/>
      <c r="E44" s="90"/>
      <c r="F44" s="139"/>
      <c r="G44" s="90"/>
      <c r="H44" s="90"/>
    </row>
    <row r="45" spans="3:8" x14ac:dyDescent="0.3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640625" defaultRowHeight="13.1" x14ac:dyDescent="0.25"/>
  <cols>
    <col min="1" max="1" width="8.6640625" style="1" customWidth="1"/>
    <col min="2" max="2" width="26.6640625" style="1" bestFit="1" customWidth="1"/>
    <col min="3" max="3" width="12" style="1" customWidth="1"/>
    <col min="4" max="6" width="20.6640625" style="1"/>
    <col min="7" max="7" width="26.6640625" style="1" customWidth="1"/>
    <col min="8" max="8" width="20.6640625" style="1"/>
    <col min="9" max="9" width="15.33203125" style="1" customWidth="1"/>
    <col min="10" max="10" width="12.88671875" style="1" customWidth="1"/>
    <col min="11" max="16384" width="20.6640625" style="1"/>
  </cols>
  <sheetData>
    <row r="1" spans="2:11" ht="13.75" thickBot="1" x14ac:dyDescent="0.3"/>
    <row r="2" spans="2:11" x14ac:dyDescent="0.25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25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25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25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25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.2" x14ac:dyDescent="0.25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.2" x14ac:dyDescent="0.25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85" thickBot="1" x14ac:dyDescent="0.3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85" thickBot="1" x14ac:dyDescent="0.3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13.75" thickBot="1" x14ac:dyDescent="0.3">
      <c r="K11" s="19" t="s">
        <v>74</v>
      </c>
    </row>
    <row r="12" spans="2:11" ht="13.75" thickBot="1" x14ac:dyDescent="0.3"/>
    <row r="13" spans="2:11" ht="13.75" thickBot="1" x14ac:dyDescent="0.3">
      <c r="B13" s="10" t="s">
        <v>75</v>
      </c>
      <c r="C13" s="11" t="s">
        <v>62</v>
      </c>
      <c r="D13" s="12" t="s">
        <v>63</v>
      </c>
    </row>
    <row r="14" spans="2:11" x14ac:dyDescent="0.25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25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25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25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.2" x14ac:dyDescent="0.25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.2" x14ac:dyDescent="0.25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85" thickBot="1" x14ac:dyDescent="0.3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.2" x14ac:dyDescent="0.25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75" thickBot="1" x14ac:dyDescent="0.3">
      <c r="G22" s="19" t="s">
        <v>74</v>
      </c>
      <c r="H22" s="20">
        <v>0.2767</v>
      </c>
      <c r="I22" s="21">
        <f>I17*H22</f>
        <v>0.1073596</v>
      </c>
    </row>
    <row r="23" spans="2:9" x14ac:dyDescent="0.25">
      <c r="B23" s="39" t="s">
        <v>44</v>
      </c>
      <c r="C23" s="40"/>
      <c r="D23" s="41" t="s">
        <v>81</v>
      </c>
    </row>
    <row r="24" spans="2:9" ht="13.75" thickBot="1" x14ac:dyDescent="0.3">
      <c r="B24" s="42"/>
      <c r="C24" s="43"/>
      <c r="D24" s="44" t="s">
        <v>47</v>
      </c>
    </row>
    <row r="25" spans="2:9" x14ac:dyDescent="0.25">
      <c r="G25" s="10" t="s">
        <v>82</v>
      </c>
      <c r="H25" s="28" t="s">
        <v>62</v>
      </c>
      <c r="I25" s="29" t="s">
        <v>63</v>
      </c>
    </row>
    <row r="26" spans="2:9" x14ac:dyDescent="0.25">
      <c r="G26" s="30" t="s">
        <v>83</v>
      </c>
      <c r="H26" s="9">
        <v>5</v>
      </c>
      <c r="I26" s="31"/>
    </row>
    <row r="27" spans="2:9" x14ac:dyDescent="0.25">
      <c r="G27" s="26" t="s">
        <v>68</v>
      </c>
      <c r="H27" s="9">
        <v>365</v>
      </c>
      <c r="I27" s="31"/>
    </row>
    <row r="28" spans="2:9" x14ac:dyDescent="0.25">
      <c r="G28" s="16" t="s">
        <v>84</v>
      </c>
      <c r="H28" s="2">
        <v>15.65</v>
      </c>
      <c r="I28" s="27">
        <f>(H27/365)*H28*H26</f>
        <v>78.25</v>
      </c>
    </row>
    <row r="29" spans="2:9" x14ac:dyDescent="0.25">
      <c r="G29" s="16" t="s">
        <v>85</v>
      </c>
      <c r="H29" s="2">
        <v>0.3</v>
      </c>
      <c r="I29" s="17">
        <f>I28*H29</f>
        <v>23.474999999999998</v>
      </c>
    </row>
    <row r="30" spans="2:9" x14ac:dyDescent="0.25">
      <c r="G30" s="16" t="s">
        <v>71</v>
      </c>
      <c r="H30" s="2">
        <v>0.66669999999999996</v>
      </c>
      <c r="I30" s="17">
        <f>I28*H30</f>
        <v>52.169274999999999</v>
      </c>
    </row>
    <row r="31" spans="2:9" ht="26.2" x14ac:dyDescent="0.25">
      <c r="G31" s="18" t="s">
        <v>72</v>
      </c>
      <c r="H31" s="2">
        <v>0.15</v>
      </c>
      <c r="I31" s="17">
        <f>I28*H31</f>
        <v>11.737499999999999</v>
      </c>
    </row>
    <row r="32" spans="2:9" ht="26.2" x14ac:dyDescent="0.25">
      <c r="G32" s="18" t="s">
        <v>73</v>
      </c>
      <c r="H32" s="2">
        <v>0.3</v>
      </c>
      <c r="I32" s="17">
        <f>I28*H32</f>
        <v>23.474999999999998</v>
      </c>
    </row>
    <row r="33" spans="7:9" ht="13.75" thickBot="1" x14ac:dyDescent="0.3">
      <c r="G33" s="19" t="s">
        <v>74</v>
      </c>
      <c r="H33" s="20">
        <v>0.2767</v>
      </c>
      <c r="I33" s="21">
        <f>I28*H33</f>
        <v>21.651775000000001</v>
      </c>
    </row>
    <row r="35" spans="7:9" x14ac:dyDescent="0.25">
      <c r="G35" s="5"/>
      <c r="H35" s="6"/>
    </row>
    <row r="36" spans="7:9" x14ac:dyDescent="0.25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640625" defaultRowHeight="13.1" x14ac:dyDescent="0.25"/>
  <cols>
    <col min="1" max="1" width="8.6640625" style="1"/>
    <col min="2" max="2" width="25" style="1" customWidth="1"/>
    <col min="3" max="3" width="8.6640625" style="1"/>
    <col min="4" max="4" width="17.109375" style="1" customWidth="1"/>
    <col min="5" max="5" width="6.88671875" style="1" customWidth="1"/>
    <col min="6" max="6" width="6.44140625" style="1" customWidth="1"/>
    <col min="7" max="7" width="22.33203125" style="1" bestFit="1" customWidth="1"/>
    <col min="8" max="8" width="8.6640625" style="1"/>
    <col min="9" max="9" width="12.109375" style="1" customWidth="1"/>
    <col min="10" max="11" width="5.33203125" style="1" customWidth="1"/>
    <col min="12" max="12" width="25.88671875" style="1" customWidth="1"/>
    <col min="13" max="13" width="14" style="1" customWidth="1"/>
    <col min="14" max="14" width="10.88671875" style="1" customWidth="1"/>
    <col min="15" max="16384" width="8.6640625" style="1"/>
  </cols>
  <sheetData>
    <row r="2" spans="2:14" ht="13.75" thickBot="1" x14ac:dyDescent="0.3">
      <c r="C2" s="34"/>
      <c r="D2" s="34"/>
    </row>
    <row r="3" spans="2:14" x14ac:dyDescent="0.25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25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25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75" thickBot="1" x14ac:dyDescent="0.3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75" thickBot="1" x14ac:dyDescent="0.3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25">
      <c r="D8" s="32"/>
      <c r="I8" s="32"/>
      <c r="N8" s="32"/>
    </row>
    <row r="9" spans="2:14" x14ac:dyDescent="0.25">
      <c r="B9" s="3"/>
      <c r="C9" s="3"/>
      <c r="D9" s="33"/>
      <c r="I9" s="32"/>
      <c r="N9" s="32"/>
    </row>
    <row r="10" spans="2:14" ht="13.75" thickBot="1" x14ac:dyDescent="0.3">
      <c r="B10" s="3"/>
      <c r="C10" s="3"/>
      <c r="D10" s="33"/>
      <c r="I10" s="32"/>
      <c r="N10" s="32"/>
    </row>
    <row r="11" spans="2:14" x14ac:dyDescent="0.25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25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25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75" thickBot="1" x14ac:dyDescent="0.3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75" thickBot="1" x14ac:dyDescent="0.3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25">
      <c r="D16" s="32"/>
      <c r="I16" s="32"/>
      <c r="N16" s="32"/>
    </row>
    <row r="17" spans="2:14" x14ac:dyDescent="0.25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75" thickBot="1" x14ac:dyDescent="0.3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25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25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75" customHeight="1" x14ac:dyDescent="0.25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25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75" thickBot="1" x14ac:dyDescent="0.3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75" thickBot="1" x14ac:dyDescent="0.3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75" thickBot="1" x14ac:dyDescent="0.3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25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75" thickBot="1" x14ac:dyDescent="0.3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25">
      <c r="K28" s="7"/>
    </row>
    <row r="29" spans="2:14" x14ac:dyDescent="0.25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5.05" x14ac:dyDescent="0.3"/>
  <cols>
    <col min="2" max="2" width="24.6640625" customWidth="1"/>
    <col min="3" max="3" width="14.88671875" customWidth="1"/>
    <col min="4" max="4" width="16" customWidth="1"/>
  </cols>
  <sheetData>
    <row r="1" spans="2:4" ht="15.75" thickBot="1" x14ac:dyDescent="0.35"/>
    <row r="2" spans="2:4" x14ac:dyDescent="0.3">
      <c r="B2" s="10" t="s">
        <v>111</v>
      </c>
      <c r="C2" s="35" t="s">
        <v>62</v>
      </c>
      <c r="D2" s="12" t="s">
        <v>63</v>
      </c>
    </row>
    <row r="3" spans="2:4" x14ac:dyDescent="0.3">
      <c r="B3" s="13" t="s">
        <v>65</v>
      </c>
      <c r="C3" s="2"/>
      <c r="D3" s="22">
        <v>1</v>
      </c>
    </row>
    <row r="4" spans="2:4" x14ac:dyDescent="0.3">
      <c r="B4" s="13" t="s">
        <v>112</v>
      </c>
      <c r="C4" s="2">
        <v>0.94</v>
      </c>
      <c r="D4" s="23">
        <f>D3*C4</f>
        <v>0.94</v>
      </c>
    </row>
    <row r="5" spans="2:4" ht="15.75" thickBot="1" x14ac:dyDescent="0.35">
      <c r="B5" s="36" t="s">
        <v>93</v>
      </c>
      <c r="C5" s="20">
        <v>1</v>
      </c>
      <c r="D5" s="25">
        <f>D4*C5</f>
        <v>0.94</v>
      </c>
    </row>
    <row r="6" spans="2:4" x14ac:dyDescent="0.3">
      <c r="B6" s="1"/>
      <c r="C6" s="1"/>
      <c r="D6" s="32"/>
    </row>
    <row r="7" spans="2:4" x14ac:dyDescent="0.3">
      <c r="B7" s="1"/>
      <c r="C7" s="1"/>
      <c r="D7" s="32"/>
    </row>
    <row r="8" spans="2:4" x14ac:dyDescent="0.3">
      <c r="B8" s="1"/>
      <c r="C8" s="1"/>
      <c r="D8" s="32"/>
    </row>
    <row r="9" spans="2:4" ht="15.75" thickBot="1" x14ac:dyDescent="0.35">
      <c r="B9" s="1"/>
      <c r="C9" s="1"/>
      <c r="D9" s="32"/>
    </row>
    <row r="10" spans="2:4" x14ac:dyDescent="0.3">
      <c r="B10" s="10" t="s">
        <v>113</v>
      </c>
      <c r="C10" s="35" t="s">
        <v>62</v>
      </c>
      <c r="D10" s="37" t="s">
        <v>63</v>
      </c>
    </row>
    <row r="11" spans="2:4" x14ac:dyDescent="0.3">
      <c r="B11" s="13" t="s">
        <v>76</v>
      </c>
      <c r="C11" s="2"/>
      <c r="D11" s="22">
        <v>1</v>
      </c>
    </row>
    <row r="12" spans="2:4" x14ac:dyDescent="0.3">
      <c r="B12" s="13" t="s">
        <v>114</v>
      </c>
      <c r="C12" s="2">
        <v>0.7</v>
      </c>
      <c r="D12" s="23">
        <f>D11*C12</f>
        <v>0.7</v>
      </c>
    </row>
    <row r="13" spans="2:4" ht="15.75" thickBot="1" x14ac:dyDescent="0.35">
      <c r="B13" s="36" t="s">
        <v>93</v>
      </c>
      <c r="C13" s="20">
        <v>1</v>
      </c>
      <c r="D13" s="25">
        <f>D12*C13</f>
        <v>0.7</v>
      </c>
    </row>
    <row r="14" spans="2:4" x14ac:dyDescent="0.3">
      <c r="B14" s="1"/>
      <c r="C14" s="1"/>
      <c r="D14" s="32"/>
    </row>
    <row r="15" spans="2:4" x14ac:dyDescent="0.3">
      <c r="B15" s="1"/>
      <c r="C15" s="1"/>
      <c r="D15" s="32"/>
    </row>
    <row r="16" spans="2:4" x14ac:dyDescent="0.3">
      <c r="B16" s="3"/>
      <c r="C16" s="3"/>
      <c r="D16" s="33"/>
    </row>
    <row r="17" spans="2:4" ht="15.75" thickBot="1" x14ac:dyDescent="0.35">
      <c r="B17" s="3"/>
      <c r="C17" s="3"/>
      <c r="D17" s="33"/>
    </row>
    <row r="18" spans="2:4" x14ac:dyDescent="0.3">
      <c r="B18" s="10" t="s">
        <v>115</v>
      </c>
      <c r="C18" s="35" t="s">
        <v>62</v>
      </c>
      <c r="D18" s="37" t="s">
        <v>63</v>
      </c>
    </row>
    <row r="19" spans="2:4" x14ac:dyDescent="0.3">
      <c r="B19" s="13" t="s">
        <v>116</v>
      </c>
      <c r="C19" s="8">
        <v>1</v>
      </c>
      <c r="D19" s="38"/>
    </row>
    <row r="20" spans="2:4" ht="16.850000000000001" customHeight="1" x14ac:dyDescent="0.3">
      <c r="B20" s="26" t="s">
        <v>68</v>
      </c>
      <c r="C20" s="8">
        <v>365</v>
      </c>
      <c r="D20" s="38"/>
    </row>
    <row r="21" spans="2:4" x14ac:dyDescent="0.3">
      <c r="B21" s="16" t="s">
        <v>117</v>
      </c>
      <c r="C21" s="2">
        <v>0.16</v>
      </c>
      <c r="D21" s="23">
        <f>(C20/365)*C19*C21</f>
        <v>0.16</v>
      </c>
    </row>
    <row r="22" spans="2:4" ht="15.75" thickBot="1" x14ac:dyDescent="0.35">
      <c r="B22" s="36" t="s">
        <v>118</v>
      </c>
      <c r="C22" s="20">
        <v>1</v>
      </c>
      <c r="D22" s="25">
        <f>D21*C22</f>
        <v>0.16</v>
      </c>
    </row>
    <row r="24" spans="2:4" ht="15.75" thickBot="1" x14ac:dyDescent="0.35"/>
    <row r="25" spans="2:4" x14ac:dyDescent="0.3">
      <c r="B25" s="39" t="s">
        <v>44</v>
      </c>
      <c r="C25" s="40"/>
      <c r="D25" s="41" t="s">
        <v>81</v>
      </c>
    </row>
    <row r="26" spans="2:4" ht="15.75" thickBot="1" x14ac:dyDescent="0.35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5.05" x14ac:dyDescent="0.3"/>
  <cols>
    <col min="2" max="2" width="14.33203125" customWidth="1"/>
    <col min="3" max="3" width="31.5546875" customWidth="1"/>
    <col min="4" max="4" width="24.6640625" customWidth="1"/>
    <col min="5" max="5" width="8.5546875" customWidth="1"/>
    <col min="6" max="7" width="10.5546875" customWidth="1"/>
    <col min="8" max="8" width="10.6640625" customWidth="1"/>
    <col min="9" max="9" width="14.6640625" customWidth="1"/>
    <col min="11" max="11" width="21.88671875" customWidth="1"/>
    <col min="15" max="15" width="22" customWidth="1"/>
    <col min="16" max="16" width="17.33203125" customWidth="1"/>
  </cols>
  <sheetData>
    <row r="3" spans="2:22" ht="15.75" thickBot="1" x14ac:dyDescent="0.35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3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29.95" customHeight="1" x14ac:dyDescent="0.3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75" customHeight="1" x14ac:dyDescent="0.3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85" x14ac:dyDescent="0.3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.75" thickBot="1" x14ac:dyDescent="0.35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.75" thickBot="1" x14ac:dyDescent="0.35"/>
    <row r="16" spans="2:22" x14ac:dyDescent="0.3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">
      <c r="D17" s="76"/>
      <c r="E17" s="77"/>
      <c r="F17" s="78"/>
      <c r="G17" s="79"/>
    </row>
    <row r="18" spans="4:7" x14ac:dyDescent="0.3">
      <c r="D18" s="13" t="s">
        <v>121</v>
      </c>
      <c r="E18" s="2"/>
      <c r="F18" s="46"/>
      <c r="G18" s="22">
        <v>1</v>
      </c>
    </row>
    <row r="19" spans="4:7" ht="15.75" thickBot="1" x14ac:dyDescent="0.35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.75" thickBot="1" x14ac:dyDescent="0.35"/>
    <row r="21" spans="4:7" x14ac:dyDescent="0.3">
      <c r="D21" s="10" t="s">
        <v>133</v>
      </c>
      <c r="E21" s="35" t="s">
        <v>62</v>
      </c>
      <c r="F21" s="45" t="s">
        <v>132</v>
      </c>
      <c r="G21" s="12"/>
    </row>
    <row r="22" spans="4:7" x14ac:dyDescent="0.3">
      <c r="D22" s="13" t="s">
        <v>121</v>
      </c>
      <c r="E22" s="2"/>
      <c r="F22" s="46"/>
      <c r="G22" s="22">
        <v>1</v>
      </c>
    </row>
    <row r="23" spans="4:7" ht="15.75" thickBot="1" x14ac:dyDescent="0.35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.75" thickBot="1" x14ac:dyDescent="0.35"/>
    <row r="25" spans="4:7" ht="16.55" customHeight="1" x14ac:dyDescent="0.3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">
      <c r="D26" s="13" t="s">
        <v>17</v>
      </c>
      <c r="E26" s="2"/>
      <c r="F26" s="46"/>
      <c r="G26" s="22">
        <v>1</v>
      </c>
    </row>
    <row r="27" spans="4:7" x14ac:dyDescent="0.3">
      <c r="D27" s="26" t="s">
        <v>68</v>
      </c>
      <c r="E27" s="73"/>
      <c r="F27" s="74"/>
      <c r="G27" s="75">
        <v>365</v>
      </c>
    </row>
    <row r="28" spans="4:7" ht="15.75" thickBot="1" x14ac:dyDescent="0.35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.75" thickBot="1" x14ac:dyDescent="0.35"/>
    <row r="30" spans="4:7" x14ac:dyDescent="0.3">
      <c r="D30" s="10" t="s">
        <v>135</v>
      </c>
      <c r="E30" s="35" t="s">
        <v>62</v>
      </c>
      <c r="F30" s="45" t="s">
        <v>132</v>
      </c>
      <c r="G30" s="12"/>
    </row>
    <row r="31" spans="4:7" x14ac:dyDescent="0.3">
      <c r="D31" s="13" t="s">
        <v>20</v>
      </c>
      <c r="E31" s="2"/>
      <c r="F31" s="46"/>
      <c r="G31" s="22">
        <v>1</v>
      </c>
    </row>
    <row r="32" spans="4:7" x14ac:dyDescent="0.3">
      <c r="D32" s="26" t="s">
        <v>68</v>
      </c>
      <c r="E32" s="73"/>
      <c r="F32" s="74"/>
      <c r="G32" s="75">
        <v>365</v>
      </c>
    </row>
    <row r="33" spans="4:7" ht="15.75" thickBot="1" x14ac:dyDescent="0.35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.75" thickBot="1" x14ac:dyDescent="0.35"/>
    <row r="35" spans="4:7" x14ac:dyDescent="0.3">
      <c r="D35" s="10" t="s">
        <v>136</v>
      </c>
      <c r="E35" s="35" t="s">
        <v>62</v>
      </c>
      <c r="F35" s="45" t="s">
        <v>132</v>
      </c>
      <c r="G35" s="12"/>
    </row>
    <row r="36" spans="4:7" x14ac:dyDescent="0.3">
      <c r="D36" s="13" t="s">
        <v>23</v>
      </c>
      <c r="E36" s="2"/>
      <c r="F36" s="46"/>
      <c r="G36" s="22">
        <v>1</v>
      </c>
    </row>
    <row r="37" spans="4:7" x14ac:dyDescent="0.3">
      <c r="D37" s="26" t="s">
        <v>68</v>
      </c>
      <c r="E37" s="73"/>
      <c r="F37" s="74"/>
      <c r="G37" s="75">
        <v>365</v>
      </c>
    </row>
    <row r="38" spans="4:7" ht="15.75" thickBot="1" x14ac:dyDescent="0.35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Georgewill, Sotonye A SPDC-UPO/G/UCT</cp:lastModifiedBy>
  <cp:revision/>
  <dcterms:created xsi:type="dcterms:W3CDTF">2019-03-08T09:08:42Z</dcterms:created>
  <dcterms:modified xsi:type="dcterms:W3CDTF">2022-05-19T07:04:45Z</dcterms:modified>
  <cp:category/>
  <cp:contentStatus/>
</cp:coreProperties>
</file>