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bookViews>
    <workbookView xWindow="0" yWindow="0" windowWidth="16815" windowHeight="7530"/>
  </bookViews>
  <sheets>
    <sheet name="FCF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1027"/>
</workbook>
</file>

<file path=xl/calcChain.xml><?xml version="1.0" encoding="utf-8"?>
<calcChain xmlns="http://schemas.openxmlformats.org/spreadsheetml/2006/main">
  <c r="P12" i="1" l="1"/>
  <c r="L12" i="1"/>
  <c r="I12" i="1"/>
  <c r="P7" i="1"/>
  <c r="P8" i="1" s="1"/>
  <c r="L7" i="1"/>
  <c r="L8" i="1" s="1"/>
  <c r="I7" i="1"/>
  <c r="I8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B7" i="1"/>
  <c r="B8" i="1" s="1"/>
  <c r="Q2" i="1"/>
  <c r="M2" i="1"/>
  <c r="J2" i="1"/>
  <c r="L9" i="1" l="1"/>
  <c r="L13" i="1" s="1"/>
  <c r="C9" i="1"/>
  <c r="C13" i="1" s="1"/>
  <c r="G9" i="1"/>
  <c r="G13" i="1" s="1"/>
  <c r="P9" i="1"/>
  <c r="P13" i="1"/>
  <c r="B9" i="1"/>
  <c r="B13" i="1"/>
  <c r="F9" i="1"/>
  <c r="F13" i="1" s="1"/>
  <c r="D9" i="1"/>
  <c r="D13" i="1" s="1"/>
  <c r="H13" i="1"/>
  <c r="H9" i="1"/>
  <c r="E9" i="1"/>
  <c r="E13" i="1" s="1"/>
  <c r="I9" i="1"/>
  <c r="I13" i="1" s="1"/>
  <c r="I14" i="1" l="1"/>
  <c r="I16" i="1" s="1"/>
  <c r="I18" i="1" s="1"/>
  <c r="D14" i="1"/>
  <c r="D16" i="1" s="1"/>
  <c r="E14" i="1"/>
  <c r="E16" i="1" s="1"/>
  <c r="F14" i="1"/>
  <c r="F16" i="1"/>
  <c r="G14" i="1"/>
  <c r="G16" i="1"/>
  <c r="H14" i="1"/>
  <c r="H16" i="1" s="1"/>
  <c r="C14" i="1"/>
  <c r="C16" i="1" s="1"/>
  <c r="B14" i="1"/>
  <c r="B16" i="1" s="1"/>
  <c r="L14" i="1"/>
  <c r="L16" i="1" s="1"/>
  <c r="L18" i="1" s="1"/>
  <c r="P14" i="1"/>
  <c r="P16" i="1" s="1"/>
  <c r="P18" i="1" s="1"/>
  <c r="I20" i="1" l="1"/>
  <c r="I23" i="1"/>
  <c r="P20" i="1"/>
  <c r="P23" i="1"/>
  <c r="L20" i="1"/>
  <c r="L23" i="1"/>
  <c r="I30" i="1" l="1"/>
</calcChain>
</file>

<file path=xl/sharedStrings.xml><?xml version="1.0" encoding="utf-8"?>
<sst xmlns="http://schemas.openxmlformats.org/spreadsheetml/2006/main" count="69" uniqueCount="32">
  <si>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</si>
  <si>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</si>
  <si>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</si>
  <si>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</si>
  <si>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</si>
  <si>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</si>
  <si>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</si>
  <si>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</si>
  <si>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</si>
  <si>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</si>
  <si>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</si>
  <si>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</si>
  <si>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</si>
  <si>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</si>
  <si>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</si>
  <si>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</si>
  <si>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</si>
  <si>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</si>
  <si>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</si>
  <si>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</si>
  <si>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</si>
  <si>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</si>
  <si>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</si>
  <si>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</si>
  <si>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</si>
  <si>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</si>
  <si>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</si>
  <si>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</si>
  <si>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Excluding tax expense (CSD impact)</t>
  </si>
  <si>
    <t>CSD SS</t>
  </si>
  <si>
    <t>CSD Impact( SS)</t>
  </si>
  <si>
    <t>Total for Oil +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</si>
</sst>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43" fontId="0" fillId="4" borderId="1" xfId="2" applyFont="1" applyFill="1" applyBorder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65" fontId="0" fillId="4" borderId="1" xfId="1" applyNumberFormat="1" applyFont="1" applyFill="1" applyBorder="1"/>
    <xf numFmtId="165" fontId="0" fillId="4" borderId="1" xfId="2" applyNumberFormat="1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5" fontId="0" fillId="0" borderId="7" xfId="0" applyNumberFormat="1" applyBorder="1"/>
    <xf numFmtId="0" fontId="3" fillId="0" borderId="0" xfId="0" applyFont="1" applyBorder="1"/>
    <xf numFmtId="168" fontId="3" fillId="5" borderId="0" xfId="1" applyNumberFormat="1" applyFont="1" applyFill="1" applyBorder="1"/>
    <xf numFmtId="43" fontId="5" fillId="0" borderId="0" xfId="2" applyNumberFormat="1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3">
    <cellStyle name="Comma 10 6" xfId="1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K1" zoomScale="85" zoomScaleNormal="85" workbookViewId="0">
      <selection activeCell="Q15" sqref="Q15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4" max="14" width="9.140625" customWidth="1"/>
    <col min="15" max="15" width="60.140625" customWidth="1"/>
    <col min="16" max="16" width="15.28515625" customWidth="1"/>
    <col min="17" max="17" width="31.85546875" customWidth="1"/>
    <col min="19" max="19" width="5.5703125" customWidth="1"/>
    <col min="20" max="20" width="10.5703125" customWidth="1"/>
  </cols>
  <sheetData>
    <row r="1" spans="1:18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18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2018</v>
      </c>
      <c r="J2" s="4">
        <f>I6*1000</f>
        <v>0</v>
      </c>
      <c r="K2" s="2" t="s">
        <v>1</v>
      </c>
      <c r="L2" s="3">
        <v>2018</v>
      </c>
      <c r="M2" s="5">
        <f>8.70557604623376/4</f>
        <v>2.1763940115584401</v>
      </c>
      <c r="O2" s="2" t="s">
        <v>2</v>
      </c>
      <c r="P2" s="3">
        <v>2018</v>
      </c>
      <c r="Q2" s="5">
        <f>9.59276207661771/4</f>
        <v>2.3981905191544275</v>
      </c>
    </row>
    <row r="3" spans="1:18" x14ac:dyDescent="0.25">
      <c r="A3" s="6" t="s">
        <v>3</v>
      </c>
      <c r="K3" s="6" t="s">
        <v>3</v>
      </c>
      <c r="M3" s="4"/>
      <c r="O3" s="6" t="s">
        <v>3</v>
      </c>
    </row>
    <row r="4" spans="1:18" x14ac:dyDescent="0.25">
      <c r="A4" s="7" t="s">
        <v>4</v>
      </c>
      <c r="B4" s="8"/>
      <c r="C4" s="8"/>
      <c r="D4" s="8"/>
      <c r="E4" s="8"/>
      <c r="F4" s="8"/>
      <c r="G4" s="8"/>
      <c r="H4" s="8"/>
      <c r="I4" s="8">
        <v>51.24</v>
      </c>
      <c r="J4" t="s">
        <v>5</v>
      </c>
      <c r="K4" s="7" t="s">
        <v>6</v>
      </c>
      <c r="L4" s="9">
        <v>1.36</v>
      </c>
      <c r="M4" t="s">
        <v>5</v>
      </c>
      <c r="O4" s="7" t="s">
        <v>6</v>
      </c>
      <c r="P4" s="10">
        <v>2.5099999999999998</v>
      </c>
      <c r="Q4" t="s">
        <v>5</v>
      </c>
      <c r="R4" s="4"/>
    </row>
    <row r="5" spans="1:18" x14ac:dyDescent="0.25">
      <c r="A5" s="7" t="s">
        <v>7</v>
      </c>
      <c r="B5" s="11">
        <v>366</v>
      </c>
      <c r="C5" s="11">
        <v>365</v>
      </c>
      <c r="D5" s="11">
        <v>365</v>
      </c>
      <c r="E5" s="11">
        <v>365</v>
      </c>
      <c r="F5" s="11">
        <v>366</v>
      </c>
      <c r="G5" s="11">
        <v>365</v>
      </c>
      <c r="H5" s="11">
        <v>365</v>
      </c>
      <c r="I5" s="11">
        <v>365</v>
      </c>
      <c r="K5" s="7" t="s">
        <v>7</v>
      </c>
      <c r="L5" s="11">
        <v>365</v>
      </c>
      <c r="O5" s="7" t="s">
        <v>7</v>
      </c>
      <c r="P5" s="12">
        <v>365</v>
      </c>
    </row>
    <row r="6" spans="1:18" x14ac:dyDescent="0.25">
      <c r="A6" s="7" t="s">
        <v>8</v>
      </c>
      <c r="B6" s="13"/>
      <c r="C6" s="13"/>
      <c r="D6" s="13"/>
      <c r="E6" s="13"/>
      <c r="F6" s="13"/>
      <c r="G6" s="13"/>
      <c r="H6" s="13"/>
      <c r="I6" s="14">
        <v>0</v>
      </c>
      <c r="J6" t="s">
        <v>9</v>
      </c>
      <c r="K6" s="7" t="s">
        <v>8</v>
      </c>
      <c r="L6" s="5">
        <v>0</v>
      </c>
      <c r="M6" t="s">
        <v>9</v>
      </c>
      <c r="O6" s="7" t="s">
        <v>8</v>
      </c>
      <c r="P6" s="5">
        <v>0</v>
      </c>
      <c r="Q6" t="s">
        <v>9</v>
      </c>
    </row>
    <row r="7" spans="1:18" x14ac:dyDescent="0.25">
      <c r="A7" s="7" t="s">
        <v>10</v>
      </c>
      <c r="B7" s="15">
        <f t="shared" ref="B7:H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>I6*I5*1000</f>
        <v>0</v>
      </c>
      <c r="K7" s="7" t="s">
        <v>11</v>
      </c>
      <c r="L7" s="15">
        <f>L6*L5*1000</f>
        <v>0</v>
      </c>
      <c r="O7" s="7" t="s">
        <v>11</v>
      </c>
      <c r="P7" s="15">
        <f>P6*P5*1000</f>
        <v>0</v>
      </c>
    </row>
    <row r="8" spans="1:18" ht="15.75" thickBot="1" x14ac:dyDescent="0.3">
      <c r="A8" s="7" t="s">
        <v>12</v>
      </c>
      <c r="B8" s="16">
        <f t="shared" ref="B8:I8" si="1">+B7*B4</f>
        <v>0</v>
      </c>
      <c r="C8" s="16">
        <f t="shared" si="1"/>
        <v>0</v>
      </c>
      <c r="D8" s="16">
        <f t="shared" si="1"/>
        <v>0</v>
      </c>
      <c r="E8" s="16">
        <f t="shared" si="1"/>
        <v>0</v>
      </c>
      <c r="F8" s="16">
        <f t="shared" si="1"/>
        <v>0</v>
      </c>
      <c r="G8" s="16">
        <f t="shared" si="1"/>
        <v>0</v>
      </c>
      <c r="H8" s="16">
        <f t="shared" si="1"/>
        <v>0</v>
      </c>
      <c r="I8" s="17">
        <f t="shared" si="1"/>
        <v>0</v>
      </c>
      <c r="K8" s="7" t="s">
        <v>12</v>
      </c>
      <c r="L8" s="17">
        <f>+L7*L4*5.8</f>
        <v>0</v>
      </c>
      <c r="O8" s="7" t="s">
        <v>12</v>
      </c>
      <c r="P8" s="17">
        <f>+P7*P4*5.8</f>
        <v>0</v>
      </c>
    </row>
    <row r="9" spans="1:18" ht="15.75" thickTop="1" x14ac:dyDescent="0.25">
      <c r="A9" s="7" t="s">
        <v>13</v>
      </c>
      <c r="B9" s="18">
        <f t="shared" ref="B9:I9" si="2">-B8*0.2</f>
        <v>0</v>
      </c>
      <c r="C9" s="18">
        <f t="shared" si="2"/>
        <v>0</v>
      </c>
      <c r="D9" s="18">
        <f t="shared" si="2"/>
        <v>0</v>
      </c>
      <c r="E9" s="18">
        <f t="shared" si="2"/>
        <v>0</v>
      </c>
      <c r="F9" s="18">
        <f t="shared" si="2"/>
        <v>0</v>
      </c>
      <c r="G9" s="18">
        <f t="shared" si="2"/>
        <v>0</v>
      </c>
      <c r="H9" s="19">
        <f t="shared" si="2"/>
        <v>0</v>
      </c>
      <c r="I9" s="20">
        <f t="shared" si="2"/>
        <v>0</v>
      </c>
      <c r="J9" t="s">
        <v>14</v>
      </c>
      <c r="K9" s="7" t="s">
        <v>15</v>
      </c>
      <c r="L9" s="20">
        <f>-L8*0.07</f>
        <v>0</v>
      </c>
      <c r="M9" t="s">
        <v>16</v>
      </c>
      <c r="O9" s="7" t="s">
        <v>15</v>
      </c>
      <c r="P9" s="20">
        <f>-P8*0.07</f>
        <v>0</v>
      </c>
      <c r="Q9" t="s">
        <v>16</v>
      </c>
    </row>
    <row r="10" spans="1:18" x14ac:dyDescent="0.25">
      <c r="A10" s="7" t="s">
        <v>17</v>
      </c>
      <c r="B10" s="18"/>
      <c r="C10" s="18"/>
      <c r="D10" s="18"/>
      <c r="E10" s="18"/>
      <c r="F10" s="18"/>
      <c r="G10" s="18"/>
      <c r="H10" s="19"/>
      <c r="I10" s="18">
        <v>0</v>
      </c>
      <c r="K10" s="7" t="s">
        <v>17</v>
      </c>
      <c r="L10" s="18"/>
      <c r="O10" s="7" t="s">
        <v>17</v>
      </c>
      <c r="P10" s="18">
        <v>29801</v>
      </c>
    </row>
    <row r="11" spans="1:18" x14ac:dyDescent="0.25">
      <c r="A11" s="7" t="s">
        <v>18</v>
      </c>
      <c r="B11" s="18"/>
      <c r="C11" s="18"/>
      <c r="D11" s="18"/>
      <c r="E11" s="18"/>
      <c r="F11" s="18"/>
      <c r="G11" s="18"/>
      <c r="H11" s="19"/>
      <c r="I11" s="18"/>
      <c r="K11" s="7" t="s">
        <v>18</v>
      </c>
      <c r="L11" s="18"/>
      <c r="O11" s="7" t="s">
        <v>18</v>
      </c>
      <c r="P11" s="18"/>
    </row>
    <row r="12" spans="1:18" x14ac:dyDescent="0.25">
      <c r="A12" s="7" t="s">
        <v>19</v>
      </c>
      <c r="B12" s="18"/>
      <c r="C12" s="18"/>
      <c r="D12" s="18"/>
      <c r="E12" s="18"/>
      <c r="F12" s="18"/>
      <c r="G12" s="18"/>
      <c r="H12" s="19"/>
      <c r="I12" s="18">
        <f>-I6*I5*2706</f>
        <v>0</v>
      </c>
      <c r="J12" t="s">
        <v>20</v>
      </c>
      <c r="K12" s="7" t="s">
        <v>19</v>
      </c>
      <c r="L12" s="18">
        <f>-L6*L5*2706</f>
        <v>0</v>
      </c>
      <c r="O12" s="7" t="s">
        <v>19</v>
      </c>
      <c r="P12" s="18">
        <f>-P6*P5*2706</f>
        <v>0</v>
      </c>
    </row>
    <row r="13" spans="1:18" x14ac:dyDescent="0.25">
      <c r="A13" s="7" t="s">
        <v>21</v>
      </c>
      <c r="B13" s="21">
        <f t="shared" ref="B13:H13" si="3">+B8+B9</f>
        <v>0</v>
      </c>
      <c r="C13" s="21">
        <f t="shared" si="3"/>
        <v>0</v>
      </c>
      <c r="D13" s="21">
        <f t="shared" si="3"/>
        <v>0</v>
      </c>
      <c r="E13" s="21">
        <f t="shared" si="3"/>
        <v>0</v>
      </c>
      <c r="F13" s="21">
        <f t="shared" si="3"/>
        <v>0</v>
      </c>
      <c r="G13" s="21">
        <f t="shared" si="3"/>
        <v>0</v>
      </c>
      <c r="H13" s="22">
        <f t="shared" si="3"/>
        <v>0</v>
      </c>
      <c r="I13" s="21">
        <f>+I8+I9+I10+I11+I12</f>
        <v>0</v>
      </c>
      <c r="K13" s="7" t="s">
        <v>21</v>
      </c>
      <c r="L13" s="21">
        <f>+L8+L9+L10+L11+L12</f>
        <v>0</v>
      </c>
      <c r="O13" s="7" t="s">
        <v>21</v>
      </c>
      <c r="P13" s="21">
        <f>+P8+P9+P10+P11+P12</f>
        <v>29801</v>
      </c>
    </row>
    <row r="14" spans="1:18" x14ac:dyDescent="0.25">
      <c r="A14" s="7" t="s">
        <v>22</v>
      </c>
      <c r="B14" s="18">
        <f t="shared" ref="B14:H14" si="4">-B13*0.85</f>
        <v>0</v>
      </c>
      <c r="C14" s="18">
        <f t="shared" si="4"/>
        <v>0</v>
      </c>
      <c r="D14" s="18">
        <f t="shared" si="4"/>
        <v>0</v>
      </c>
      <c r="E14" s="18">
        <f t="shared" si="4"/>
        <v>0</v>
      </c>
      <c r="F14" s="18">
        <f t="shared" si="4"/>
        <v>0</v>
      </c>
      <c r="G14" s="18">
        <f t="shared" si="4"/>
        <v>0</v>
      </c>
      <c r="H14" s="19">
        <f t="shared" si="4"/>
        <v>0</v>
      </c>
      <c r="I14" s="18">
        <f>-I13*0.85</f>
        <v>0</v>
      </c>
      <c r="J14" t="s">
        <v>23</v>
      </c>
      <c r="K14" s="7" t="s">
        <v>24</v>
      </c>
      <c r="L14" s="18">
        <f>-L13*0.3</f>
        <v>0</v>
      </c>
      <c r="O14" s="7" t="s">
        <v>24</v>
      </c>
      <c r="P14" s="18">
        <f>-P13*0.3</f>
        <v>-8940.2999999999993</v>
      </c>
    </row>
    <row r="15" spans="1:18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</row>
    <row r="16" spans="1:18" ht="15.75" thickBot="1" x14ac:dyDescent="0.3">
      <c r="A16" s="26" t="s">
        <v>25</v>
      </c>
      <c r="B16" s="27">
        <f t="shared" ref="B16:I16" si="5">+B13+B14</f>
        <v>0</v>
      </c>
      <c r="C16" s="27">
        <f t="shared" si="5"/>
        <v>0</v>
      </c>
      <c r="D16" s="27">
        <f t="shared" si="5"/>
        <v>0</v>
      </c>
      <c r="E16" s="27">
        <f t="shared" si="5"/>
        <v>0</v>
      </c>
      <c r="F16" s="27">
        <f t="shared" si="5"/>
        <v>0</v>
      </c>
      <c r="G16" s="27">
        <f t="shared" si="5"/>
        <v>0</v>
      </c>
      <c r="H16" s="27">
        <f t="shared" si="5"/>
        <v>0</v>
      </c>
      <c r="I16" s="16">
        <f t="shared" si="5"/>
        <v>0</v>
      </c>
      <c r="K16" s="26" t="s">
        <v>25</v>
      </c>
      <c r="L16" s="16">
        <f>+L13+L14</f>
        <v>0</v>
      </c>
      <c r="O16" s="26" t="s">
        <v>25</v>
      </c>
      <c r="P16" s="16">
        <f>+P13+P14</f>
        <v>20860.7</v>
      </c>
    </row>
    <row r="17" spans="1:17" ht="15.75" thickTop="1" x14ac:dyDescent="0.25"/>
    <row r="18" spans="1:17" ht="15.75" thickBot="1" x14ac:dyDescent="0.3">
      <c r="A18" t="s">
        <v>26</v>
      </c>
      <c r="I18" s="28">
        <f>I16-I12</f>
        <v>0</v>
      </c>
      <c r="J18" t="s">
        <v>27</v>
      </c>
      <c r="K18" t="s">
        <v>26</v>
      </c>
      <c r="L18" s="28">
        <f>L16-L12</f>
        <v>0</v>
      </c>
      <c r="M18" t="s">
        <v>27</v>
      </c>
      <c r="O18" t="s">
        <v>26</v>
      </c>
      <c r="P18" s="28">
        <f>P16-P12</f>
        <v>20860.7</v>
      </c>
      <c r="Q18" t="s">
        <v>27</v>
      </c>
    </row>
    <row r="19" spans="1:17" ht="15.75" thickTop="1" x14ac:dyDescent="0.25"/>
    <row r="20" spans="1:17" ht="15.75" thickBot="1" x14ac:dyDescent="0.3">
      <c r="A20" t="s">
        <v>28</v>
      </c>
      <c r="I20" s="29">
        <f>I18-I14</f>
        <v>0</v>
      </c>
      <c r="J20" t="s">
        <v>27</v>
      </c>
      <c r="K20" t="s">
        <v>28</v>
      </c>
      <c r="L20" s="29">
        <f>L18-L14</f>
        <v>0</v>
      </c>
      <c r="M20" t="s">
        <v>27</v>
      </c>
      <c r="O20" t="s">
        <v>28</v>
      </c>
      <c r="P20" s="29">
        <f>P18-P14</f>
        <v>29801</v>
      </c>
      <c r="Q20" t="s">
        <v>27</v>
      </c>
    </row>
    <row r="21" spans="1:17" ht="15.75" thickTop="1" x14ac:dyDescent="0.25"/>
    <row r="22" spans="1:17" x14ac:dyDescent="0.25">
      <c r="A22" s="30"/>
      <c r="B22" s="31"/>
      <c r="C22" s="31"/>
      <c r="D22" s="31"/>
      <c r="E22" s="31"/>
      <c r="F22" s="31"/>
      <c r="G22" s="31"/>
      <c r="H22" s="31"/>
      <c r="I22" s="32"/>
      <c r="J22" s="33"/>
      <c r="L22" s="32"/>
      <c r="P22" s="32"/>
    </row>
    <row r="23" spans="1:17" x14ac:dyDescent="0.25">
      <c r="A23" t="s">
        <v>29</v>
      </c>
      <c r="B23" s="34">
        <v>2014</v>
      </c>
      <c r="C23" s="34"/>
      <c r="D23" s="34"/>
      <c r="E23" s="34"/>
      <c r="F23" s="34"/>
      <c r="G23" s="34"/>
      <c r="H23" s="34"/>
      <c r="I23" s="35">
        <f>I18*0.3</f>
        <v>0</v>
      </c>
      <c r="K23" t="s">
        <v>30</v>
      </c>
      <c r="L23" s="35">
        <f>L18*0.3</f>
        <v>0</v>
      </c>
      <c r="O23" t="s">
        <v>29</v>
      </c>
      <c r="P23" s="35">
        <f>P18*0.3</f>
        <v>6258.21</v>
      </c>
    </row>
    <row r="24" spans="1:17" hidden="1" x14ac:dyDescent="0.25"/>
    <row r="25" spans="1:17" hidden="1" x14ac:dyDescent="0.25"/>
    <row r="26" spans="1:17" hidden="1" x14ac:dyDescent="0.25"/>
    <row r="27" spans="1:17" hidden="1" x14ac:dyDescent="0.25"/>
    <row r="28" spans="1:17" x14ac:dyDescent="0.25">
      <c r="P28" s="33"/>
    </row>
    <row r="30" spans="1:17" x14ac:dyDescent="0.25">
      <c r="A30" t="s">
        <v>31</v>
      </c>
      <c r="I30" s="33">
        <f>I23+L23+P23</f>
        <v>6258.21</v>
      </c>
    </row>
    <row r="31" spans="1:17" x14ac:dyDescent="0.25">
      <c r="I31" s="33"/>
    </row>
    <row r="34" spans="9:9" x14ac:dyDescent="0.25">
      <c r="I34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Nabage, Musa A SNEPCO-UPO/G/WOB</cp:lastModifiedBy>
  <dcterms:created xsi:type="dcterms:W3CDTF">2018-04-10T10:58:05Z</dcterms:created>
  <dcterms:modified xsi:type="dcterms:W3CDTF">2018-06-01T09:02:43Z</dcterms:modified>
</cp:coreProperties>
</file>