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4BAD6C42-0AAB-4A4F-A8A0-6DD5CF8CAAC1}" xr6:coauthVersionLast="31" xr6:coauthVersionMax="31" xr10:uidLastSave="{00000000-0000-0000-0000-000000000000}"/>
  <bookViews>
    <workbookView xWindow="0" yWindow="0" windowWidth="19200" windowHeight="8210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2" l="1"/>
  <c r="K21" i="2"/>
  <c r="L2" i="2" l="1"/>
  <c r="T2" i="2"/>
  <c r="T2" i="1"/>
  <c r="L2" i="1"/>
  <c r="J27" i="2" l="1"/>
  <c r="K27" i="2" s="1"/>
  <c r="K26" i="1"/>
  <c r="K27" i="1"/>
  <c r="K25" i="1"/>
  <c r="J27" i="1"/>
  <c r="J26" i="1"/>
  <c r="J25" i="1"/>
  <c r="I27" i="2"/>
  <c r="T12" i="2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H13" i="3"/>
  <c r="H14" i="3" s="1"/>
  <c r="H16" i="3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T19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J25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L19" i="2" l="1"/>
  <c r="I26" i="2" s="1"/>
  <c r="J26" i="2"/>
  <c r="K26" i="2" s="1"/>
  <c r="I19" i="2"/>
  <c r="I25" i="2" s="1"/>
  <c r="K25" i="2" s="1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C13" i="1"/>
  <c r="C14" i="1" s="1"/>
  <c r="D9" i="1"/>
  <c r="D13" i="1"/>
  <c r="H9" i="1"/>
  <c r="H13" i="1" s="1"/>
  <c r="T9" i="1"/>
  <c r="T13" i="1" s="1"/>
  <c r="E13" i="1"/>
  <c r="I13" i="1"/>
  <c r="L19" i="1" l="1"/>
  <c r="I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H14" i="1"/>
  <c r="H16" i="1" s="1"/>
  <c r="T14" i="1"/>
  <c r="T16" i="1" s="1"/>
  <c r="T18" i="1" s="1"/>
  <c r="E14" i="1"/>
  <c r="E16" i="1" s="1"/>
  <c r="T19" i="1" l="1"/>
  <c r="I27" i="1" s="1"/>
  <c r="T24" i="2"/>
  <c r="I19" i="1"/>
  <c r="I25" i="1" l="1"/>
  <c r="T25" i="2"/>
</calcChain>
</file>

<file path=xl/sharedStrings.xml><?xml version="1.0" encoding="utf-8"?>
<sst xmlns="http://schemas.openxmlformats.org/spreadsheetml/2006/main" count="248" uniqueCount="47">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</sst>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1218.1665773563388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LineBusiness"/>
      <sheetName val="DropDowns"/>
      <sheetName val="Registry"/>
      <sheetName val="Reservoir Summary Data"/>
      <sheetName val="Vivaldi Hub 1.3 tcf"/>
      <sheetName val="Reference"/>
      <sheetName val="Definitions"/>
      <sheetName val="Input_Output"/>
      <sheetName val="OCIP Resource Allocation"/>
      <sheetName val=""/>
      <sheetName val="Oil Parameters"/>
      <sheetName val="Lookup_Sheet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J6" sqref="J6"/>
    </sheetView>
  </sheetViews>
  <sheetFormatPr defaultRowHeight="14.5" x14ac:dyDescent="0.35"/>
  <cols>
    <col min="1" max="1" width="49.81640625" customWidth="1"/>
    <col min="2" max="8" width="15" hidden="1" customWidth="1"/>
    <col min="9" max="9" width="15" customWidth="1"/>
    <col min="10" max="10" width="29.269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5">
      <c r="I22" s="32"/>
      <c r="J22" s="33"/>
      <c r="K22" s="34"/>
      <c r="L22" s="35"/>
      <c r="O22"/>
      <c r="S22" s="34"/>
      <c r="T22" s="35"/>
    </row>
    <row r="23" spans="1:21" s="28" customFormat="1" x14ac:dyDescent="0.35">
      <c r="A23" s="28" t="s">
        <v>40</v>
      </c>
      <c r="I23" s="50" t="s">
        <v>44</v>
      </c>
      <c r="J23" s="50"/>
      <c r="K23" s="36"/>
      <c r="O23"/>
      <c r="S23" s="36"/>
    </row>
    <row r="24" spans="1:21" s="28" customFormat="1" x14ac:dyDescent="0.35">
      <c r="I24" s="46" t="s">
        <v>38</v>
      </c>
      <c r="J24" s="46" t="s">
        <v>45</v>
      </c>
      <c r="K24" s="36"/>
      <c r="O24"/>
      <c r="S24" s="36"/>
    </row>
    <row r="25" spans="1:21" s="28" customFormat="1" x14ac:dyDescent="0.35">
      <c r="A25" s="28" t="s">
        <v>41</v>
      </c>
      <c r="I25" s="47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35">
      <c r="A26" s="28" t="s">
        <v>43</v>
      </c>
      <c r="I26" s="48">
        <f>L19/1000000</f>
        <v>0.11669272650000001</v>
      </c>
      <c r="J26" s="49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8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L22" sqref="L22"/>
    </sheetView>
  </sheetViews>
  <sheetFormatPr defaultRowHeight="14.5" x14ac:dyDescent="0.35"/>
  <cols>
    <col min="1" max="1" width="39.1796875" customWidth="1"/>
    <col min="2" max="8" width="15" hidden="1" customWidth="1"/>
    <col min="9" max="9" width="13.90625" customWidth="1"/>
    <col min="10" max="10" width="32.6328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1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0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154090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/>
      <c r="K12" s="6" t="s">
        <v>27</v>
      </c>
      <c r="L12" s="16">
        <f>-L6*L5*(2830/5.8)*0</f>
        <v>0</v>
      </c>
      <c r="M12" s="45"/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/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154090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-19646.474999999999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134443.52499999999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134443.52499999999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40333.057499999995</v>
      </c>
      <c r="K19" t="s">
        <v>38</v>
      </c>
      <c r="L19" s="27">
        <f>L18*0.3</f>
        <v>0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K21" s="33">
        <f>I19/8</f>
        <v>5041.6321874999994</v>
      </c>
      <c r="L21" s="30"/>
      <c r="P21" s="30"/>
      <c r="T21" s="30"/>
    </row>
    <row r="22" spans="1:21" s="28" customFormat="1" x14ac:dyDescent="0.35">
      <c r="I22" s="44"/>
      <c r="J22" s="33"/>
      <c r="K22" s="34">
        <f>I10/8</f>
        <v>19261.25</v>
      </c>
      <c r="L22" s="44"/>
      <c r="O22"/>
      <c r="S22" s="34"/>
      <c r="T22" s="44"/>
    </row>
    <row r="23" spans="1:21" s="28" customFormat="1" x14ac:dyDescent="0.35">
      <c r="A23" s="28" t="s">
        <v>40</v>
      </c>
      <c r="I23" s="50" t="s">
        <v>44</v>
      </c>
      <c r="J23" s="50"/>
      <c r="K23" s="36"/>
      <c r="O23"/>
      <c r="S23" s="36"/>
    </row>
    <row r="24" spans="1:21" s="28" customFormat="1" x14ac:dyDescent="0.35">
      <c r="I24" s="46" t="s">
        <v>46</v>
      </c>
      <c r="J24" s="4" t="s">
        <v>45</v>
      </c>
      <c r="K24" s="36"/>
      <c r="L24" s="36"/>
      <c r="O24"/>
      <c r="S24" s="36"/>
      <c r="T24" s="36">
        <f>T18-'ROT 2019'!T18</f>
        <v>0</v>
      </c>
    </row>
    <row r="25" spans="1:21" s="28" customFormat="1" x14ac:dyDescent="0.35">
      <c r="A25" s="28" t="s">
        <v>41</v>
      </c>
      <c r="I25" s="47">
        <f>I19/1000000</f>
        <v>4.0333057499999998E-2</v>
      </c>
      <c r="J25" s="43">
        <f>I18/1000000</f>
        <v>0.13444352499999998</v>
      </c>
      <c r="K25" s="43">
        <f>J25*0.3-I25</f>
        <v>0</v>
      </c>
      <c r="L25" s="36"/>
      <c r="O25"/>
      <c r="S25" s="43"/>
      <c r="T25" s="36">
        <f>T19-'ROT 2019'!T19</f>
        <v>0</v>
      </c>
    </row>
    <row r="26" spans="1:21" s="28" customFormat="1" x14ac:dyDescent="0.35">
      <c r="A26" s="28" t="s">
        <v>43</v>
      </c>
      <c r="I26" s="48">
        <f>L19/1000000</f>
        <v>0</v>
      </c>
      <c r="J26" s="49">
        <f>L18/1000000</f>
        <v>0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8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5">
      <c r="J26" s="37"/>
      <c r="K26"/>
      <c r="O26"/>
      <c r="S26" s="43">
        <f>S25+K25+I25</f>
        <v>22.793103448275861</v>
      </c>
    </row>
    <row r="27" spans="1:21" s="28" customFormat="1" x14ac:dyDescent="0.35">
      <c r="J27"/>
      <c r="K27"/>
      <c r="O27"/>
      <c r="S27">
        <v>497</v>
      </c>
    </row>
    <row r="28" spans="1:21" s="28" customFormat="1" x14ac:dyDescent="0.3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Godwin, Kelechi N SPDC-UPO/G/PEB</cp:lastModifiedBy>
  <dcterms:created xsi:type="dcterms:W3CDTF">2017-04-24T03:56:30Z</dcterms:created>
  <dcterms:modified xsi:type="dcterms:W3CDTF">2019-01-30T20:43:37Z</dcterms:modified>
</cp:coreProperties>
</file>