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60" windowWidth="16820" windowHeight="7040"/>
  </bookViews>
  <sheets>
    <sheet name="FCF" sheetId="7" r:id="rId1"/>
    <sheet name="Benefits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7" l="1"/>
  <c r="I61" i="7" l="1"/>
  <c r="P52" i="7"/>
  <c r="I52" i="7"/>
  <c r="F48" i="7"/>
  <c r="F49" i="7" s="1"/>
  <c r="F53" i="7" s="1"/>
  <c r="E48" i="7"/>
  <c r="B48" i="7"/>
  <c r="B49" i="7" s="1"/>
  <c r="B53" i="7" s="1"/>
  <c r="P47" i="7"/>
  <c r="P48" i="7" s="1"/>
  <c r="I47" i="7"/>
  <c r="I48" i="7" s="1"/>
  <c r="H47" i="7"/>
  <c r="H48" i="7" s="1"/>
  <c r="G47" i="7"/>
  <c r="G48" i="7" s="1"/>
  <c r="F47" i="7"/>
  <c r="E47" i="7"/>
  <c r="D47" i="7"/>
  <c r="D48" i="7" s="1"/>
  <c r="C47" i="7"/>
  <c r="C48" i="7" s="1"/>
  <c r="B47" i="7"/>
  <c r="L47" i="7"/>
  <c r="L48" i="7" s="1"/>
  <c r="I43" i="7"/>
  <c r="P49" i="7" l="1"/>
  <c r="P53" i="7" s="1"/>
  <c r="C53" i="7"/>
  <c r="C49" i="7"/>
  <c r="G49" i="7"/>
  <c r="G53" i="7" s="1"/>
  <c r="B54" i="7"/>
  <c r="B56" i="7" s="1"/>
  <c r="D49" i="7"/>
  <c r="D53" i="7" s="1"/>
  <c r="H53" i="7"/>
  <c r="H49" i="7"/>
  <c r="L49" i="7"/>
  <c r="F54" i="7"/>
  <c r="F56" i="7"/>
  <c r="E49" i="7"/>
  <c r="E53" i="7" s="1"/>
  <c r="I49" i="7"/>
  <c r="I53" i="7" s="1"/>
  <c r="L52" i="7"/>
  <c r="L53" i="7" s="1"/>
  <c r="G54" i="7" l="1"/>
  <c r="G56" i="7"/>
  <c r="D54" i="7"/>
  <c r="D56" i="7" s="1"/>
  <c r="E54" i="7"/>
  <c r="E56" i="7" s="1"/>
  <c r="P54" i="7"/>
  <c r="P56" i="7"/>
  <c r="P58" i="7" s="1"/>
  <c r="P63" i="7" s="1"/>
  <c r="L54" i="7"/>
  <c r="L56" i="7" s="1"/>
  <c r="L58" i="7" s="1"/>
  <c r="L63" i="7" s="1"/>
  <c r="H54" i="7"/>
  <c r="H56" i="7" s="1"/>
  <c r="C54" i="7"/>
  <c r="C56" i="7"/>
  <c r="I54" i="7"/>
  <c r="I56" i="7" s="1"/>
  <c r="I58" i="7" s="1"/>
  <c r="I62" i="7" s="1"/>
  <c r="I63" i="7" s="1"/>
  <c r="I70" i="7" l="1"/>
  <c r="I71" i="7" s="1"/>
  <c r="I9" i="7" l="1"/>
  <c r="I10" i="7" s="1"/>
  <c r="P7" i="7"/>
  <c r="L7" i="7"/>
  <c r="I5" i="7" l="1"/>
  <c r="P14" i="7" l="1"/>
  <c r="L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<sst xmlns="http://schemas.openxmlformats.org/spreadsheetml/2006/main" count="137" uniqueCount="36">
  <si>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</si>
  <si>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</si>
  <si>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</si>
  <si>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</si>
  <si>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</si>
  <si>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</si>
  <si>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</si>
  <si>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</si>
  <si>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</si>
  <si>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</si>
  <si>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</si>
  <si>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</si>
  <si>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</si>
  <si>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</si>
  <si>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</si>
  <si>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</si>
  <si>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</si>
  <si>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</si>
  <si>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</si>
  <si>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</si>
  <si>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</si>
  <si>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</si>
  <si>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</si>
  <si>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</si>
  <si>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</si>
  <si>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</si>
  <si>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</si>
  <si>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</si>
  <si>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</si>
  <si>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</si>
  <si>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</si>
  <si>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</si>
  <si>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</si>
  <si>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</si>
  <si>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</si>
  <si>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 from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</si>
</sst>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  <xf numFmtId="0" fontId="5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4"/>
    </xf>
    <xf numFmtId="43" fontId="1" fillId="0" borderId="0" xfId="0" applyNumberFormat="1" applyFont="1"/>
  </cellXfs>
  <cellStyles count="4">
    <cellStyle name="Comma 10 6" xfId="2"/>
    <cellStyle name="Comma 2" xfId="3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11" zoomScale="85" zoomScaleNormal="85" workbookViewId="0">
      <selection activeCell="A34" sqref="A34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3"/>
      <c r="O2" s="3" t="s">
        <v>2</v>
      </c>
      <c r="P2" s="4">
        <v>2018</v>
      </c>
      <c r="Q2" s="14"/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2">
        <v>0</v>
      </c>
      <c r="K4" s="1"/>
      <c r="L4" s="32"/>
      <c r="M4" s="5"/>
      <c r="O4" s="1"/>
    </row>
    <row r="5" spans="1:18" x14ac:dyDescent="0.35">
      <c r="A5" s="1" t="s">
        <v>32</v>
      </c>
      <c r="I5" s="32">
        <f>I4*0.2</f>
        <v>0</v>
      </c>
      <c r="K5" s="1"/>
      <c r="L5" s="32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51.24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31</v>
      </c>
      <c r="K7" s="6" t="s">
        <v>7</v>
      </c>
      <c r="L7" s="10">
        <f>31+30+31+30+31</f>
        <v>153</v>
      </c>
      <c r="O7" s="6" t="s">
        <v>7</v>
      </c>
      <c r="P7" s="10">
        <f>31+30+31+30+31</f>
        <v>153</v>
      </c>
    </row>
    <row r="8" spans="1:18" x14ac:dyDescent="0.35">
      <c r="A8" s="6" t="s">
        <v>8</v>
      </c>
      <c r="B8" s="12"/>
      <c r="C8" s="12"/>
      <c r="D8" s="12"/>
      <c r="E8" s="12"/>
      <c r="F8" s="12"/>
      <c r="G8" s="12"/>
      <c r="H8" s="12"/>
      <c r="I8" s="13">
        <v>0.30499999999999999</v>
      </c>
      <c r="J8" t="s">
        <v>9</v>
      </c>
      <c r="K8" s="6" t="s">
        <v>8</v>
      </c>
      <c r="L8" s="14">
        <v>0</v>
      </c>
      <c r="M8" t="s">
        <v>9</v>
      </c>
      <c r="O8" s="6" t="s">
        <v>8</v>
      </c>
      <c r="P8" s="14">
        <v>0</v>
      </c>
      <c r="Q8" t="s">
        <v>9</v>
      </c>
    </row>
    <row r="9" spans="1:18" x14ac:dyDescent="0.35">
      <c r="A9" s="6" t="s">
        <v>10</v>
      </c>
      <c r="B9" s="15">
        <f t="shared" ref="B9:H9" si="0">B8*B7*1000</f>
        <v>0</v>
      </c>
      <c r="C9" s="15">
        <f t="shared" si="0"/>
        <v>0</v>
      </c>
      <c r="D9" s="15">
        <f t="shared" si="0"/>
        <v>0</v>
      </c>
      <c r="E9" s="15">
        <f t="shared" si="0"/>
        <v>0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>I8*I7*1000</f>
        <v>9455</v>
      </c>
      <c r="K9" s="6" t="s">
        <v>11</v>
      </c>
      <c r="L9" s="15">
        <f>L8*L7*1000</f>
        <v>0</v>
      </c>
      <c r="O9" s="6" t="s">
        <v>11</v>
      </c>
      <c r="P9" s="15">
        <f t="shared" ref="P9" si="1">P8*P7*1000</f>
        <v>0</v>
      </c>
    </row>
    <row r="10" spans="1:18" ht="15" thickBot="1" x14ac:dyDescent="0.4">
      <c r="A10" s="6" t="s">
        <v>12</v>
      </c>
      <c r="B10" s="16">
        <f t="shared" ref="B10:I10" si="2">+B9*B6</f>
        <v>0</v>
      </c>
      <c r="C10" s="16">
        <f t="shared" si="2"/>
        <v>0</v>
      </c>
      <c r="D10" s="16">
        <f t="shared" si="2"/>
        <v>0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7">
        <f t="shared" si="2"/>
        <v>484474.2</v>
      </c>
      <c r="K10" s="6" t="s">
        <v>12</v>
      </c>
      <c r="L10" s="17">
        <f>+L9*L6*5.8</f>
        <v>0</v>
      </c>
      <c r="O10" s="6" t="s">
        <v>12</v>
      </c>
      <c r="P10" s="17">
        <f>+P9*P6*5.8</f>
        <v>0</v>
      </c>
    </row>
    <row r="11" spans="1:18" ht="15" thickTop="1" x14ac:dyDescent="0.35">
      <c r="A11" s="6" t="s">
        <v>13</v>
      </c>
      <c r="B11" s="18">
        <f t="shared" ref="B11:I11" si="3">-B10*0.2</f>
        <v>0</v>
      </c>
      <c r="C11" s="18">
        <f t="shared" si="3"/>
        <v>0</v>
      </c>
      <c r="D11" s="18">
        <f t="shared" si="3"/>
        <v>0</v>
      </c>
      <c r="E11" s="18">
        <f t="shared" si="3"/>
        <v>0</v>
      </c>
      <c r="F11" s="18">
        <f t="shared" si="3"/>
        <v>0</v>
      </c>
      <c r="G11" s="18">
        <f t="shared" si="3"/>
        <v>0</v>
      </c>
      <c r="H11" s="19">
        <f t="shared" si="3"/>
        <v>0</v>
      </c>
      <c r="I11" s="20">
        <f t="shared" si="3"/>
        <v>-96894.840000000011</v>
      </c>
      <c r="J11" t="s">
        <v>14</v>
      </c>
      <c r="K11" s="6" t="s">
        <v>15</v>
      </c>
      <c r="L11" s="20">
        <f>-L10*0.07</f>
        <v>0</v>
      </c>
      <c r="M11" t="s">
        <v>16</v>
      </c>
      <c r="O11" s="6" t="s">
        <v>15</v>
      </c>
      <c r="P11" s="20">
        <f>-P10*0.07</f>
        <v>0</v>
      </c>
      <c r="Q11" t="s">
        <v>16</v>
      </c>
    </row>
    <row r="12" spans="1:18" x14ac:dyDescent="0.35">
      <c r="A12" s="6" t="s">
        <v>17</v>
      </c>
      <c r="B12" s="18"/>
      <c r="C12" s="18"/>
      <c r="D12" s="18"/>
      <c r="E12" s="18"/>
      <c r="F12" s="18"/>
      <c r="G12" s="18"/>
      <c r="H12" s="19"/>
      <c r="I12" s="18">
        <v>0</v>
      </c>
      <c r="K12" s="6" t="s">
        <v>17</v>
      </c>
      <c r="L12" s="18">
        <v>0</v>
      </c>
      <c r="O12" s="6" t="s">
        <v>17</v>
      </c>
      <c r="P12" s="18">
        <v>0</v>
      </c>
    </row>
    <row r="13" spans="1:18" x14ac:dyDescent="0.35">
      <c r="A13" s="6" t="s">
        <v>18</v>
      </c>
      <c r="B13" s="18"/>
      <c r="C13" s="18"/>
      <c r="D13" s="18"/>
      <c r="E13" s="18"/>
      <c r="F13" s="18"/>
      <c r="G13" s="18"/>
      <c r="H13" s="19"/>
      <c r="I13" s="18"/>
      <c r="K13" s="6" t="s">
        <v>18</v>
      </c>
      <c r="L13" s="18"/>
      <c r="O13" s="6" t="s">
        <v>18</v>
      </c>
      <c r="P13" s="18"/>
    </row>
    <row r="14" spans="1:18" x14ac:dyDescent="0.35">
      <c r="A14" s="6" t="s">
        <v>19</v>
      </c>
      <c r="B14" s="18"/>
      <c r="C14" s="18"/>
      <c r="D14" s="18"/>
      <c r="E14" s="18"/>
      <c r="F14" s="18"/>
      <c r="G14" s="18"/>
      <c r="H14" s="19"/>
      <c r="I14" s="18">
        <f>-I8*I7*2706</f>
        <v>-25585.23</v>
      </c>
      <c r="J14" t="s">
        <v>20</v>
      </c>
      <c r="K14" s="6" t="s">
        <v>19</v>
      </c>
      <c r="L14" s="18">
        <f>-L8*L7*2706</f>
        <v>0</v>
      </c>
      <c r="O14" s="6" t="s">
        <v>19</v>
      </c>
      <c r="P14" s="18">
        <f>-P8*P7*2706</f>
        <v>0</v>
      </c>
    </row>
    <row r="15" spans="1:18" x14ac:dyDescent="0.35">
      <c r="A15" s="6" t="s">
        <v>21</v>
      </c>
      <c r="B15" s="21">
        <f t="shared" ref="B15:H15" si="4">+B10+B11</f>
        <v>0</v>
      </c>
      <c r="C15" s="21">
        <f t="shared" si="4"/>
        <v>0</v>
      </c>
      <c r="D15" s="21">
        <f t="shared" si="4"/>
        <v>0</v>
      </c>
      <c r="E15" s="21">
        <f t="shared" si="4"/>
        <v>0</v>
      </c>
      <c r="F15" s="21">
        <f t="shared" si="4"/>
        <v>0</v>
      </c>
      <c r="G15" s="21">
        <f t="shared" si="4"/>
        <v>0</v>
      </c>
      <c r="H15" s="22">
        <f t="shared" si="4"/>
        <v>0</v>
      </c>
      <c r="I15" s="21">
        <f>+I10+I11+I12+I13+I14</f>
        <v>361994.13</v>
      </c>
      <c r="K15" s="6" t="s">
        <v>21</v>
      </c>
      <c r="L15" s="21">
        <f>+L10+L11+L12+L13+L14</f>
        <v>0</v>
      </c>
      <c r="O15" s="6" t="s">
        <v>21</v>
      </c>
      <c r="P15" s="21">
        <f>+P10+P11+P12+P13+P14</f>
        <v>0</v>
      </c>
    </row>
    <row r="16" spans="1:18" x14ac:dyDescent="0.35">
      <c r="A16" s="6" t="s">
        <v>22</v>
      </c>
      <c r="B16" s="18">
        <f t="shared" ref="B16:I16" si="5">-B15*0.85</f>
        <v>0</v>
      </c>
      <c r="C16" s="18">
        <f t="shared" si="5"/>
        <v>0</v>
      </c>
      <c r="D16" s="18">
        <f t="shared" si="5"/>
        <v>0</v>
      </c>
      <c r="E16" s="18">
        <f t="shared" si="5"/>
        <v>0</v>
      </c>
      <c r="F16" s="18">
        <f t="shared" si="5"/>
        <v>0</v>
      </c>
      <c r="G16" s="18">
        <f t="shared" si="5"/>
        <v>0</v>
      </c>
      <c r="H16" s="19">
        <f t="shared" si="5"/>
        <v>0</v>
      </c>
      <c r="I16" s="18">
        <f t="shared" si="5"/>
        <v>-307695.01049999997</v>
      </c>
      <c r="J16" t="s">
        <v>23</v>
      </c>
      <c r="K16" s="6" t="s">
        <v>24</v>
      </c>
      <c r="L16" s="18">
        <f>-L15*0.3</f>
        <v>0</v>
      </c>
      <c r="O16" s="6" t="s">
        <v>24</v>
      </c>
      <c r="P16" s="18">
        <f>-P15*0.3</f>
        <v>0</v>
      </c>
    </row>
    <row r="17" spans="1:17" x14ac:dyDescent="0.35">
      <c r="A17" s="23"/>
      <c r="B17" s="24"/>
      <c r="C17" s="24"/>
      <c r="D17" s="24"/>
      <c r="E17" s="24"/>
      <c r="F17" s="24"/>
      <c r="G17" s="24"/>
      <c r="H17" s="24"/>
      <c r="I17" s="25"/>
      <c r="K17" s="23"/>
      <c r="L17" s="25"/>
      <c r="O17" s="23"/>
      <c r="P17" s="25"/>
    </row>
    <row r="18" spans="1:17" ht="15" thickBot="1" x14ac:dyDescent="0.4">
      <c r="A18" s="26" t="s">
        <v>25</v>
      </c>
      <c r="B18" s="27">
        <f t="shared" ref="B18:I18" si="6">+B15+B16</f>
        <v>0</v>
      </c>
      <c r="C18" s="27">
        <f t="shared" si="6"/>
        <v>0</v>
      </c>
      <c r="D18" s="27">
        <f t="shared" si="6"/>
        <v>0</v>
      </c>
      <c r="E18" s="27">
        <f t="shared" si="6"/>
        <v>0</v>
      </c>
      <c r="F18" s="27">
        <f t="shared" si="6"/>
        <v>0</v>
      </c>
      <c r="G18" s="27">
        <f t="shared" si="6"/>
        <v>0</v>
      </c>
      <c r="H18" s="27">
        <f t="shared" si="6"/>
        <v>0</v>
      </c>
      <c r="I18" s="16">
        <f t="shared" si="6"/>
        <v>54299.11950000003</v>
      </c>
      <c r="K18" s="26" t="s">
        <v>25</v>
      </c>
      <c r="L18" s="16">
        <f t="shared" ref="L18" si="7">+L15+L16</f>
        <v>0</v>
      </c>
      <c r="O18" s="26" t="s">
        <v>25</v>
      </c>
      <c r="P18" s="16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8">
        <f>I18-I14</f>
        <v>79884.349500000026</v>
      </c>
      <c r="J20" t="s">
        <v>27</v>
      </c>
      <c r="K20" t="s">
        <v>26</v>
      </c>
      <c r="L20" s="28">
        <f>L18-L14</f>
        <v>0</v>
      </c>
      <c r="M20" t="s">
        <v>27</v>
      </c>
      <c r="O20" t="s">
        <v>26</v>
      </c>
      <c r="P20" s="28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2">
        <v>0</v>
      </c>
    </row>
    <row r="23" spans="1:17" x14ac:dyDescent="0.35">
      <c r="A23" s="1" t="s">
        <v>33</v>
      </c>
      <c r="I23" s="32">
        <v>0</v>
      </c>
    </row>
    <row r="24" spans="1:17" x14ac:dyDescent="0.35">
      <c r="A24" t="s">
        <v>34</v>
      </c>
      <c r="I24" s="29">
        <f>I23+I22+I20</f>
        <v>79884.349500000026</v>
      </c>
    </row>
    <row r="25" spans="1:17" x14ac:dyDescent="0.35">
      <c r="A25" t="s">
        <v>29</v>
      </c>
      <c r="B25" s="30">
        <v>2014</v>
      </c>
      <c r="C25" s="30"/>
      <c r="D25" s="30"/>
      <c r="E25" s="30"/>
      <c r="F25" s="30"/>
      <c r="G25" s="30"/>
      <c r="H25" s="30"/>
      <c r="I25" s="31">
        <f>I24*0.3</f>
        <v>23965.304850000008</v>
      </c>
      <c r="K25" t="s">
        <v>28</v>
      </c>
      <c r="L25" s="31">
        <f>L20*0.3</f>
        <v>0</v>
      </c>
      <c r="O25" t="s">
        <v>29</v>
      </c>
      <c r="P25" s="31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9"/>
    </row>
    <row r="32" spans="1:17" x14ac:dyDescent="0.35">
      <c r="A32" t="s">
        <v>30</v>
      </c>
      <c r="I32" s="29">
        <f>I25+L25+P25</f>
        <v>23965.304850000008</v>
      </c>
    </row>
    <row r="33" spans="1:18" x14ac:dyDescent="0.35">
      <c r="I33" s="29"/>
      <c r="J33" s="29"/>
    </row>
    <row r="34" spans="1:18" x14ac:dyDescent="0.35">
      <c r="I34" s="29"/>
    </row>
    <row r="35" spans="1:18" x14ac:dyDescent="0.35">
      <c r="I35" s="29"/>
    </row>
    <row r="37" spans="1:18" x14ac:dyDescent="0.35">
      <c r="I37" s="29"/>
    </row>
    <row r="39" spans="1:18" ht="22.5" customHeight="1" x14ac:dyDescent="0.35">
      <c r="B39" s="2"/>
      <c r="C39" s="2"/>
      <c r="D39" s="2"/>
      <c r="E39" s="2"/>
      <c r="F39" s="2"/>
      <c r="G39" s="2"/>
      <c r="H39" s="2"/>
      <c r="I39" s="2"/>
      <c r="L39" s="2"/>
      <c r="P39" s="2"/>
    </row>
    <row r="40" spans="1:18" ht="18.5" x14ac:dyDescent="0.45">
      <c r="A40" s="3" t="s">
        <v>0</v>
      </c>
      <c r="B40" s="4">
        <v>2008</v>
      </c>
      <c r="C40" s="4">
        <v>2009</v>
      </c>
      <c r="D40" s="4">
        <v>2010</v>
      </c>
      <c r="E40" s="4">
        <v>2011</v>
      </c>
      <c r="F40" s="4">
        <v>2012</v>
      </c>
      <c r="G40" s="4">
        <v>2013</v>
      </c>
      <c r="H40" s="4">
        <v>2014</v>
      </c>
      <c r="I40" s="4">
        <v>2019</v>
      </c>
      <c r="J40" s="5"/>
      <c r="K40" s="3" t="s">
        <v>1</v>
      </c>
      <c r="L40" s="4">
        <v>2019</v>
      </c>
      <c r="M40" s="33"/>
      <c r="O40" s="3" t="s">
        <v>2</v>
      </c>
      <c r="P40" s="4">
        <v>2019</v>
      </c>
      <c r="Q40" s="14"/>
    </row>
    <row r="41" spans="1:18" x14ac:dyDescent="0.35">
      <c r="A41" s="1" t="s">
        <v>3</v>
      </c>
      <c r="K41" s="1" t="s">
        <v>3</v>
      </c>
      <c r="M41" s="5"/>
      <c r="O41" s="1" t="s">
        <v>3</v>
      </c>
    </row>
    <row r="42" spans="1:18" x14ac:dyDescent="0.35">
      <c r="A42" s="1" t="s">
        <v>31</v>
      </c>
      <c r="I42" s="32">
        <v>0</v>
      </c>
      <c r="K42" s="1"/>
      <c r="L42" s="32"/>
      <c r="M42" s="5"/>
      <c r="O42" s="1"/>
    </row>
    <row r="43" spans="1:18" x14ac:dyDescent="0.35">
      <c r="A43" s="1" t="s">
        <v>32</v>
      </c>
      <c r="I43" s="32">
        <f>I42*0.2</f>
        <v>0</v>
      </c>
      <c r="K43" s="1"/>
      <c r="L43" s="32"/>
      <c r="M43" s="5"/>
      <c r="O43" s="1"/>
    </row>
    <row r="44" spans="1:18" x14ac:dyDescent="0.35">
      <c r="A44" s="6" t="s">
        <v>4</v>
      </c>
      <c r="B44" s="7"/>
      <c r="C44" s="7"/>
      <c r="D44" s="7"/>
      <c r="E44" s="7"/>
      <c r="F44" s="7"/>
      <c r="G44" s="7"/>
      <c r="H44" s="7"/>
      <c r="I44" s="7">
        <v>61.27</v>
      </c>
      <c r="J44" t="s">
        <v>5</v>
      </c>
      <c r="K44" s="6" t="s">
        <v>6</v>
      </c>
      <c r="L44" s="8">
        <v>1.36</v>
      </c>
      <c r="M44" t="s">
        <v>5</v>
      </c>
      <c r="O44" s="6" t="s">
        <v>6</v>
      </c>
      <c r="P44" s="9">
        <v>2.5099999999999998</v>
      </c>
      <c r="Q44" t="s">
        <v>5</v>
      </c>
      <c r="R44" s="5"/>
    </row>
    <row r="45" spans="1:18" x14ac:dyDescent="0.35">
      <c r="A45" s="6" t="s">
        <v>7</v>
      </c>
      <c r="B45" s="10">
        <v>366</v>
      </c>
      <c r="C45" s="10">
        <v>365</v>
      </c>
      <c r="D45" s="10">
        <v>365</v>
      </c>
      <c r="E45" s="10">
        <v>365</v>
      </c>
      <c r="F45" s="10">
        <v>366</v>
      </c>
      <c r="G45" s="10">
        <v>365</v>
      </c>
      <c r="H45" s="10">
        <v>365</v>
      </c>
      <c r="I45" s="10">
        <v>365</v>
      </c>
      <c r="K45" s="6" t="s">
        <v>7</v>
      </c>
      <c r="L45" s="10">
        <v>365</v>
      </c>
      <c r="O45" s="6" t="s">
        <v>7</v>
      </c>
      <c r="P45" s="11">
        <v>365</v>
      </c>
    </row>
    <row r="46" spans="1:18" x14ac:dyDescent="0.35">
      <c r="A46" s="6" t="s">
        <v>8</v>
      </c>
      <c r="B46" s="12"/>
      <c r="C46" s="12"/>
      <c r="D46" s="12"/>
      <c r="E46" s="12"/>
      <c r="F46" s="12"/>
      <c r="G46" s="12"/>
      <c r="H46" s="12"/>
      <c r="I46" s="13">
        <v>3</v>
      </c>
      <c r="J46" t="s">
        <v>9</v>
      </c>
      <c r="K46" s="6" t="s">
        <v>8</v>
      </c>
      <c r="L46" s="14">
        <v>0</v>
      </c>
      <c r="M46" t="s">
        <v>9</v>
      </c>
      <c r="O46" s="6" t="s">
        <v>8</v>
      </c>
      <c r="P46" s="14">
        <v>0</v>
      </c>
      <c r="Q46" t="s">
        <v>9</v>
      </c>
    </row>
    <row r="47" spans="1:18" x14ac:dyDescent="0.35">
      <c r="A47" s="6" t="s">
        <v>10</v>
      </c>
      <c r="B47" s="15">
        <f t="shared" ref="B47:H47" si="9">B46*B45*1000</f>
        <v>0</v>
      </c>
      <c r="C47" s="15">
        <f t="shared" si="9"/>
        <v>0</v>
      </c>
      <c r="D47" s="15">
        <f t="shared" si="9"/>
        <v>0</v>
      </c>
      <c r="E47" s="15">
        <f t="shared" si="9"/>
        <v>0</v>
      </c>
      <c r="F47" s="15">
        <f t="shared" si="9"/>
        <v>0</v>
      </c>
      <c r="G47" s="15">
        <f t="shared" si="9"/>
        <v>0</v>
      </c>
      <c r="H47" s="15">
        <f t="shared" si="9"/>
        <v>0</v>
      </c>
      <c r="I47" s="15">
        <f>I46*I45*1000</f>
        <v>1095000</v>
      </c>
      <c r="K47" s="6" t="s">
        <v>11</v>
      </c>
      <c r="L47" s="15">
        <f>L46*L45*1000</f>
        <v>0</v>
      </c>
      <c r="O47" s="6" t="s">
        <v>11</v>
      </c>
      <c r="P47" s="15">
        <f t="shared" ref="P47" si="10">P46*P45*1000</f>
        <v>0</v>
      </c>
    </row>
    <row r="48" spans="1:18" ht="15" thickBot="1" x14ac:dyDescent="0.4">
      <c r="A48" s="6" t="s">
        <v>12</v>
      </c>
      <c r="B48" s="16">
        <f t="shared" ref="B48:I48" si="11">+B47*B44</f>
        <v>0</v>
      </c>
      <c r="C48" s="16">
        <f t="shared" si="11"/>
        <v>0</v>
      </c>
      <c r="D48" s="16">
        <f t="shared" si="11"/>
        <v>0</v>
      </c>
      <c r="E48" s="16">
        <f t="shared" si="11"/>
        <v>0</v>
      </c>
      <c r="F48" s="16">
        <f t="shared" si="11"/>
        <v>0</v>
      </c>
      <c r="G48" s="16">
        <f t="shared" si="11"/>
        <v>0</v>
      </c>
      <c r="H48" s="16">
        <f t="shared" si="11"/>
        <v>0</v>
      </c>
      <c r="I48" s="17">
        <f t="shared" si="11"/>
        <v>67090650</v>
      </c>
      <c r="K48" s="6" t="s">
        <v>12</v>
      </c>
      <c r="L48" s="17">
        <f>+L47*L44*5.8</f>
        <v>0</v>
      </c>
      <c r="O48" s="6" t="s">
        <v>12</v>
      </c>
      <c r="P48" s="17">
        <f>+P47*P44*5.8</f>
        <v>0</v>
      </c>
    </row>
    <row r="49" spans="1:17" ht="15" thickTop="1" x14ac:dyDescent="0.35">
      <c r="A49" s="6" t="s">
        <v>13</v>
      </c>
      <c r="B49" s="18">
        <f t="shared" ref="B49:I49" si="12">-B48*0.2</f>
        <v>0</v>
      </c>
      <c r="C49" s="18">
        <f t="shared" si="12"/>
        <v>0</v>
      </c>
      <c r="D49" s="18">
        <f t="shared" si="12"/>
        <v>0</v>
      </c>
      <c r="E49" s="18">
        <f t="shared" si="12"/>
        <v>0</v>
      </c>
      <c r="F49" s="18">
        <f t="shared" si="12"/>
        <v>0</v>
      </c>
      <c r="G49" s="18">
        <f t="shared" si="12"/>
        <v>0</v>
      </c>
      <c r="H49" s="19">
        <f t="shared" si="12"/>
        <v>0</v>
      </c>
      <c r="I49" s="20">
        <f t="shared" si="12"/>
        <v>-13418130</v>
      </c>
      <c r="J49" t="s">
        <v>14</v>
      </c>
      <c r="K49" s="6" t="s">
        <v>15</v>
      </c>
      <c r="L49" s="20">
        <f>-L48*0.07</f>
        <v>0</v>
      </c>
      <c r="M49" t="s">
        <v>16</v>
      </c>
      <c r="O49" s="6" t="s">
        <v>15</v>
      </c>
      <c r="P49" s="20">
        <f>-P48*0.07</f>
        <v>0</v>
      </c>
      <c r="Q49" t="s">
        <v>16</v>
      </c>
    </row>
    <row r="50" spans="1:17" x14ac:dyDescent="0.35">
      <c r="A50" s="6" t="s">
        <v>17</v>
      </c>
      <c r="B50" s="18"/>
      <c r="C50" s="18"/>
      <c r="D50" s="18"/>
      <c r="E50" s="18"/>
      <c r="F50" s="18"/>
      <c r="G50" s="18"/>
      <c r="H50" s="19"/>
      <c r="I50" s="18">
        <v>0</v>
      </c>
      <c r="K50" s="6" t="s">
        <v>17</v>
      </c>
      <c r="L50" s="18">
        <v>14700</v>
      </c>
      <c r="O50" s="6" t="s">
        <v>17</v>
      </c>
      <c r="P50" s="18"/>
    </row>
    <row r="51" spans="1:17" x14ac:dyDescent="0.35">
      <c r="A51" s="6" t="s">
        <v>18</v>
      </c>
      <c r="B51" s="18"/>
      <c r="C51" s="18"/>
      <c r="D51" s="18"/>
      <c r="E51" s="18"/>
      <c r="F51" s="18"/>
      <c r="G51" s="18"/>
      <c r="H51" s="19"/>
      <c r="I51" s="18"/>
      <c r="K51" s="6" t="s">
        <v>18</v>
      </c>
      <c r="L51" s="18"/>
      <c r="O51" s="6" t="s">
        <v>18</v>
      </c>
      <c r="P51" s="18"/>
    </row>
    <row r="52" spans="1:17" x14ac:dyDescent="0.35">
      <c r="A52" s="6" t="s">
        <v>19</v>
      </c>
      <c r="B52" s="18"/>
      <c r="C52" s="18"/>
      <c r="D52" s="18"/>
      <c r="E52" s="18"/>
      <c r="F52" s="18"/>
      <c r="G52" s="18"/>
      <c r="H52" s="19"/>
      <c r="I52" s="18">
        <f>-I46*I45*2706</f>
        <v>-2963070</v>
      </c>
      <c r="J52" t="s">
        <v>20</v>
      </c>
      <c r="K52" s="6" t="s">
        <v>19</v>
      </c>
      <c r="L52" s="18">
        <f>-L46*L45*2706</f>
        <v>0</v>
      </c>
      <c r="O52" s="6" t="s">
        <v>19</v>
      </c>
      <c r="P52" s="18">
        <f>-P46*P45*2706</f>
        <v>0</v>
      </c>
    </row>
    <row r="53" spans="1:17" x14ac:dyDescent="0.35">
      <c r="A53" s="6" t="s">
        <v>21</v>
      </c>
      <c r="B53" s="21">
        <f t="shared" ref="B53:H53" si="13">+B48+B49</f>
        <v>0</v>
      </c>
      <c r="C53" s="21">
        <f t="shared" si="13"/>
        <v>0</v>
      </c>
      <c r="D53" s="21">
        <f t="shared" si="13"/>
        <v>0</v>
      </c>
      <c r="E53" s="21">
        <f t="shared" si="13"/>
        <v>0</v>
      </c>
      <c r="F53" s="21">
        <f t="shared" si="13"/>
        <v>0</v>
      </c>
      <c r="G53" s="21">
        <f t="shared" si="13"/>
        <v>0</v>
      </c>
      <c r="H53" s="22">
        <f t="shared" si="13"/>
        <v>0</v>
      </c>
      <c r="I53" s="21">
        <f>+I48+I49+I50+I51+I52</f>
        <v>50709450</v>
      </c>
      <c r="K53" s="6" t="s">
        <v>21</v>
      </c>
      <c r="L53" s="21">
        <f>+L48+L49+L50+L51+L52</f>
        <v>14700</v>
      </c>
      <c r="O53" s="6" t="s">
        <v>21</v>
      </c>
      <c r="P53" s="21">
        <f>+P48+P49+P50+P51+P52</f>
        <v>0</v>
      </c>
    </row>
    <row r="54" spans="1:17" x14ac:dyDescent="0.35">
      <c r="A54" s="6" t="s">
        <v>22</v>
      </c>
      <c r="B54" s="18">
        <f t="shared" ref="B54:I54" si="14">-B53*0.85</f>
        <v>0</v>
      </c>
      <c r="C54" s="18">
        <f t="shared" si="14"/>
        <v>0</v>
      </c>
      <c r="D54" s="18">
        <f t="shared" si="14"/>
        <v>0</v>
      </c>
      <c r="E54" s="18">
        <f t="shared" si="14"/>
        <v>0</v>
      </c>
      <c r="F54" s="18">
        <f t="shared" si="14"/>
        <v>0</v>
      </c>
      <c r="G54" s="18">
        <f t="shared" si="14"/>
        <v>0</v>
      </c>
      <c r="H54" s="19">
        <f t="shared" si="14"/>
        <v>0</v>
      </c>
      <c r="I54" s="18">
        <f t="shared" si="14"/>
        <v>-43103032.5</v>
      </c>
      <c r="J54" t="s">
        <v>23</v>
      </c>
      <c r="K54" s="6" t="s">
        <v>24</v>
      </c>
      <c r="L54" s="18">
        <f>-L53*0.3</f>
        <v>-4410</v>
      </c>
      <c r="O54" s="6" t="s">
        <v>24</v>
      </c>
      <c r="P54" s="18">
        <f>-P53*0.3</f>
        <v>0</v>
      </c>
    </row>
    <row r="55" spans="1:17" x14ac:dyDescent="0.35">
      <c r="A55" s="23"/>
      <c r="B55" s="24"/>
      <c r="C55" s="24"/>
      <c r="D55" s="24"/>
      <c r="E55" s="24"/>
      <c r="F55" s="24"/>
      <c r="G55" s="24"/>
      <c r="H55" s="24"/>
      <c r="I55" s="25"/>
      <c r="K55" s="23"/>
      <c r="L55" s="25"/>
      <c r="O55" s="23"/>
      <c r="P55" s="25"/>
    </row>
    <row r="56" spans="1:17" ht="15" thickBot="1" x14ac:dyDescent="0.4">
      <c r="A56" s="26" t="s">
        <v>25</v>
      </c>
      <c r="B56" s="27">
        <f t="shared" ref="B56:I56" si="15">+B53+B54</f>
        <v>0</v>
      </c>
      <c r="C56" s="27">
        <f t="shared" si="15"/>
        <v>0</v>
      </c>
      <c r="D56" s="27">
        <f t="shared" si="15"/>
        <v>0</v>
      </c>
      <c r="E56" s="27">
        <f t="shared" si="15"/>
        <v>0</v>
      </c>
      <c r="F56" s="27">
        <f t="shared" si="15"/>
        <v>0</v>
      </c>
      <c r="G56" s="27">
        <f t="shared" si="15"/>
        <v>0</v>
      </c>
      <c r="H56" s="27">
        <f t="shared" si="15"/>
        <v>0</v>
      </c>
      <c r="I56" s="16">
        <f t="shared" si="15"/>
        <v>7606417.5</v>
      </c>
      <c r="K56" s="26" t="s">
        <v>25</v>
      </c>
      <c r="L56" s="16">
        <f t="shared" ref="L56" si="16">+L53+L54</f>
        <v>10290</v>
      </c>
      <c r="O56" s="26" t="s">
        <v>25</v>
      </c>
      <c r="P56" s="16">
        <f t="shared" ref="P56" si="17">+P53+P54</f>
        <v>0</v>
      </c>
    </row>
    <row r="57" spans="1:17" ht="15" thickTop="1" x14ac:dyDescent="0.35"/>
    <row r="58" spans="1:17" ht="15" thickBot="1" x14ac:dyDescent="0.4">
      <c r="A58" t="s">
        <v>26</v>
      </c>
      <c r="I58" s="28">
        <f>I56-I52</f>
        <v>10569487.5</v>
      </c>
      <c r="J58" t="s">
        <v>27</v>
      </c>
      <c r="K58" t="s">
        <v>26</v>
      </c>
      <c r="L58" s="28">
        <f>L56-L52</f>
        <v>10290</v>
      </c>
      <c r="M58" t="s">
        <v>27</v>
      </c>
      <c r="O58" t="s">
        <v>26</v>
      </c>
      <c r="P58" s="28">
        <f>P56-P52</f>
        <v>0</v>
      </c>
      <c r="Q58" t="s">
        <v>27</v>
      </c>
    </row>
    <row r="59" spans="1:17" ht="15" thickTop="1" x14ac:dyDescent="0.35"/>
    <row r="60" spans="1:17" x14ac:dyDescent="0.35">
      <c r="A60" s="1" t="s">
        <v>31</v>
      </c>
      <c r="I60" s="32">
        <v>0</v>
      </c>
    </row>
    <row r="61" spans="1:17" x14ac:dyDescent="0.35">
      <c r="A61" s="1" t="s">
        <v>33</v>
      </c>
      <c r="I61" s="32">
        <f>-I60*0.2*0.85</f>
        <v>0</v>
      </c>
    </row>
    <row r="62" spans="1:17" x14ac:dyDescent="0.35">
      <c r="A62" t="s">
        <v>34</v>
      </c>
      <c r="I62" s="29">
        <f>I61+I60+I58</f>
        <v>10569487.5</v>
      </c>
    </row>
    <row r="63" spans="1:17" x14ac:dyDescent="0.35">
      <c r="A63" t="s">
        <v>29</v>
      </c>
      <c r="B63" s="30">
        <v>2014</v>
      </c>
      <c r="C63" s="30"/>
      <c r="D63" s="30"/>
      <c r="E63" s="30"/>
      <c r="F63" s="30"/>
      <c r="G63" s="30"/>
      <c r="H63" s="30"/>
      <c r="I63" s="31">
        <f>I62*0.3</f>
        <v>3170846.25</v>
      </c>
      <c r="K63" t="s">
        <v>28</v>
      </c>
      <c r="L63" s="31">
        <f>L58*0.3</f>
        <v>3087</v>
      </c>
      <c r="O63" t="s">
        <v>29</v>
      </c>
      <c r="P63" s="31">
        <f>P58*0.3</f>
        <v>0</v>
      </c>
    </row>
    <row r="64" spans="1:17" hidden="1" x14ac:dyDescent="0.35"/>
    <row r="65" spans="1:16" hidden="1" x14ac:dyDescent="0.35"/>
    <row r="66" spans="1:16" hidden="1" x14ac:dyDescent="0.35"/>
    <row r="67" spans="1:16" hidden="1" x14ac:dyDescent="0.35"/>
    <row r="68" spans="1:16" x14ac:dyDescent="0.35">
      <c r="P68" s="29"/>
    </row>
    <row r="70" spans="1:16" x14ac:dyDescent="0.35">
      <c r="A70" t="s">
        <v>30</v>
      </c>
      <c r="I70" s="29">
        <f>I63+L63+P63</f>
        <v>3173933.25</v>
      </c>
    </row>
    <row r="71" spans="1:16" x14ac:dyDescent="0.35">
      <c r="A71" s="1" t="s">
        <v>35</v>
      </c>
      <c r="B71" s="1"/>
      <c r="C71" s="1"/>
      <c r="D71" s="1"/>
      <c r="E71" s="1"/>
      <c r="F71" s="1"/>
      <c r="G71" s="1"/>
      <c r="H71" s="1"/>
      <c r="I71" s="36">
        <f>I70/12</f>
        <v>264494.4375</v>
      </c>
      <c r="J71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6"/>
  <sheetViews>
    <sheetView workbookViewId="0">
      <selection activeCell="C3" sqref="C3"/>
    </sheetView>
  </sheetViews>
  <sheetFormatPr defaultRowHeight="14.5" x14ac:dyDescent="0.35"/>
  <sheetData>
    <row r="3" spans="4:4" x14ac:dyDescent="0.35">
      <c r="D3" s="34"/>
    </row>
    <row r="4" spans="4:4" x14ac:dyDescent="0.35">
      <c r="D4" s="35"/>
    </row>
    <row r="5" spans="4:4" x14ac:dyDescent="0.35">
      <c r="D5" s="35"/>
    </row>
    <row r="6" spans="4:4" x14ac:dyDescent="0.35">
      <c r="D6" s="3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Benefits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2018-06-13T22:23:23Z</dcterms:modified>
</cp:coreProperties>
</file>